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9.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0.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11.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12.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13.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14.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5.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9075" yWindow="30" windowWidth="4425" windowHeight="8745" tabRatio="919" firstSheet="1" activeTab="1"/>
  </bookViews>
  <sheets>
    <sheet name="Résultats" sheetId="91" state="hidden" r:id="rId1"/>
    <sheet name="Accueil" sheetId="90" r:id="rId2"/>
    <sheet name="Liste-Elèves" sheetId="92" r:id="rId3"/>
    <sheet name="Entête Dossier" sheetId="33" r:id="rId4"/>
    <sheet name="Descriptif (1)" sheetId="13" r:id="rId5"/>
    <sheet name="Descriptif (2)" sheetId="46" r:id="rId6"/>
    <sheet name="Descriptif (3)" sheetId="47" r:id="rId7"/>
    <sheet name="Descriptif (4)" sheetId="87" r:id="rId8"/>
    <sheet name="RAP CAP" sheetId="51" state="hidden" r:id="rId9"/>
    <sheet name="RC BEP" sheetId="61" state="hidden" r:id="rId10"/>
    <sheet name="RC CAP" sheetId="50" state="hidden" r:id="rId11"/>
    <sheet name="RAP Bac Pro" sheetId="34" state="hidden" r:id="rId12"/>
    <sheet name="RC Bac Pro" sheetId="35" state="hidden" r:id="rId13"/>
    <sheet name="Listes" sheetId="36" state="hidden" r:id="rId14"/>
    <sheet name="Fiche (1)" sheetId="37" r:id="rId15"/>
    <sheet name="Fiche (2)" sheetId="80" r:id="rId16"/>
    <sheet name="Fiche (3)" sheetId="81" r:id="rId17"/>
    <sheet name="Fiche (4)" sheetId="82" r:id="rId18"/>
    <sheet name="Fiche (5)" sheetId="83" r:id="rId19"/>
    <sheet name="Fiche (6)" sheetId="84" r:id="rId20"/>
    <sheet name="Fiche (7)" sheetId="85" r:id="rId21"/>
    <sheet name="Fiche (8)" sheetId="86" r:id="rId22"/>
    <sheet name="Barème de notation" sheetId="69" r:id="rId23"/>
    <sheet name="RAP mélangés" sheetId="52" state="hidden" r:id="rId24"/>
    <sheet name="Evaluation produit fini" sheetId="89" r:id="rId25"/>
    <sheet name="Barème classe" sheetId="88" r:id="rId26"/>
  </sheets>
  <definedNames>
    <definedName name="centre_d_interet">Listes!$G$1:$G$59</definedName>
    <definedName name="cgbep">'RC BEP'!$B$10:$C$106</definedName>
    <definedName name="classe">Listes!$R$1:$R$12</definedName>
    <definedName name="clbac">Listes!$R$1:$R$5</definedName>
    <definedName name="clcap">Listes!$R$7:$R$10</definedName>
    <definedName name="cobac">'RC Bac Pro'!$E$10:$F$231</definedName>
    <definedName name="cobep">'RC BEP'!$E$12:$H$106</definedName>
    <definedName name="cocap" localSheetId="9">'RC BEP'!$B$10:$C$108</definedName>
    <definedName name="cocap">'RC CAP'!$B$10:$C$183</definedName>
    <definedName name="codebep">'RC BEP'!$E$12:$E$108</definedName>
    <definedName name="comm">Listes!$AA$1:$AA$2</definedName>
    <definedName name="compbac">'RC Bac Pro'!$G$12:$G$231</definedName>
    <definedName name="compcap" localSheetId="9">'RC BEP'!$E$12:$E$108</definedName>
    <definedName name="compcap">'RC CAP'!$E$12:$E$183</definedName>
    <definedName name="compétences" localSheetId="9">'RC BEP'!$E$10:$E$108</definedName>
    <definedName name="compétences">'RC CAP'!$E$10:$E$183</definedName>
    <definedName name="compétencesdétaillées" localSheetId="9">'RC BEP'!$H$10:$H$108</definedName>
    <definedName name="compétencesdétaillées">'RC CAP'!$H$10:$H$183</definedName>
    <definedName name="conditions" localSheetId="9">'RC BEP'!$L$12:$L$108</definedName>
    <definedName name="conditions">'RC CAP'!$L$12:$L$183</definedName>
    <definedName name="contexte">Listes!$E$1:$E$59</definedName>
    <definedName name="crit">Listes!$W$1:$W$26</definedName>
    <definedName name="dipl">Listes!$U$1:$U$6</definedName>
    <definedName name="diplome">Listes!$U$1:$U$10</definedName>
    <definedName name="dixneuf">Listes!$N$3:$N$13</definedName>
    <definedName name="eleves">'Liste-Elèves'!$B$1:$D$37</definedName>
    <definedName name="elv">Listes!$N$2:$N$45</definedName>
    <definedName name="eval">Listes!$Y$1:$Y$8</definedName>
    <definedName name="indic">Listes!$X$1:$X$27</definedName>
    <definedName name="matrice1" localSheetId="9">'RC BEP'!$E$12:$M$108</definedName>
    <definedName name="matrice1">'RC CAP'!$E$12:$M$183</definedName>
    <definedName name="matrice2">'RC Bac Pro'!$G$12:$O$231</definedName>
    <definedName name="matrice3">'RC BEP'!$E$12:$M$108</definedName>
    <definedName name="nature">Listes!$C$1:$C$24</definedName>
    <definedName name="nomeleves">'Liste-Elèves'!$B$1:$B$37</definedName>
    <definedName name="numero_competence_detaille">'RC Bac Pro'!$G$12:$G$231</definedName>
    <definedName name="SAVOIRS" localSheetId="9">'RC BEP'!$W$9:$W$73</definedName>
    <definedName name="SAVOIRS">'RC CAP'!$W$9:$W$84</definedName>
    <definedName name="Section">Listes!$S$3:$S$7</definedName>
    <definedName name="Sess">Listes!$T$3:$T$35</definedName>
    <definedName name="session">Listes!$M$1:$M$149</definedName>
    <definedName name="sommaire">Listes!$A$1:$A$95</definedName>
    <definedName name="tch">'RAP Bac Pro'!$L$9:$L$84</definedName>
    <definedName name="tchbac">'RAP Bac Pro'!$L$8:$L$82</definedName>
    <definedName name="tchbep">'RAP mélangés'!$B$153:$B$169</definedName>
    <definedName name="tchcap">'RAP CAP'!$L$8:$L$79</definedName>
    <definedName name="tchrap">'RAP Bac Pro'!$K$8:$L$84</definedName>
    <definedName name="vingt">Listes!$N$15:$N$28</definedName>
    <definedName name="_xlnm.Print_Area" localSheetId="25">'Barème classe'!$A$1:$DE$113</definedName>
    <definedName name="_xlnm.Print_Area" localSheetId="22">'Barème de notation'!$A$1:$CN$113</definedName>
    <definedName name="_xlnm.Print_Area" localSheetId="4">'Descriptif (1)'!$A$1:$I$48</definedName>
    <definedName name="_xlnm.Print_Area" localSheetId="5">'Descriptif (2)'!$A$1:$I$48</definedName>
    <definedName name="_xlnm.Print_Area" localSheetId="6">'Descriptif (3)'!$A$1:$I$51</definedName>
    <definedName name="_xlnm.Print_Area" localSheetId="7">'Descriptif (4)'!$A$1:$I$48</definedName>
    <definedName name="_xlnm.Print_Area" localSheetId="3">'Entête Dossier'!$A$1:$S$57</definedName>
    <definedName name="_xlnm.Print_Area" localSheetId="24">'Evaluation produit fini'!$A$1:$AP$88</definedName>
    <definedName name="_xlnm.Print_Area" localSheetId="14">'Fiche (1)'!$A$1:$BR$43</definedName>
    <definedName name="_xlnm.Print_Area" localSheetId="15">'Fiche (2)'!$A$1:$BP$43</definedName>
    <definedName name="_xlnm.Print_Area" localSheetId="16">'Fiche (3)'!$A$1:$BP$43</definedName>
    <definedName name="_xlnm.Print_Area" localSheetId="17">'Fiche (4)'!$A$1:$BP$43</definedName>
    <definedName name="_xlnm.Print_Area" localSheetId="18">'Fiche (5)'!$A$1:$BP$43</definedName>
    <definedName name="_xlnm.Print_Area" localSheetId="19">'Fiche (6)'!$A$1:$BP$43</definedName>
    <definedName name="_xlnm.Print_Area" localSheetId="20">'Fiche (7)'!$A$1:$BP$43</definedName>
    <definedName name="_xlnm.Print_Area" localSheetId="21">'Fiche (8)'!$A$1:$BP$43</definedName>
    <definedName name="_xlnm.Print_Area" localSheetId="9">'RC BEP'!$A$1:$AD$109</definedName>
    <definedName name="_xlnm.Print_Area" localSheetId="10">'RC CAP'!$A$1:$AD$184</definedName>
  </definedNames>
  <calcPr calcId="145621"/>
</workbook>
</file>

<file path=xl/calcChain.xml><?xml version="1.0" encoding="utf-8"?>
<calcChain xmlns="http://schemas.openxmlformats.org/spreadsheetml/2006/main">
  <c r="M44" i="33" l="1"/>
  <c r="AG8" i="88"/>
  <c r="A1" i="89"/>
  <c r="AV20" i="69"/>
  <c r="CT18" i="69" s="1"/>
  <c r="CU18" i="69" s="1"/>
  <c r="CL18" i="69"/>
  <c r="A27" i="86" l="1"/>
  <c r="A24" i="86"/>
  <c r="A21" i="86"/>
  <c r="A27" i="85"/>
  <c r="A24" i="85"/>
  <c r="A21" i="85"/>
  <c r="A27" i="84"/>
  <c r="A24" i="84"/>
  <c r="A21" i="84"/>
  <c r="A27" i="83"/>
  <c r="A24" i="83"/>
  <c r="A21" i="83"/>
  <c r="A27" i="82"/>
  <c r="A24" i="82"/>
  <c r="A21" i="82"/>
  <c r="A27" i="81"/>
  <c r="A24" i="81"/>
  <c r="A21" i="81"/>
  <c r="A27" i="80"/>
  <c r="A24" i="80"/>
  <c r="A21" i="80"/>
  <c r="A27" i="37"/>
  <c r="A24" i="37"/>
  <c r="A21" i="37"/>
  <c r="L41" i="33" l="1"/>
  <c r="L47" i="33"/>
  <c r="L46" i="33"/>
  <c r="L45" i="33"/>
  <c r="L44" i="33"/>
  <c r="L43" i="33"/>
  <c r="L42" i="33"/>
  <c r="L40" i="33"/>
  <c r="M41" i="33"/>
  <c r="M42" i="33"/>
  <c r="M43" i="33"/>
  <c r="M45" i="33"/>
  <c r="M46" i="33"/>
  <c r="M47" i="33"/>
  <c r="M40" i="33"/>
  <c r="M30" i="33"/>
  <c r="M31" i="33"/>
  <c r="M32" i="33"/>
  <c r="M33" i="33"/>
  <c r="M34" i="33"/>
  <c r="M35" i="33"/>
  <c r="M36" i="33"/>
  <c r="M29" i="33"/>
  <c r="B4" i="91"/>
  <c r="B5" i="91" s="1"/>
  <c r="B3" i="91"/>
  <c r="B2" i="91"/>
  <c r="C2" i="91" s="1"/>
  <c r="B1" i="91"/>
  <c r="L51" i="33"/>
  <c r="B7" i="91" l="1"/>
  <c r="M23" i="33" s="1"/>
  <c r="B6" i="91"/>
  <c r="O50" i="33" s="1"/>
  <c r="P32" i="36"/>
  <c r="P33" i="36"/>
  <c r="P34" i="36"/>
  <c r="P35" i="36"/>
  <c r="P36" i="36"/>
  <c r="P37" i="36"/>
  <c r="P38" i="36"/>
  <c r="P39" i="36"/>
  <c r="P40" i="36"/>
  <c r="P41" i="36"/>
  <c r="P42" i="36"/>
  <c r="P44" i="36"/>
  <c r="P45" i="36"/>
  <c r="P31" i="36"/>
  <c r="U12" i="89"/>
  <c r="AN86" i="89"/>
  <c r="AN83" i="89"/>
  <c r="AN80" i="89"/>
  <c r="AN77" i="89"/>
  <c r="AN74" i="89"/>
  <c r="AN71" i="89"/>
  <c r="AN68" i="89"/>
  <c r="AN65" i="89"/>
  <c r="AN62" i="89"/>
  <c r="AN59" i="89"/>
  <c r="AN56" i="89"/>
  <c r="AN53" i="89"/>
  <c r="AN50" i="89"/>
  <c r="AN47" i="89"/>
  <c r="AN44" i="89"/>
  <c r="AN41" i="89"/>
  <c r="AN38" i="89"/>
  <c r="AN35" i="89"/>
  <c r="AN32" i="89"/>
  <c r="AN29" i="89"/>
  <c r="AN26" i="89"/>
  <c r="AN23" i="89"/>
  <c r="H12" i="89"/>
  <c r="AO42" i="37" l="1"/>
  <c r="R50" i="33"/>
  <c r="P11" i="36"/>
  <c r="P15" i="36"/>
  <c r="P16" i="36"/>
  <c r="P17" i="36"/>
  <c r="P18" i="36"/>
  <c r="P19" i="36"/>
  <c r="P20" i="36"/>
  <c r="P21" i="36"/>
  <c r="P22" i="36"/>
  <c r="P23" i="36"/>
  <c r="P24" i="36"/>
  <c r="P25" i="36"/>
  <c r="P26" i="36"/>
  <c r="P27" i="36"/>
  <c r="P28" i="36"/>
  <c r="M15" i="36"/>
  <c r="M3" i="36"/>
  <c r="P5" i="36"/>
  <c r="P6" i="36"/>
  <c r="P7" i="36"/>
  <c r="P8" i="36"/>
  <c r="P9" i="36"/>
  <c r="P10" i="36"/>
  <c r="P12" i="36"/>
  <c r="P13" i="36"/>
  <c r="P3" i="36"/>
  <c r="P4" i="36"/>
  <c r="AV112" i="88"/>
  <c r="DJ110" i="88" s="1"/>
  <c r="DK110" i="88" s="1"/>
  <c r="CL110" i="88"/>
  <c r="AV110" i="88"/>
  <c r="G110" i="88"/>
  <c r="AV108" i="88"/>
  <c r="DJ106" i="88" s="1"/>
  <c r="DK106" i="88" s="1"/>
  <c r="CL106" i="88"/>
  <c r="AV106" i="88"/>
  <c r="G106" i="88"/>
  <c r="AV104" i="88"/>
  <c r="DJ102" i="88" s="1"/>
  <c r="DK102" i="88" s="1"/>
  <c r="CL102" i="88"/>
  <c r="AV102" i="88"/>
  <c r="G102" i="88"/>
  <c r="AV100" i="88"/>
  <c r="DJ98" i="88" s="1"/>
  <c r="DK98" i="88" s="1"/>
  <c r="CL98" i="88"/>
  <c r="AV98" i="88"/>
  <c r="G98" i="88"/>
  <c r="AV96" i="88"/>
  <c r="DJ94" i="88" s="1"/>
  <c r="DK94" i="88" s="1"/>
  <c r="CL94" i="88"/>
  <c r="AV94" i="88"/>
  <c r="G94" i="88"/>
  <c r="AV92" i="88"/>
  <c r="DJ90" i="88" s="1"/>
  <c r="DK90" i="88" s="1"/>
  <c r="CL90" i="88"/>
  <c r="AV90" i="88"/>
  <c r="G90" i="88"/>
  <c r="AV88" i="88"/>
  <c r="DJ86" i="88" s="1"/>
  <c r="DK86" i="88" s="1"/>
  <c r="CL86" i="88"/>
  <c r="AV86" i="88"/>
  <c r="G86" i="88"/>
  <c r="AV84" i="88"/>
  <c r="DJ82" i="88" s="1"/>
  <c r="DK82" i="88" s="1"/>
  <c r="CL82" i="88"/>
  <c r="AV82" i="88"/>
  <c r="G82" i="88"/>
  <c r="AV80" i="88"/>
  <c r="DJ78" i="88" s="1"/>
  <c r="DK78" i="88" s="1"/>
  <c r="CL78" i="88"/>
  <c r="AV78" i="88"/>
  <c r="G78" i="88"/>
  <c r="AV76" i="88"/>
  <c r="DJ74" i="88" s="1"/>
  <c r="DK74" i="88" s="1"/>
  <c r="CL74" i="88"/>
  <c r="AV74" i="88"/>
  <c r="G74" i="88"/>
  <c r="AV72" i="88"/>
  <c r="DJ70" i="88" s="1"/>
  <c r="DK70" i="88" s="1"/>
  <c r="CL70" i="88"/>
  <c r="AV70" i="88"/>
  <c r="G70" i="88"/>
  <c r="AV68" i="88"/>
  <c r="DJ66" i="88" s="1"/>
  <c r="DK66" i="88" s="1"/>
  <c r="CL66" i="88"/>
  <c r="AV66" i="88"/>
  <c r="G66" i="88"/>
  <c r="AV64" i="88"/>
  <c r="DJ62" i="88" s="1"/>
  <c r="DK62" i="88" s="1"/>
  <c r="CL62" i="88"/>
  <c r="AV62" i="88"/>
  <c r="G62" i="88"/>
  <c r="AV60" i="88"/>
  <c r="DJ58" i="88" s="1"/>
  <c r="DK58" i="88" s="1"/>
  <c r="CL58" i="88"/>
  <c r="AV58" i="88"/>
  <c r="G58" i="88"/>
  <c r="AV56" i="88"/>
  <c r="DJ54" i="88" s="1"/>
  <c r="DK54" i="88" s="1"/>
  <c r="CL54" i="88"/>
  <c r="AV54" i="88"/>
  <c r="G54" i="88"/>
  <c r="AV52" i="88"/>
  <c r="DJ50" i="88" s="1"/>
  <c r="DK50" i="88" s="1"/>
  <c r="CL50" i="88"/>
  <c r="AV50" i="88"/>
  <c r="G50" i="88"/>
  <c r="AV48" i="88"/>
  <c r="DJ46" i="88" s="1"/>
  <c r="DK46" i="88" s="1"/>
  <c r="CL46" i="88"/>
  <c r="AV46" i="88"/>
  <c r="G46" i="88"/>
  <c r="AV44" i="88"/>
  <c r="DJ42" i="88" s="1"/>
  <c r="DK42" i="88" s="1"/>
  <c r="CL42" i="88"/>
  <c r="AV42" i="88"/>
  <c r="G42" i="88"/>
  <c r="AV40" i="88"/>
  <c r="DJ38" i="88" s="1"/>
  <c r="DK38" i="88" s="1"/>
  <c r="CL38" i="88"/>
  <c r="AV38" i="88"/>
  <c r="G38" i="88"/>
  <c r="AV36" i="88"/>
  <c r="DJ34" i="88" s="1"/>
  <c r="DK34" i="88" s="1"/>
  <c r="CL34" i="88"/>
  <c r="AV34" i="88"/>
  <c r="G34" i="88"/>
  <c r="AV32" i="88"/>
  <c r="DJ30" i="88" s="1"/>
  <c r="DK30" i="88" s="1"/>
  <c r="CL30" i="88"/>
  <c r="AV30" i="88"/>
  <c r="G30" i="88"/>
  <c r="AV28" i="88"/>
  <c r="DJ26" i="88" s="1"/>
  <c r="DK26" i="88" s="1"/>
  <c r="CL26" i="88"/>
  <c r="AV26" i="88"/>
  <c r="G26" i="88"/>
  <c r="AV24" i="88"/>
  <c r="DJ22" i="88" s="1"/>
  <c r="DK22" i="88" s="1"/>
  <c r="CL22" i="88"/>
  <c r="AV22" i="88"/>
  <c r="G22" i="88"/>
  <c r="AV20" i="88"/>
  <c r="DJ18" i="88" s="1"/>
  <c r="DK18" i="88" s="1"/>
  <c r="CL18" i="88"/>
  <c r="AV18" i="88"/>
  <c r="G18" i="88"/>
  <c r="K12" i="88"/>
  <c r="DM10" i="88"/>
  <c r="S1" i="88"/>
  <c r="BQ29" i="86"/>
  <c r="BR29" i="86" s="1"/>
  <c r="BM29" i="86" s="1"/>
  <c r="BQ26" i="86"/>
  <c r="BR26" i="86" s="1"/>
  <c r="BQ23" i="86"/>
  <c r="BR23" i="86" s="1"/>
  <c r="CG102" i="88" s="1"/>
  <c r="BQ29" i="85"/>
  <c r="BR29" i="85" s="1"/>
  <c r="BM29" i="85" s="1"/>
  <c r="BQ26" i="85"/>
  <c r="BQ23" i="85"/>
  <c r="BR23" i="85" s="1"/>
  <c r="CG90" i="88" s="1"/>
  <c r="BQ29" i="84"/>
  <c r="BQ26" i="84"/>
  <c r="BR26" i="84" s="1"/>
  <c r="BM26" i="84" s="1"/>
  <c r="BQ23" i="84"/>
  <c r="BR23" i="84" s="1"/>
  <c r="CG78" i="88" s="1"/>
  <c r="BQ29" i="83"/>
  <c r="BQ26" i="83"/>
  <c r="BQ23" i="83"/>
  <c r="BQ29" i="82"/>
  <c r="BR29" i="82" s="1"/>
  <c r="BM29" i="82" s="1"/>
  <c r="BQ26" i="82"/>
  <c r="BR26" i="82" s="1"/>
  <c r="BM26" i="82" s="1"/>
  <c r="BQ23" i="82"/>
  <c r="BR23" i="82" s="1"/>
  <c r="CG54" i="88" s="1"/>
  <c r="BQ29" i="81"/>
  <c r="BR29" i="81" s="1"/>
  <c r="BM29" i="81" s="1"/>
  <c r="BQ26" i="81"/>
  <c r="BR26" i="81" s="1"/>
  <c r="BM26" i="81" s="1"/>
  <c r="BQ23" i="81"/>
  <c r="BR23" i="81" s="1"/>
  <c r="BM23" i="81" s="1"/>
  <c r="BQ29" i="80"/>
  <c r="BR29" i="80" s="1"/>
  <c r="BM29" i="80" s="1"/>
  <c r="BQ26" i="80"/>
  <c r="BR26" i="80" s="1"/>
  <c r="BM26" i="80" s="1"/>
  <c r="BQ23" i="80"/>
  <c r="BR23" i="80" s="1"/>
  <c r="BM23" i="80" s="1"/>
  <c r="BQ29" i="37"/>
  <c r="BR29" i="37" s="1"/>
  <c r="BM29" i="37" s="1"/>
  <c r="BQ26" i="37"/>
  <c r="BR26" i="37" s="1"/>
  <c r="BM26" i="37" s="1"/>
  <c r="BQ23" i="37"/>
  <c r="BR23" i="37" s="1"/>
  <c r="CG18" i="88" s="1"/>
  <c r="CW10" i="69"/>
  <c r="AV112" i="69"/>
  <c r="CT110" i="69" s="1"/>
  <c r="CU110" i="69" s="1"/>
  <c r="CL110" i="69"/>
  <c r="AV110" i="69"/>
  <c r="G110" i="69"/>
  <c r="AV108" i="69"/>
  <c r="CT106" i="69" s="1"/>
  <c r="CU106" i="69" s="1"/>
  <c r="CL106" i="69"/>
  <c r="AV106" i="69"/>
  <c r="G106" i="69"/>
  <c r="AV104" i="69"/>
  <c r="CT102" i="69" s="1"/>
  <c r="CU102" i="69" s="1"/>
  <c r="CL102" i="69"/>
  <c r="AV102" i="69"/>
  <c r="G102" i="69"/>
  <c r="G11" i="86"/>
  <c r="A102" i="69" s="1"/>
  <c r="E42" i="86"/>
  <c r="BS1" i="86"/>
  <c r="AD29" i="86" s="1"/>
  <c r="AV100" i="69"/>
  <c r="CL98" i="69"/>
  <c r="AV98" i="69"/>
  <c r="G98" i="69"/>
  <c r="AV96" i="69"/>
  <c r="CT94" i="69" s="1"/>
  <c r="CU94" i="69" s="1"/>
  <c r="CL94" i="69"/>
  <c r="AV94" i="69"/>
  <c r="G94" i="69"/>
  <c r="AV92" i="69"/>
  <c r="CT90" i="69" s="1"/>
  <c r="CU90" i="69" s="1"/>
  <c r="CL90" i="69"/>
  <c r="AV90" i="69"/>
  <c r="G90" i="69"/>
  <c r="G11" i="85"/>
  <c r="A90" i="69" s="1"/>
  <c r="E42" i="85"/>
  <c r="BR26" i="85"/>
  <c r="BM26" i="85" s="1"/>
  <c r="BS1" i="85"/>
  <c r="AD29" i="85" s="1"/>
  <c r="AV88" i="69"/>
  <c r="CT86" i="69" s="1"/>
  <c r="CU86" i="69" s="1"/>
  <c r="CL86" i="69"/>
  <c r="AV86" i="69"/>
  <c r="G86" i="69"/>
  <c r="AV84" i="69"/>
  <c r="CT82" i="69" s="1"/>
  <c r="CU82" i="69" s="1"/>
  <c r="CL82" i="69"/>
  <c r="AV82" i="69"/>
  <c r="G82" i="69"/>
  <c r="AV80" i="69"/>
  <c r="CT78" i="69" s="1"/>
  <c r="CU78" i="69" s="1"/>
  <c r="CL78" i="69"/>
  <c r="AV78" i="69"/>
  <c r="G78" i="69"/>
  <c r="G11" i="84"/>
  <c r="A78" i="69" s="1"/>
  <c r="E42" i="84"/>
  <c r="BR29" i="84"/>
  <c r="BM29" i="84" s="1"/>
  <c r="BS1" i="84"/>
  <c r="AD29" i="84" s="1"/>
  <c r="AV76" i="69"/>
  <c r="CT74" i="69" s="1"/>
  <c r="CU74" i="69" s="1"/>
  <c r="CL74" i="69"/>
  <c r="AV74" i="69"/>
  <c r="G74" i="69"/>
  <c r="AV72" i="69"/>
  <c r="CT70" i="69" s="1"/>
  <c r="CU70" i="69" s="1"/>
  <c r="CL70" i="69"/>
  <c r="AV70" i="69"/>
  <c r="G70" i="69"/>
  <c r="AV68" i="69"/>
  <c r="CT66" i="69" s="1"/>
  <c r="CU66" i="69" s="1"/>
  <c r="CL66" i="69"/>
  <c r="AV66" i="69"/>
  <c r="G66" i="69"/>
  <c r="G11" i="83"/>
  <c r="A66" i="69" s="1"/>
  <c r="E42" i="83"/>
  <c r="BR29" i="83"/>
  <c r="BM29" i="83" s="1"/>
  <c r="BR26" i="83"/>
  <c r="BM26" i="83" s="1"/>
  <c r="BR23" i="83"/>
  <c r="BM23" i="83" s="1"/>
  <c r="BS1" i="83"/>
  <c r="AD29" i="83" s="1"/>
  <c r="AV64" i="69"/>
  <c r="CT62" i="69" s="1"/>
  <c r="CU62" i="69" s="1"/>
  <c r="CL62" i="69"/>
  <c r="AV62" i="69"/>
  <c r="G62" i="69"/>
  <c r="AV60" i="69"/>
  <c r="CL58" i="69"/>
  <c r="AV58" i="69"/>
  <c r="G58" i="69"/>
  <c r="AV56" i="69"/>
  <c r="CT54" i="69" s="1"/>
  <c r="CU54" i="69" s="1"/>
  <c r="CL54" i="69"/>
  <c r="AV54" i="69"/>
  <c r="G54" i="69"/>
  <c r="G11" i="82"/>
  <c r="BS29" i="82" s="1"/>
  <c r="BT29" i="82" s="1"/>
  <c r="E42" i="82"/>
  <c r="BS1" i="82"/>
  <c r="AD29" i="82" s="1"/>
  <c r="AV52" i="69"/>
  <c r="CT50" i="69" s="1"/>
  <c r="CU50" i="69" s="1"/>
  <c r="CL50" i="69"/>
  <c r="AV50" i="69"/>
  <c r="G50" i="69"/>
  <c r="AV48" i="69"/>
  <c r="CT46" i="69" s="1"/>
  <c r="CU46" i="69" s="1"/>
  <c r="CL46" i="69"/>
  <c r="AV46" i="69"/>
  <c r="G46" i="69"/>
  <c r="AV44" i="69"/>
  <c r="CT42" i="69" s="1"/>
  <c r="CU42" i="69" s="1"/>
  <c r="CL42" i="69"/>
  <c r="AV42" i="69"/>
  <c r="G42" i="69"/>
  <c r="G38" i="69"/>
  <c r="G11" i="81"/>
  <c r="P9" i="81" s="1"/>
  <c r="E42" i="81"/>
  <c r="BS1" i="81"/>
  <c r="AD29" i="81" s="1"/>
  <c r="G34" i="69"/>
  <c r="G30" i="69"/>
  <c r="AV30" i="69"/>
  <c r="CL38" i="69"/>
  <c r="CL34" i="69"/>
  <c r="CL30" i="69"/>
  <c r="E42" i="80"/>
  <c r="E42" i="37"/>
  <c r="N163" i="36"/>
  <c r="AV40" i="69"/>
  <c r="CT38" i="69" s="1"/>
  <c r="CU38" i="69" s="1"/>
  <c r="AV38" i="69"/>
  <c r="AV36" i="69"/>
  <c r="CT34" i="69" s="1"/>
  <c r="CU34" i="69" s="1"/>
  <c r="AV34" i="69"/>
  <c r="AV32" i="69"/>
  <c r="CT30" i="69" s="1"/>
  <c r="CU30" i="69" s="1"/>
  <c r="G11" i="80"/>
  <c r="BS28" i="80" s="1"/>
  <c r="BT28" i="80" s="1"/>
  <c r="BS1" i="80"/>
  <c r="D27" i="80" s="1"/>
  <c r="M38" i="69" s="1"/>
  <c r="CT98" i="69"/>
  <c r="CU98" i="69" s="1"/>
  <c r="CT58" i="69"/>
  <c r="CU58" i="69" s="1"/>
  <c r="AV28" i="69"/>
  <c r="CT26" i="69" s="1"/>
  <c r="CU26" i="69" s="1"/>
  <c r="AV26" i="69"/>
  <c r="CL26" i="69"/>
  <c r="CL22" i="69"/>
  <c r="AV24" i="69"/>
  <c r="CT22" i="69" s="1"/>
  <c r="CU22" i="69" s="1"/>
  <c r="AV22" i="69"/>
  <c r="AV18" i="69"/>
  <c r="G9" i="85" l="1"/>
  <c r="G9" i="86"/>
  <c r="P9" i="83"/>
  <c r="P9" i="82"/>
  <c r="A54" i="88"/>
  <c r="A66" i="88"/>
  <c r="A78" i="88"/>
  <c r="A90" i="88"/>
  <c r="A102" i="88"/>
  <c r="K8" i="69"/>
  <c r="CG110" i="88"/>
  <c r="BM26" i="86"/>
  <c r="CG106" i="88"/>
  <c r="CG98" i="88"/>
  <c r="CG94" i="88"/>
  <c r="CG86" i="88"/>
  <c r="CG82" i="88"/>
  <c r="CG74" i="88"/>
  <c r="CG70" i="88"/>
  <c r="CG66" i="88"/>
  <c r="CG62" i="88"/>
  <c r="CG58" i="88"/>
  <c r="CG50" i="88"/>
  <c r="CG46" i="88"/>
  <c r="CG42" i="88"/>
  <c r="CG38" i="88"/>
  <c r="CG34" i="88"/>
  <c r="CG30" i="88"/>
  <c r="CG26" i="88"/>
  <c r="CG22" i="88"/>
  <c r="A42" i="88"/>
  <c r="A30" i="88"/>
  <c r="M38" i="88"/>
  <c r="G9" i="82"/>
  <c r="A54" i="69"/>
  <c r="BS23" i="80"/>
  <c r="BT23" i="80" s="1"/>
  <c r="BU23" i="80" s="1"/>
  <c r="G9" i="84"/>
  <c r="BM23" i="37"/>
  <c r="BS21" i="80"/>
  <c r="BT21" i="80" s="1"/>
  <c r="BU21" i="80" s="1"/>
  <c r="BS29" i="81"/>
  <c r="BT29" i="81" s="1"/>
  <c r="Q24" i="86"/>
  <c r="Q27" i="86"/>
  <c r="Q24" i="85"/>
  <c r="Q27" i="85"/>
  <c r="Q24" i="84"/>
  <c r="Q27" i="84"/>
  <c r="Q24" i="83"/>
  <c r="Q27" i="83"/>
  <c r="Q24" i="82"/>
  <c r="Q27" i="82"/>
  <c r="Q24" i="81"/>
  <c r="Q27" i="81"/>
  <c r="Q27" i="80"/>
  <c r="G9" i="81"/>
  <c r="U42" i="85"/>
  <c r="AO42" i="85"/>
  <c r="A42" i="69"/>
  <c r="P9" i="80"/>
  <c r="BS29" i="84"/>
  <c r="BT29" i="84" s="1"/>
  <c r="BU29" i="84" s="1"/>
  <c r="BS29" i="85"/>
  <c r="BT29" i="85" s="1"/>
  <c r="BU29" i="85" s="1"/>
  <c r="BS29" i="86"/>
  <c r="BT29" i="86" s="1"/>
  <c r="BU29" i="86" s="1"/>
  <c r="G9" i="83"/>
  <c r="BS29" i="83"/>
  <c r="BT29" i="83" s="1"/>
  <c r="BU29" i="83" s="1"/>
  <c r="P9" i="84"/>
  <c r="P9" i="85"/>
  <c r="P9" i="86"/>
  <c r="CG86" i="69"/>
  <c r="CG82" i="69"/>
  <c r="CG78" i="69"/>
  <c r="BM23" i="84"/>
  <c r="CG74" i="69"/>
  <c r="CG70" i="69"/>
  <c r="CG66" i="69"/>
  <c r="CG42" i="69"/>
  <c r="CG98" i="69"/>
  <c r="CG94" i="69"/>
  <c r="CG90" i="69"/>
  <c r="BM23" i="85"/>
  <c r="CG102" i="69"/>
  <c r="BM23" i="86"/>
  <c r="CG106" i="69"/>
  <c r="CG110" i="69"/>
  <c r="Q21" i="86"/>
  <c r="F9" i="86"/>
  <c r="O9" i="86"/>
  <c r="E11" i="86"/>
  <c r="G14" i="86"/>
  <c r="D21" i="86"/>
  <c r="BS21" i="86"/>
  <c r="BT21" i="86" s="1"/>
  <c r="BU21" i="86" s="1"/>
  <c r="AD23" i="86"/>
  <c r="BS23" i="86"/>
  <c r="BT23" i="86" s="1"/>
  <c r="BU23" i="86" s="1"/>
  <c r="BS25" i="86"/>
  <c r="BT25" i="86" s="1"/>
  <c r="BU25" i="86" s="1"/>
  <c r="D27" i="86"/>
  <c r="BS28" i="86"/>
  <c r="BT28" i="86" s="1"/>
  <c r="BU28" i="86" s="1"/>
  <c r="AO42" i="86"/>
  <c r="AM14" i="86"/>
  <c r="BS22" i="86"/>
  <c r="BT22" i="86" s="1"/>
  <c r="BU22" i="86" s="1"/>
  <c r="D24" i="86"/>
  <c r="BS24" i="86"/>
  <c r="BT24" i="86" s="1"/>
  <c r="BU24" i="86" s="1"/>
  <c r="AD26" i="86"/>
  <c r="BS26" i="86"/>
  <c r="BT26" i="86" s="1"/>
  <c r="BU26" i="86" s="1"/>
  <c r="BS27" i="86"/>
  <c r="BT27" i="86" s="1"/>
  <c r="BU27" i="86" s="1"/>
  <c r="U42" i="86"/>
  <c r="Q21" i="85"/>
  <c r="F9" i="85"/>
  <c r="O9" i="85"/>
  <c r="E11" i="85"/>
  <c r="G14" i="85"/>
  <c r="D21" i="85"/>
  <c r="BS21" i="85"/>
  <c r="BT21" i="85" s="1"/>
  <c r="BU21" i="85" s="1"/>
  <c r="AD23" i="85"/>
  <c r="BS23" i="85"/>
  <c r="BT23" i="85" s="1"/>
  <c r="BU23" i="85" s="1"/>
  <c r="BS25" i="85"/>
  <c r="BT25" i="85" s="1"/>
  <c r="BU25" i="85" s="1"/>
  <c r="D27" i="85"/>
  <c r="BS28" i="85"/>
  <c r="BT28" i="85" s="1"/>
  <c r="BU28" i="85" s="1"/>
  <c r="AM14" i="85"/>
  <c r="BS22" i="85"/>
  <c r="BT22" i="85" s="1"/>
  <c r="BU22" i="85" s="1"/>
  <c r="D24" i="85"/>
  <c r="BS24" i="85"/>
  <c r="BT24" i="85" s="1"/>
  <c r="BU24" i="85" s="1"/>
  <c r="AD26" i="85"/>
  <c r="BS26" i="85"/>
  <c r="BT26" i="85" s="1"/>
  <c r="BU26" i="85" s="1"/>
  <c r="BS27" i="85"/>
  <c r="BT27" i="85" s="1"/>
  <c r="BU27" i="85" s="1"/>
  <c r="Q21" i="84"/>
  <c r="F9" i="84"/>
  <c r="O9" i="84"/>
  <c r="E11" i="84"/>
  <c r="G14" i="84"/>
  <c r="D21" i="84"/>
  <c r="BS21" i="84"/>
  <c r="BT21" i="84" s="1"/>
  <c r="BU21" i="84" s="1"/>
  <c r="AD23" i="84"/>
  <c r="BS23" i="84"/>
  <c r="BT23" i="84" s="1"/>
  <c r="BU23" i="84" s="1"/>
  <c r="BS25" i="84"/>
  <c r="BT25" i="84" s="1"/>
  <c r="BU25" i="84" s="1"/>
  <c r="D27" i="84"/>
  <c r="BS28" i="84"/>
  <c r="BT28" i="84" s="1"/>
  <c r="BU28" i="84" s="1"/>
  <c r="AO42" i="84"/>
  <c r="AM14" i="84"/>
  <c r="BS22" i="84"/>
  <c r="BT22" i="84" s="1"/>
  <c r="BU22" i="84" s="1"/>
  <c r="D24" i="84"/>
  <c r="BS24" i="84"/>
  <c r="BT24" i="84" s="1"/>
  <c r="BU24" i="84" s="1"/>
  <c r="AD26" i="84"/>
  <c r="BS26" i="84"/>
  <c r="BT26" i="84" s="1"/>
  <c r="BU26" i="84" s="1"/>
  <c r="BS27" i="84"/>
  <c r="BT27" i="84" s="1"/>
  <c r="BU27" i="84" s="1"/>
  <c r="U42" i="84"/>
  <c r="Q21" i="83"/>
  <c r="F9" i="83"/>
  <c r="O9" i="83"/>
  <c r="E11" i="83"/>
  <c r="G14" i="83"/>
  <c r="D21" i="83"/>
  <c r="BS21" i="83"/>
  <c r="BT21" i="83" s="1"/>
  <c r="BU21" i="83" s="1"/>
  <c r="AD23" i="83"/>
  <c r="BS23" i="83"/>
  <c r="BT23" i="83" s="1"/>
  <c r="BU23" i="83" s="1"/>
  <c r="BS25" i="83"/>
  <c r="BT25" i="83" s="1"/>
  <c r="BU25" i="83" s="1"/>
  <c r="D27" i="83"/>
  <c r="BS28" i="83"/>
  <c r="BT28" i="83" s="1"/>
  <c r="BU28" i="83" s="1"/>
  <c r="AO42" i="83"/>
  <c r="AM14" i="83"/>
  <c r="BS22" i="83"/>
  <c r="BT22" i="83" s="1"/>
  <c r="BU22" i="83" s="1"/>
  <c r="D24" i="83"/>
  <c r="BS24" i="83"/>
  <c r="BT24" i="83" s="1"/>
  <c r="BU24" i="83" s="1"/>
  <c r="AD26" i="83"/>
  <c r="BS26" i="83"/>
  <c r="BT26" i="83" s="1"/>
  <c r="BU26" i="83" s="1"/>
  <c r="BS27" i="83"/>
  <c r="BT27" i="83" s="1"/>
  <c r="BU27" i="83" s="1"/>
  <c r="U42" i="83"/>
  <c r="CG62" i="69"/>
  <c r="CG58" i="69"/>
  <c r="BM23" i="82"/>
  <c r="CG54" i="69"/>
  <c r="BU29" i="82"/>
  <c r="Q21" i="82"/>
  <c r="F9" i="82"/>
  <c r="O9" i="82"/>
  <c r="E11" i="82"/>
  <c r="G14" i="82"/>
  <c r="D21" i="82"/>
  <c r="BS21" i="82"/>
  <c r="BT21" i="82" s="1"/>
  <c r="BU21" i="82" s="1"/>
  <c r="AD23" i="82"/>
  <c r="BS23" i="82"/>
  <c r="BT23" i="82" s="1"/>
  <c r="BU23" i="82" s="1"/>
  <c r="BS25" i="82"/>
  <c r="BT25" i="82" s="1"/>
  <c r="BU25" i="82" s="1"/>
  <c r="D27" i="82"/>
  <c r="BS28" i="82"/>
  <c r="BT28" i="82" s="1"/>
  <c r="BU28" i="82" s="1"/>
  <c r="AO42" i="82"/>
  <c r="AM14" i="82"/>
  <c r="BS22" i="82"/>
  <c r="BT22" i="82" s="1"/>
  <c r="BU22" i="82" s="1"/>
  <c r="D24" i="82"/>
  <c r="BS24" i="82"/>
  <c r="BT24" i="82" s="1"/>
  <c r="BU24" i="82" s="1"/>
  <c r="AD26" i="82"/>
  <c r="BS26" i="82"/>
  <c r="BT26" i="82" s="1"/>
  <c r="BU26" i="82" s="1"/>
  <c r="BS27" i="82"/>
  <c r="BT27" i="82" s="1"/>
  <c r="BU27" i="82" s="1"/>
  <c r="U42" i="82"/>
  <c r="CG50" i="69"/>
  <c r="CG46" i="69"/>
  <c r="CG38" i="69"/>
  <c r="CG34" i="69"/>
  <c r="CG26" i="69"/>
  <c r="CG22" i="69"/>
  <c r="CG30" i="69"/>
  <c r="A30" i="69"/>
  <c r="BU29" i="81"/>
  <c r="F9" i="81"/>
  <c r="O9" i="81"/>
  <c r="E11" i="81"/>
  <c r="G14" i="81"/>
  <c r="D21" i="81"/>
  <c r="M42" i="88" s="1"/>
  <c r="BS21" i="81"/>
  <c r="BT21" i="81" s="1"/>
  <c r="BU21" i="81" s="1"/>
  <c r="AD23" i="81"/>
  <c r="BS23" i="81"/>
  <c r="BT23" i="81" s="1"/>
  <c r="BU23" i="81" s="1"/>
  <c r="BS25" i="81"/>
  <c r="BT25" i="81" s="1"/>
  <c r="BU25" i="81" s="1"/>
  <c r="D27" i="81"/>
  <c r="M50" i="88" s="1"/>
  <c r="BS28" i="81"/>
  <c r="BT28" i="81" s="1"/>
  <c r="BU28" i="81" s="1"/>
  <c r="AO42" i="81"/>
  <c r="AM14" i="81"/>
  <c r="Q21" i="81"/>
  <c r="BS22" i="81"/>
  <c r="BT22" i="81" s="1"/>
  <c r="BU22" i="81" s="1"/>
  <c r="D24" i="81"/>
  <c r="M46" i="88" s="1"/>
  <c r="BS24" i="81"/>
  <c r="BT24" i="81" s="1"/>
  <c r="BU24" i="81" s="1"/>
  <c r="AD26" i="81"/>
  <c r="BS26" i="81"/>
  <c r="BT26" i="81" s="1"/>
  <c r="BU26" i="81" s="1"/>
  <c r="BS27" i="81"/>
  <c r="BT27" i="81" s="1"/>
  <c r="BU27" i="81" s="1"/>
  <c r="U42" i="81"/>
  <c r="AO42" i="80"/>
  <c r="U42" i="80"/>
  <c r="G9" i="80"/>
  <c r="BS29" i="80"/>
  <c r="BT29" i="80" s="1"/>
  <c r="BU29" i="80" s="1"/>
  <c r="U42" i="37"/>
  <c r="F9" i="80"/>
  <c r="O9" i="80"/>
  <c r="E11" i="80"/>
  <c r="G14" i="80"/>
  <c r="BS25" i="80"/>
  <c r="BT25" i="80" s="1"/>
  <c r="BU25" i="80" s="1"/>
  <c r="D21" i="80"/>
  <c r="M30" i="88" s="1"/>
  <c r="BU28" i="80"/>
  <c r="AM14" i="80"/>
  <c r="Q21" i="80"/>
  <c r="BS22" i="80"/>
  <c r="BT22" i="80" s="1"/>
  <c r="BU22" i="80" s="1"/>
  <c r="D24" i="80"/>
  <c r="M34" i="88" s="1"/>
  <c r="BS24" i="80"/>
  <c r="BT24" i="80" s="1"/>
  <c r="BU24" i="80" s="1"/>
  <c r="AD26" i="80"/>
  <c r="BS26" i="80"/>
  <c r="BT26" i="80" s="1"/>
  <c r="BU26" i="80" s="1"/>
  <c r="BS27" i="80"/>
  <c r="BT27" i="80" s="1"/>
  <c r="BU27" i="80" s="1"/>
  <c r="AD29" i="80"/>
  <c r="AD23" i="80"/>
  <c r="Q24" i="80"/>
  <c r="CG18" i="69"/>
  <c r="DL82" i="88" l="1"/>
  <c r="DL86" i="88"/>
  <c r="DL78" i="88"/>
  <c r="DL106" i="88"/>
  <c r="DL110" i="88"/>
  <c r="DL102" i="88"/>
  <c r="DL58" i="88"/>
  <c r="DL62" i="88"/>
  <c r="DL54" i="88"/>
  <c r="DL70" i="88"/>
  <c r="DL74" i="88"/>
  <c r="DL66" i="88"/>
  <c r="DL94" i="88"/>
  <c r="DL98" i="88"/>
  <c r="DL90" i="88"/>
  <c r="H8" i="89"/>
  <c r="DM13" i="88"/>
  <c r="AJ12" i="88" s="1"/>
  <c r="DL46" i="88"/>
  <c r="DL50" i="88"/>
  <c r="DL42" i="88"/>
  <c r="DL34" i="88"/>
  <c r="DL38" i="88"/>
  <c r="DL30" i="88"/>
  <c r="M54" i="69"/>
  <c r="M54" i="88"/>
  <c r="M70" i="69"/>
  <c r="M70" i="88"/>
  <c r="M74" i="69"/>
  <c r="M74" i="88"/>
  <c r="M82" i="69"/>
  <c r="M82" i="88"/>
  <c r="M94" i="69"/>
  <c r="M94" i="88"/>
  <c r="M98" i="69"/>
  <c r="M98" i="88"/>
  <c r="M106" i="69"/>
  <c r="M106" i="88"/>
  <c r="M58" i="69"/>
  <c r="M58" i="88"/>
  <c r="M66" i="69"/>
  <c r="M66" i="88"/>
  <c r="M86" i="69"/>
  <c r="M86" i="88"/>
  <c r="M90" i="69"/>
  <c r="M90" i="88"/>
  <c r="M110" i="69"/>
  <c r="M110" i="88"/>
  <c r="M62" i="69"/>
  <c r="M62" i="88"/>
  <c r="M78" i="69"/>
  <c r="M78" i="88"/>
  <c r="M102" i="69"/>
  <c r="M102" i="88"/>
  <c r="CW13" i="69"/>
  <c r="AH12" i="69" s="1"/>
  <c r="CV46" i="69"/>
  <c r="CV50" i="69"/>
  <c r="CV42" i="69"/>
  <c r="CV74" i="69"/>
  <c r="CV66" i="69"/>
  <c r="CV70" i="69"/>
  <c r="CV62" i="69"/>
  <c r="CV54" i="69"/>
  <c r="CV58" i="69"/>
  <c r="CV82" i="69"/>
  <c r="CV86" i="69"/>
  <c r="CV78" i="69"/>
  <c r="CV106" i="69"/>
  <c r="CV110" i="69"/>
  <c r="CV102" i="69"/>
  <c r="CV94" i="69"/>
  <c r="CV98" i="69"/>
  <c r="CV90" i="69"/>
  <c r="M46" i="69"/>
  <c r="M50" i="69"/>
  <c r="M42" i="69"/>
  <c r="CV34" i="69"/>
  <c r="CV38" i="69"/>
  <c r="CV30" i="69"/>
  <c r="M34" i="69"/>
  <c r="M30" i="69"/>
  <c r="K4" i="88" l="1"/>
  <c r="H4" i="89"/>
  <c r="G1" i="86"/>
  <c r="BE7" i="86" s="1"/>
  <c r="G1" i="82"/>
  <c r="BE7" i="82" s="1"/>
  <c r="G1" i="85"/>
  <c r="BE7" i="85" s="1"/>
  <c r="G1" i="81"/>
  <c r="BE7" i="81" s="1"/>
  <c r="G1" i="83"/>
  <c r="BE7" i="83" s="1"/>
  <c r="G1" i="84"/>
  <c r="BE7" i="84" s="1"/>
  <c r="G26" i="69"/>
  <c r="G22" i="69"/>
  <c r="G18" i="69"/>
  <c r="S1" i="69"/>
  <c r="K12" i="69"/>
  <c r="X103" i="61"/>
  <c r="W103" i="61"/>
  <c r="BS1" i="37" l="1"/>
  <c r="Q27" i="37" s="1"/>
  <c r="AD29" i="37" l="1"/>
  <c r="AD26" i="37"/>
  <c r="AD23" i="37"/>
  <c r="D24" i="37"/>
  <c r="M22" i="88" s="1"/>
  <c r="Q24" i="37"/>
  <c r="Q21" i="37"/>
  <c r="D21" i="37"/>
  <c r="M18" i="88" s="1"/>
  <c r="D27" i="37"/>
  <c r="M26" i="88" s="1"/>
  <c r="L54" i="33"/>
  <c r="L52" i="33"/>
  <c r="M18" i="69" l="1"/>
  <c r="M26" i="69"/>
  <c r="K4" i="69"/>
  <c r="G1" i="80"/>
  <c r="BE7" i="80" s="1"/>
  <c r="M22" i="69"/>
  <c r="G11" i="37"/>
  <c r="G1" i="37"/>
  <c r="BE7" i="37" s="1"/>
  <c r="BA1" i="86"/>
  <c r="BA1" i="85"/>
  <c r="BA1" i="84"/>
  <c r="BA1" i="83"/>
  <c r="BA1" i="82"/>
  <c r="BA1" i="81"/>
  <c r="BA1" i="80"/>
  <c r="A18" i="69" l="1"/>
  <c r="A18" i="88"/>
  <c r="BA1" i="37"/>
  <c r="BS28" i="37"/>
  <c r="BS26" i="37"/>
  <c r="BT26" i="37" s="1"/>
  <c r="BU26" i="37" s="1"/>
  <c r="BS24" i="37"/>
  <c r="BT24" i="37" s="1"/>
  <c r="BU24" i="37" s="1"/>
  <c r="BS22" i="37"/>
  <c r="BT22" i="37" s="1"/>
  <c r="BU22" i="37" s="1"/>
  <c r="BS21" i="37"/>
  <c r="BT21" i="37" s="1"/>
  <c r="BU21" i="37" s="1"/>
  <c r="BS29" i="37"/>
  <c r="BT29" i="37" s="1"/>
  <c r="BU29" i="37" s="1"/>
  <c r="BS27" i="37"/>
  <c r="BT27" i="37" s="1"/>
  <c r="BU27" i="37" s="1"/>
  <c r="BS25" i="37"/>
  <c r="BT25" i="37" s="1"/>
  <c r="BU25" i="37" s="1"/>
  <c r="BS23" i="37"/>
  <c r="BT23" i="37" s="1"/>
  <c r="BU23" i="37" s="1"/>
  <c r="P9" i="37"/>
  <c r="G14" i="37"/>
  <c r="G9" i="37"/>
  <c r="AM14" i="37"/>
  <c r="F9" i="37"/>
  <c r="O9" i="37"/>
  <c r="CV18" i="69" s="1"/>
  <c r="E11" i="37"/>
  <c r="BT28" i="37"/>
  <c r="BU28" i="37" s="1"/>
  <c r="DL26" i="88" l="1"/>
  <c r="DL18" i="88"/>
  <c r="DL22" i="88"/>
  <c r="CV26" i="69"/>
  <c r="CV22" i="69"/>
</calcChain>
</file>

<file path=xl/sharedStrings.xml><?xml version="1.0" encoding="utf-8"?>
<sst xmlns="http://schemas.openxmlformats.org/spreadsheetml/2006/main" count="4863" uniqueCount="2240">
  <si>
    <t>x</t>
  </si>
  <si>
    <t>DOSSIER TECHNIQUE</t>
  </si>
  <si>
    <t>DOSSIER DE FABRICATION</t>
  </si>
  <si>
    <t>DOSSIER SUJET</t>
  </si>
  <si>
    <t>DOSSIER RESSOURCES</t>
  </si>
  <si>
    <t>DOSSIER CORRIGE</t>
  </si>
  <si>
    <t>SOMMAIRE :</t>
  </si>
  <si>
    <t>Plans de situation, plan de masse</t>
  </si>
  <si>
    <t>Plans de construction</t>
  </si>
  <si>
    <t>Fiche descriptive</t>
  </si>
  <si>
    <t>Vues des façades</t>
  </si>
  <si>
    <t>Cahier des Charges Techniques Particulières</t>
  </si>
  <si>
    <t>Lot Charpente- Ossature et Bardage Bois</t>
  </si>
  <si>
    <t>Lot Menuiseries extérieures aluminium</t>
  </si>
  <si>
    <t>Nomenclature</t>
  </si>
  <si>
    <t>Lot Menuiseries intérieures</t>
  </si>
  <si>
    <t>Feuille de débit</t>
  </si>
  <si>
    <t>Contrat de phase</t>
  </si>
  <si>
    <t>Fiche contrat</t>
  </si>
  <si>
    <t>Code</t>
  </si>
  <si>
    <t>Session</t>
  </si>
  <si>
    <t>Nom :</t>
  </si>
  <si>
    <t>Prénom:</t>
  </si>
  <si>
    <t>Examen et spécialité</t>
  </si>
  <si>
    <r>
      <t xml:space="preserve">DOSSIER TECHNIQUE </t>
    </r>
    <r>
      <rPr>
        <sz val="8"/>
        <rFont val="Arial"/>
        <family val="2"/>
      </rPr>
      <t>de fabrication</t>
    </r>
  </si>
  <si>
    <t>Processus de fabrication</t>
  </si>
  <si>
    <t>Estimation coût matière</t>
  </si>
  <si>
    <t xml:space="preserve">Descriptif de l'ouvrage </t>
  </si>
  <si>
    <t>Plans de définition de l'ouvrage</t>
  </si>
  <si>
    <t>Nom de l'ouvrage</t>
  </si>
  <si>
    <t>DESCRIPTIF DE L'OUVRAGE</t>
  </si>
  <si>
    <t>RESSOURCE COMPLEMENTAIRE</t>
  </si>
  <si>
    <t>PLAN DE MASSE ET DE SITUATION</t>
  </si>
  <si>
    <t>Description de la situation professionnelle</t>
  </si>
  <si>
    <t>Plans d'exécution et de détail de l'ouvrage à réaliser</t>
  </si>
  <si>
    <t>Nomenclature des matériaux et des composants à utiliser</t>
  </si>
  <si>
    <t>Liste des matériels,machines et outillages disponibles,</t>
  </si>
  <si>
    <t>Processus de réalisation à respecter</t>
  </si>
  <si>
    <t>Consignes,régles et normes de fabrication et mise en œuvre à appliquer.</t>
  </si>
  <si>
    <t>DOSSIER TECHNIQUE DU PROJET</t>
  </si>
  <si>
    <t>DOSSIER TRAVAIL DEMANDE AU CANDIDAT</t>
  </si>
  <si>
    <t>Dossier "sujet": problématiques professionnelles posées</t>
  </si>
  <si>
    <t>Barème de correction :</t>
  </si>
  <si>
    <t>1.évaluation en cours d'épreuve.</t>
  </si>
  <si>
    <t>2.évaluation en fin d'épreuve.</t>
  </si>
  <si>
    <t>Plans de définition du Sous-Ensemble 1</t>
  </si>
  <si>
    <t>Plans de définition du Sous-Ensemble 2</t>
  </si>
  <si>
    <t>Plans de définition du Sous-Ensemble 3</t>
  </si>
  <si>
    <t>Réalisation Pratique</t>
  </si>
  <si>
    <t xml:space="preserve">   .Dessin d'ensemble</t>
  </si>
  <si>
    <t xml:space="preserve">   .Coupe(s)</t>
  </si>
  <si>
    <t xml:space="preserve">   .Détail(s)</t>
  </si>
  <si>
    <t xml:space="preserve">   .Vue(s) en 3D</t>
  </si>
  <si>
    <t xml:space="preserve">   .Vue de face et coupe(s)</t>
  </si>
  <si>
    <t>Optimiser et préparer les matériaux et les produits</t>
  </si>
  <si>
    <t>Préparer les postes de travail : usinage, montage, finition, contrôle</t>
  </si>
  <si>
    <t>Réaliser des gabarits, des appareillages et des montages</t>
  </si>
  <si>
    <t>Plaquer des panneaux, des surfaces</t>
  </si>
  <si>
    <t xml:space="preserve">Mettre en forme des éléments cintrés sur un seul plan dans un moule </t>
  </si>
  <si>
    <t xml:space="preserve">Fabrication </t>
  </si>
  <si>
    <t xml:space="preserve">Relever ou tracer les référentiels et implanter l’ouvrage </t>
  </si>
  <si>
    <t xml:space="preserve">Approvisionner les ouvrages, les matériaux, les produits </t>
  </si>
  <si>
    <t>Répartir et tracer les fixations</t>
  </si>
  <si>
    <t xml:space="preserve">Fixer, solidariser les ouvrages aux supports </t>
  </si>
  <si>
    <t xml:space="preserve">Effectuer des opérations de finition périphériques aux travaux d’agencement </t>
  </si>
  <si>
    <t>Vérifier la conformité d’une réalisation finie</t>
  </si>
  <si>
    <t xml:space="preserve">Contrôler la qualité et la quantité des matériels, des matériaux et des produits </t>
  </si>
  <si>
    <t>Évaluer l’avancement des travaux et proposer des ajustements</t>
  </si>
  <si>
    <t xml:space="preserve">Identifier un dysfonctionnement et participer à la recherche de solutions correctives </t>
  </si>
  <si>
    <t>Assurer l’entretien, la maintenance d’un ouvrage ou d’une installation</t>
  </si>
  <si>
    <t>Réaliser les tracés d’atelier ou de chantier</t>
  </si>
  <si>
    <t>Rechercher, comparer et choisir des solutions techniques</t>
  </si>
  <si>
    <t>Identifier les moyens humains et matériels de l’entreprise</t>
  </si>
  <si>
    <t>Établir le quantitatif des matériels et des matériaux à mettre en œuvre</t>
  </si>
  <si>
    <t>Baccalauréat professionnel-TECHNICIEN MENUISIER - AGENCEUR</t>
  </si>
  <si>
    <t>Comptoir d'Accueil</t>
  </si>
  <si>
    <t>Référentiel des activités professionnelles (RAP)</t>
  </si>
  <si>
    <t>LA QUINCAILLERIE</t>
  </si>
  <si>
    <t>Réalisation de la structure de l'ouvrage</t>
  </si>
  <si>
    <t>Fonction</t>
  </si>
  <si>
    <t>Activité</t>
  </si>
  <si>
    <t>Tâches</t>
  </si>
  <si>
    <t>Autonomie</t>
  </si>
  <si>
    <t>N° indexé</t>
  </si>
  <si>
    <t>Résultats attendus</t>
  </si>
  <si>
    <t>Réalisation (1)</t>
  </si>
  <si>
    <t>PRÉPARATION</t>
  </si>
  <si>
    <t>Présentoir</t>
  </si>
  <si>
    <t>Tablette</t>
  </si>
  <si>
    <t>Caisson</t>
  </si>
  <si>
    <t xml:space="preserve"> </t>
  </si>
  <si>
    <t>Préparation</t>
  </si>
  <si>
    <t>Contrôle et réception de l’existant, définition du produit, définition de la méthode de mise en œuvre, planification de la réalisation de l’ouvrage.</t>
  </si>
  <si>
    <t>Prendre connaissance des documents, des consignes écrites et orales</t>
  </si>
  <si>
    <t>Autonomie totale</t>
  </si>
  <si>
    <t>1,1,1</t>
  </si>
  <si>
    <t>Les identifications sont correctement effectuées et pertinentes.</t>
  </si>
  <si>
    <t>C1.1</t>
  </si>
  <si>
    <t>Analyser des données techniques relatives à la fabrication, à la pose et/ou aux installations</t>
  </si>
  <si>
    <t>Sous contrôle</t>
  </si>
  <si>
    <t>1,1,2</t>
  </si>
  <si>
    <t>La somme des informations recueillies et recensées correspond aux besoins et sont directement  exploitables.</t>
  </si>
  <si>
    <t>Relever des cotes pour l'exécution d'ouvrages ou d’espaces à agencer</t>
  </si>
  <si>
    <t>1,1,3</t>
  </si>
  <si>
    <t>Les relevés sont correctement effectués.</t>
  </si>
  <si>
    <t>Vérifier les supports d'un ouvrage, d’un espace à agencer</t>
  </si>
  <si>
    <t>1,1,4</t>
  </si>
  <si>
    <t>Les vérifications permettent d’identifier précisément l’environnement de l’ouvrage, d’un espace à agencer.</t>
  </si>
  <si>
    <t>1,1,5</t>
  </si>
  <si>
    <t>Le recensement est correctement effectué et pertinent.</t>
  </si>
  <si>
    <t>1,1,6</t>
  </si>
  <si>
    <t xml:space="preserve">Les propositions de solutions techniques répondent aux attentes.Les choix sont compatibles avec les moyens humains et matériels.
</t>
  </si>
  <si>
    <t>Établir ou compléter les plans d’exécution (croquis, dessin de détail…)</t>
  </si>
  <si>
    <t>1,1,7</t>
  </si>
  <si>
    <t>Les plans d’exécution sont exploitables.</t>
  </si>
  <si>
    <t>1,1,8</t>
  </si>
  <si>
    <t>Les croquis et épures correspondent aux données techniques.</t>
  </si>
  <si>
    <t>1,1,9</t>
  </si>
  <si>
    <t>Les quantitatifs matières et matériels sont établis avec exactitude.</t>
  </si>
  <si>
    <t>Définir une méthode de travail</t>
  </si>
  <si>
    <t>1,1,10</t>
  </si>
  <si>
    <t>La méthode de travail proposée est la plus rationnelle.</t>
  </si>
  <si>
    <t>Élaborer un processus et/ou un mode opératoire de fabrication, de pose …</t>
  </si>
  <si>
    <t>1,1,11</t>
  </si>
  <si>
    <t>La méthode d’usinage proposée respecte les règles de fabrication et de sécurité.</t>
  </si>
  <si>
    <t>C1.3.2</t>
  </si>
  <si>
    <t>Planifier une réalisation, un agencement (fabrication, mise en œuvre)</t>
  </si>
  <si>
    <t>1,1,12</t>
  </si>
  <si>
    <t>L‘enclenchement des phases de travail optimise les temps de fabrication et/ou de pose.</t>
  </si>
  <si>
    <t>Établir les documents de fabrication, de mise en œuvre et de suivi</t>
  </si>
  <si>
    <t>1,1,13</t>
  </si>
  <si>
    <t>Les documents établis sont directement utilisables.</t>
  </si>
  <si>
    <t xml:space="preserve">FABRICATION </t>
  </si>
  <si>
    <t>Organisation et préparation de la fabrication, usinage, mise en forme, placage des éléments, montage, installation des quincailleries, des accessoires…, finition et traitement, logistique.</t>
  </si>
  <si>
    <t>Responsabilité</t>
  </si>
  <si>
    <t>1,2,1</t>
  </si>
  <si>
    <t>Les postes, les outillages, les matières d’œuvre et les produits sont installés de façon rationnelle et ergonomique.Les opérations peuvent être mises en oeuvre en toute sécurité.</t>
  </si>
  <si>
    <t>1,2,2</t>
  </si>
  <si>
    <t>Les gabarits, les appareillages et les montages permettent d’obtenir des éléments et des sous-ensembles qui sont conformes au plan de définition.</t>
  </si>
  <si>
    <t>C4.2.2</t>
  </si>
  <si>
    <t>1,2,3</t>
  </si>
  <si>
    <t>L’optimisation est correcte. Les matériaux et les produits sont conformes.</t>
  </si>
  <si>
    <t>Usiner des profils, des liaisons et des formes sur des machines conventionnelles, à positionnement numérique et à commande numérique</t>
  </si>
  <si>
    <t>1,2,4</t>
  </si>
  <si>
    <t>Le produit usiné est conforme au dessin de définition. Les consignes de sécurité sont respectées.</t>
  </si>
  <si>
    <t>1,2,5</t>
  </si>
  <si>
    <t>L’élément cintré est conforme au plan ou au gabarit.</t>
  </si>
  <si>
    <t>1,2,6</t>
  </si>
  <si>
    <t>Les éléments plaqués obtenus sont conformes aux critères exigés (état de surface, chant…)</t>
  </si>
  <si>
    <t>Effectuer les opérations de montage</t>
  </si>
  <si>
    <t>1,2,7</t>
  </si>
  <si>
    <t>La chronologie des opérations de montage est respectée.</t>
  </si>
  <si>
    <t>Préparer les surfaces et appliquer les produits de traitement et de finition</t>
  </si>
  <si>
    <t>1,2,8</t>
  </si>
  <si>
    <t>L’état de surface est conforme et prêt à recevoir le produit à appliquer.Les produits de traitement ou de finition, sont appliqués en toute sécurité.La conformité du produit fini respecte le cahier des charges spécifique.</t>
  </si>
  <si>
    <t>Poser les quincailleries et les accessoires</t>
  </si>
  <si>
    <t>1,2,9</t>
  </si>
  <si>
    <t>Les ouvrages devront être équipés des organes de quincaillerie et accessoires, suivants les exigences des fiches techniques et aux plans de référence.</t>
  </si>
  <si>
    <t>Effectuer le remplissage de parties claires, d’ossatures… (vitres, miroirs, panneaux décoratifs…)</t>
  </si>
  <si>
    <t>1,2,10</t>
  </si>
  <si>
    <t>Les éléments de remplissage sont correctement mis en oeuvre.</t>
  </si>
  <si>
    <t>Adapter, intégrer un produit semi-fini et/ou sous-traité</t>
  </si>
  <si>
    <t>1,2,11</t>
  </si>
  <si>
    <t>Les produits semi-finis et/ou sous traités sont adaptés et intégrés conformément aux fiches techniques et aux plans de référence.</t>
  </si>
  <si>
    <t>Conditionner, stocker, charger et décharger les ouvrages et assurer leur livraison</t>
  </si>
  <si>
    <t>1,2,12</t>
  </si>
  <si>
    <t>L’emballage et le conditionnement des ouvrages respectent les consignes.Le stockage est effectué dans les zones appropriées en respectant les consignes. Le chargement, la livraison et le déchargement respectent les consignes et les délais impartis.Les règles de Prévention des Risques liés à l’Activité Physique (PRAP) sont respectées.</t>
  </si>
  <si>
    <t>POSE, INSTALLATION DE MENUISERIES ET RÉALISATION D’AGENCEMENTS INTÉRIEURS ET EXTÉRIEURS</t>
  </si>
  <si>
    <t>Pose, installation de menuiseries et d'agencements (…)</t>
  </si>
  <si>
    <t>Organisation, mise en oeuvre et suivi du chantier.</t>
  </si>
  <si>
    <t>Vérifier et mettre en place les dispositifs de sécurité et de protection individuelle et collective</t>
  </si>
  <si>
    <t>1,3,1</t>
  </si>
  <si>
    <t>Les dispositifs de sécurité et de protection individuelle et collective sont mis en place conformément à la réglementation.</t>
  </si>
  <si>
    <t>Organiser les zones d’intervention</t>
  </si>
  <si>
    <t>1,3,2</t>
  </si>
  <si>
    <t>Les zones d’intervention sont fiables et protègent l’environnement immédiat des nuisances dues aux travaux.</t>
  </si>
  <si>
    <t>Déposer les ouvrages existants, stocker et trier les déchets.</t>
  </si>
  <si>
    <t>1,3,3</t>
  </si>
  <si>
    <t>La désinstallation est parfaitement maîtrisée.Les ouvrages à réemployer sont stockés suivant les consignes.Le tri sélectif des déchets est effectué suivant la réglementation en vigueur.</t>
  </si>
  <si>
    <t>1,3,4</t>
  </si>
  <si>
    <t>La réception, l’acheminement et l’approvisionnement des ouvrages, des produits et matériaux sont parfaitement maîtrisés en tenant compte :- du respect de la qualité et de la quantité des produits et matériaux.- des règles de prévention sur les risques liés à l’activité physique et/ou pour les manutentions mécanisées.</t>
  </si>
  <si>
    <t>1,3,5</t>
  </si>
  <si>
    <t>Les lignes de référence et repères permettent l’implantation conformément aux plans et aux dossiers remis.</t>
  </si>
  <si>
    <t>Préparer les supports nécessaires à la pose</t>
  </si>
  <si>
    <t>1,3,6</t>
  </si>
  <si>
    <t>Les caractéristiques géométriques, dimensionnelles et physiques des supports permettent la pose des ouvrages.</t>
  </si>
  <si>
    <t>Préparer et ajuster les ouvrages</t>
  </si>
  <si>
    <t>1,3,7</t>
  </si>
  <si>
    <t>L’ouvrage est correctement ajusté, installé et fixé selon les données (D.T.U., normes).Les fonctions sont assurées, la sécurité et le temps imparti sont respectés.</t>
  </si>
  <si>
    <t>1,3,8</t>
  </si>
  <si>
    <t>Assurer la mise en position et le maintien provisoire des ouvrages</t>
  </si>
  <si>
    <t>1,3,9</t>
  </si>
  <si>
    <t>1,3,10</t>
  </si>
  <si>
    <t>Mettre en œuvre les produits d’étanchéité, d’isolation et de jointoiement</t>
  </si>
  <si>
    <t>1,3,11</t>
  </si>
  <si>
    <t>La mise en œuvre des produits répond parfaitement aux D.T.U. et/ou aux fiches techniques.</t>
  </si>
  <si>
    <t>Installer les habillages, les miroiteries, les produits verriers</t>
  </si>
  <si>
    <t>1,3,12</t>
  </si>
  <si>
    <t>Les consignes de mise en œuvre sont respectées, les produits sont correctement placés, les fonctions et l’étanchéité sont assurées.</t>
  </si>
  <si>
    <t>Installer des équipements techniques intégrés, des éléments de décoration et des accessoires</t>
  </si>
  <si>
    <t>1,3,13</t>
  </si>
  <si>
    <t>1,3,14</t>
  </si>
  <si>
    <t>Les opérations de finition sont correctes et l’ensemble a été réalisé selon les règles en vigueur.</t>
  </si>
  <si>
    <t>SUIVI DE RÉALISATION ET CONTRÔLE QUALITÉ</t>
  </si>
  <si>
    <t>Suivi de réalisation et contrôle qualité</t>
  </si>
  <si>
    <t>1,4,1</t>
  </si>
  <si>
    <t>Le mode opératoire des procédures de contrôle est conforme aux normes.Les résultats sont justes.</t>
  </si>
  <si>
    <t>1,4,2</t>
  </si>
  <si>
    <t>L’évaluation des avancements est rigoureuse et fiable.Les ajustements proposés sont justifiés et argumentés.</t>
  </si>
  <si>
    <t>Renseigner des documents de suivi</t>
  </si>
  <si>
    <t>1,4,3</t>
  </si>
  <si>
    <t>Les documents sont renseignés dans leur totalité. Les informations consignées sont claires et  exploitables.</t>
  </si>
  <si>
    <t>1,4,4</t>
  </si>
  <si>
    <t>La vérification du produit prend en compte les aspects qualité, les notions de coût et délais…</t>
  </si>
  <si>
    <t>Participer aux réunions de chantier</t>
  </si>
  <si>
    <t>1,4,5</t>
  </si>
  <si>
    <t xml:space="preserve">La participation est pertinente et adaptée à l’interlocuteur. </t>
  </si>
  <si>
    <t>MAINTENANCE DES MATÉRIELS ET DES OUVRAGES OU DES INSTALLATIONS  EXISTANTES</t>
  </si>
  <si>
    <t>Maintenance: matériels, ouvrages, installations  existantes</t>
  </si>
  <si>
    <t>Effectuer la maintenance de 1er niveau des machines fixes, portatives et des outillages</t>
  </si>
  <si>
    <t>1,5,1</t>
  </si>
  <si>
    <t>Les actions de maintenance respectent le planning d’intervention et les données du constructeur.Elles sont correctement effectuées et consignées.</t>
  </si>
  <si>
    <t>1,5,2</t>
  </si>
  <si>
    <t>L’identification  du dysfonctionnement est correctement effectuée.La participation aux recherches de solutions est active et constructive.</t>
  </si>
  <si>
    <t xml:space="preserve">Vérifier et maintenir en bon état l’aire de travail, en atelier et sur chantier </t>
  </si>
  <si>
    <t>1,5,3</t>
  </si>
  <si>
    <t>La vérification des aires de travail est structurée.Le maintien en état des postes de travail est assuré.</t>
  </si>
  <si>
    <t>1,5,4</t>
  </si>
  <si>
    <t>L’entretien et la maintenance d’un ouvrage permettent une utilisation optimale.</t>
  </si>
  <si>
    <t>Proposer des améliorations et réparer l’ouvrage</t>
  </si>
  <si>
    <t>1,5,5</t>
  </si>
  <si>
    <t xml:space="preserve">Les améliorations et/ou les réparations rendent l’ouvrage plus performant. </t>
  </si>
  <si>
    <t>COMMUNICATION</t>
  </si>
  <si>
    <t>Communication</t>
  </si>
  <si>
    <t>Rendre compte de son travail, des informations et des observations</t>
  </si>
  <si>
    <t>1,6,1</t>
  </si>
  <si>
    <t>Le compte rendu est clair, concis et exploitable.</t>
  </si>
  <si>
    <t>Communiquer avec les différents partenaires</t>
  </si>
  <si>
    <t>1,6,2</t>
  </si>
  <si>
    <t>Les informations et observations sont fiables, transmises à temps aux personnes concernées.</t>
  </si>
  <si>
    <t>Participer à des groupes de travail</t>
  </si>
  <si>
    <t>1,6,3</t>
  </si>
  <si>
    <t>La participation est positive, utile et constructive.</t>
  </si>
  <si>
    <t>CHOISIR LA TACHE A EVALUER</t>
  </si>
  <si>
    <t>Le niveau d'autonomie s'affiche après le choix de la tâche</t>
  </si>
  <si>
    <t>Le résultat s'affiche après le choix de la tâche</t>
  </si>
  <si>
    <t>Référentiel de certification (RC)</t>
  </si>
  <si>
    <t>PRÉSENTATION  DES  CAPACITÉS GÉNÉRALES  ET DES  COMPÉTENCES</t>
  </si>
  <si>
    <t>Savoirs associés</t>
  </si>
  <si>
    <t xml:space="preserve">CAPACITÉS </t>
  </si>
  <si>
    <t>COMPÉTENCES</t>
  </si>
  <si>
    <t>CONDITIONS</t>
  </si>
  <si>
    <t>CRITÈRES D'ÉVALUATION</t>
  </si>
  <si>
    <t>C1.1 - Décoder et analyser les données de définition</t>
  </si>
  <si>
    <t>S’INFORMER
ANALYSER</t>
  </si>
  <si>
    <t>C1</t>
  </si>
  <si>
    <t>1.1</t>
  </si>
  <si>
    <t>C1.1.1 - Identifier le contexte de l’intervention lié à la fabrication et à la mise en œuvre sur le chantier.</t>
  </si>
  <si>
    <t>.</t>
  </si>
  <si>
    <t>Identifier le contexte de l’intervention lié à la fabrication et à la mise en œuvre sur le chantier.</t>
  </si>
  <si>
    <t>Situation de l’intervention-Dossier de définition (C.C.T.P., descriptif, plans d’architecte, cahier des charges…) -Relevés-Dossiers et notices techniques -Normes (D.T.U. …) -Ressources informatiques (CD ROM, Internet…) -Codes et langages techniques et/ou informatiques -Documents fournisseurs -Plan particulier de sécurité et de prévention de la santé (P.P.S.P.S.)</t>
  </si>
  <si>
    <t>L’identification du contexte est correctement effectuée.</t>
  </si>
  <si>
    <t>C1.1.2 - Décoder et interpréter des documents.</t>
  </si>
  <si>
    <t>1.1.2</t>
  </si>
  <si>
    <t>Décoder et interpréter des documents.</t>
  </si>
  <si>
    <t>L‘analyse est pertinente.</t>
  </si>
  <si>
    <t>C1.1.3</t>
  </si>
  <si>
    <t>1.1.3</t>
  </si>
  <si>
    <t xml:space="preserve">C1.1.3 - Extraire et classer les informations. </t>
  </si>
  <si>
    <t xml:space="preserve">Extraire et classer les informations. </t>
  </si>
  <si>
    <t>L’ensemble des informations nécessaires est recensé et classé.</t>
  </si>
  <si>
    <t>C1.1.4</t>
  </si>
  <si>
    <t>1.1.4</t>
  </si>
  <si>
    <t>C1.1.4 - Identifier les ouvrages, les sous-ensembles, les éléments.</t>
  </si>
  <si>
    <t>Identifier les ouvrages, les sous-ensembles, les éléments.</t>
  </si>
  <si>
    <t>L’identification est correctement réalisée.</t>
  </si>
  <si>
    <t>C1.1.5</t>
  </si>
  <si>
    <t>1.1.5</t>
  </si>
  <si>
    <t>C1.1.5 - Identifier les caractéristiques géométriques et dimensionnelles.</t>
  </si>
  <si>
    <t>Identifier les caractéristiques géométriques et dimensionnelles.</t>
  </si>
  <si>
    <t>Le recensement des caractéristiques géométriques et dimensionnelles est exact.</t>
  </si>
  <si>
    <t>C1.1.6</t>
  </si>
  <si>
    <t>1.1.6</t>
  </si>
  <si>
    <t>C1.1.6 - Identifier et répertorier les liaisons.</t>
  </si>
  <si>
    <t>Identifier et répertorier les liaisons.</t>
  </si>
  <si>
    <t>L’ensemble des liaisons relatif à la fabrication et à la pose est répertorié.</t>
  </si>
  <si>
    <t>C1.1.7</t>
  </si>
  <si>
    <t>1.1.7</t>
  </si>
  <si>
    <t>C1.1.7 - Identifier les conditions de fonctionnement (mobilité…).</t>
  </si>
  <si>
    <t>Identifier les conditions de fonctionnement (mobilité…).</t>
  </si>
  <si>
    <t>Les contraintes de fonctionnement sont recensées.</t>
  </si>
  <si>
    <t>C1.2 - Décoder et  analyser les données opératoires</t>
  </si>
  <si>
    <t>1.2</t>
  </si>
  <si>
    <t>C1.2.1</t>
  </si>
  <si>
    <t>1.2.1</t>
  </si>
  <si>
    <t>C1.2.1 - Identifier et analyser les étapes de fabrication, de pose, de dépose, de maintenance.</t>
  </si>
  <si>
    <t>Identifier et analyser les étapes de fabrication, de pose, de dépose, de maintenance.</t>
  </si>
  <si>
    <t>Situation de l’intervention -Dossier de définition (C.C.T.P., descriptif, plans d’architecte…) -Relevés -Planning -Dossiers et notices techniques -Normes (D.T.U. …) -Ressources informatiques (CD ROM, Internet…) -Codes et langages techniques et/ou informatiques -Documents fournisseurs -Dossier de maintenance -Notices d'entretien -Ressources humaines et matérielles -Plan particulier de sécurité et de prévention de la santé (P.P.S.P.S.) -Consignes de sécurité</t>
  </si>
  <si>
    <t>L’analyse des étapes est effectuée sans erreur.</t>
  </si>
  <si>
    <t>C1.2.2</t>
  </si>
  <si>
    <t>1.2.2</t>
  </si>
  <si>
    <t>C1.2.2 - Identifier et classer les tâches ou les interventions des secteurs d’activités connexes.</t>
  </si>
  <si>
    <t>Identifier et classer les tâches ou les interventions des secteurs d’activités connexes.</t>
  </si>
  <si>
    <t>Le recensement des tâches connexes est correctement effectué.</t>
  </si>
  <si>
    <t>C1.2.3</t>
  </si>
  <si>
    <t>1.2.3</t>
  </si>
  <si>
    <t xml:space="preserve">C1.2.3 - Identifier et recenser les moyens de fabrication et de mise en œuvre. </t>
  </si>
  <si>
    <t xml:space="preserve">Identifier et recenser les moyens de fabrication et de mise en œuvre. </t>
  </si>
  <si>
    <t xml:space="preserve">Les moyens recensés sont compatibles avec la fabrication et la mise en œuvre. </t>
  </si>
  <si>
    <t>C1.3 - Décoder et analyser les données de gestion</t>
  </si>
  <si>
    <t>1.3</t>
  </si>
  <si>
    <t>C1.3.1</t>
  </si>
  <si>
    <t>1.3.1</t>
  </si>
  <si>
    <t>C1.3.1 - Décoder et analyser les documents de gestion.</t>
  </si>
  <si>
    <t>Décoder et analyser les documents de gestion.</t>
  </si>
  <si>
    <t>Données opératoires -Plannings (fabrication, chantier) -Convention de représentation -Objectifs de production (temps, qualité, quantité…) -Quantitatifs -Procédures de mise en œuvre -Fiches techniques -Ressources humaines et matérielles -Délais (fournisseurs, sous-traitants, date de fin de travaux…)</t>
  </si>
  <si>
    <t>Les données de gestion sont judicieusement exploitées.</t>
  </si>
  <si>
    <t>C1.3.2 - Mettre en relation : - les données de définition et les moyens de fabrication et de pose, - la chronologie des opérations et les approvisionnements.</t>
  </si>
  <si>
    <t>Mettre en relation :
• les données de définition et les moyens de fabrication et de pose,
• la chronologie des opérations et les approvisionnements.</t>
  </si>
  <si>
    <t>La mise en relation des données est pertinente.L’ordonnancement des opérations permet le respect de la date de fin de travaux.</t>
  </si>
  <si>
    <t>C1.4 - Relever et réceptionner une situation de chantier</t>
  </si>
  <si>
    <t>C1.4.1</t>
  </si>
  <si>
    <t>1.4.1</t>
  </si>
  <si>
    <t>C1.4.1 - Identifier l’environnement du chantier (accès, arrivées des énergies, stockage…).</t>
  </si>
  <si>
    <t>Identifier l’environnement du chantier (accès, arrivées des énergies, stockage…).</t>
  </si>
  <si>
    <t>Dossier technique : - cahier des charges,- plans,- documentation technique des produits mis en œuvre,- photos  ---- Matériel de mesurage (matériels conventionnels, laser…) -Matériel de contrôle -Plan particulier de sécurité et de prévention de la santé (P.P.S.P.S.)</t>
  </si>
  <si>
    <t>Les données sont correctement identifiées.</t>
  </si>
  <si>
    <t>C1.4.2</t>
  </si>
  <si>
    <t>1.4.2</t>
  </si>
  <si>
    <t>C1.4.2 - Relever les caractéristiques dimensionnelles, géométriques et physiques  des supports et des espaces à agencer.</t>
  </si>
  <si>
    <t>Relever les caractéristiques dimensionnelles, géométriques et physiques  des supports et des espaces à agencer.</t>
  </si>
  <si>
    <t>Les relevés sont effectués avec exactitude.</t>
  </si>
  <si>
    <t>C1.4.3</t>
  </si>
  <si>
    <t>1.4.3</t>
  </si>
  <si>
    <t>C1.4.3 - Réceptionner les supports.</t>
  </si>
  <si>
    <t>Réceptionner les supports.</t>
  </si>
  <si>
    <t>Les éléments consignés  permettent de qualifier les supports.
Les écarts constatés sont signalés.</t>
  </si>
  <si>
    <t>C1.4.4</t>
  </si>
  <si>
    <t>1.4.4</t>
  </si>
  <si>
    <t>C1.4.4 - Relever les positions de l’ouvrage à installer.</t>
  </si>
  <si>
    <t>Relever les positions de l’ouvrage à installer.</t>
  </si>
  <si>
    <t>Les positions sont convenablement repérées.</t>
  </si>
  <si>
    <t>C1.4.5</t>
  </si>
  <si>
    <t>1.4.5</t>
  </si>
  <si>
    <t>C1.4.5 - Consigner les contraintes techniques, mécaniques et esthétiques (charges, passage des réseaux…).</t>
  </si>
  <si>
    <t>Consigner les contraintes techniques, mécaniques et esthétiques (charges, passage des réseaux…).</t>
  </si>
  <si>
    <t>Les contraintes sont clairement définies.</t>
  </si>
  <si>
    <t>C2.1 - Choisir et adapter des solutions techniques</t>
  </si>
  <si>
    <t>TRAITER
DÉCIDER  -  PRÉPARER</t>
  </si>
  <si>
    <t>C2</t>
  </si>
  <si>
    <t>C2.1.1</t>
  </si>
  <si>
    <t>2.1.1</t>
  </si>
  <si>
    <t>C2.1.1 - Inventorier les caractéristiques techniques relatives :</t>
  </si>
  <si>
    <t xml:space="preserve">Inventorier les caractéristiques techniques relatives :
• aux matériaux, produits, supports et équipements à disposition, 
• aux ouvrages et à leurs spécificités, 
• au type de matériel à utiliser, 
• à la qualité exigée,
• à la  mise en sécurité du personnel.   </t>
  </si>
  <si>
    <t>Plans d’architecte,Cahier des charges,Documents normatifs (D.T.U., normes de représentation graphique, labels de certifications…),Dossier de fabrication,Données écrites et/ou orales,Catalogues de produits et matériaux,Documents et consignes sur les techniques de pose,Moyens de protection individuelle et collective,Consignes de sécurité</t>
  </si>
  <si>
    <t xml:space="preserve">L’inventaire des caractéristiques techniques, est correctement effectué.  </t>
  </si>
  <si>
    <t>C2.1.2</t>
  </si>
  <si>
    <t>2.1.2</t>
  </si>
  <si>
    <t xml:space="preserve">C2.1.2 - Comparer les performances  techniques sur le plan : </t>
  </si>
  <si>
    <t xml:space="preserve">Comparer les performances  techniques sur le plan : 
• esthétique, 
• technologique,
• ergonomique,
• économique.
</t>
  </si>
  <si>
    <t xml:space="preserve">Le résultat de l’analyse est rationnelle et exploitable. </t>
  </si>
  <si>
    <t>C2.1.3</t>
  </si>
  <si>
    <t>2.1.3</t>
  </si>
  <si>
    <t>C2.1.3 - Choisir, proposer et/ou adapter une ou des  solutions techniques relatives aux :</t>
  </si>
  <si>
    <t xml:space="preserve">Choisir, proposer et/ou adapter une ou des  solutions techniques relatives aux :
• matériaux, produits, supports et équipements, 
• aux ouvrages avec leurs valeurs dimensionnements, leurs liaisons et principes de pose,
• au type de matériel à utiliser.
</t>
  </si>
  <si>
    <t>Les choix sont conformes et compatibles avec les données techniques et le cahier des charges.</t>
  </si>
  <si>
    <t>C2.1.4</t>
  </si>
  <si>
    <t>2.1.4</t>
  </si>
  <si>
    <t xml:space="preserve">C2.1.4 - Justifier les choix et/ou les solutions techniques. </t>
  </si>
  <si>
    <t xml:space="preserve">Justifier les choix et/ou les solutions techniques. </t>
  </si>
  <si>
    <t>Les solutions proposées sont pertinentes et réalisables.</t>
  </si>
  <si>
    <t>C2-2 - Établir les plans et tracés d'exécution d'un ouvrage</t>
  </si>
  <si>
    <t>C2.2.1</t>
  </si>
  <si>
    <t>2.2.1</t>
  </si>
  <si>
    <t>C2.2.1 - Représenter et réaliser sous forme papier ou informatisée et autres supports :</t>
  </si>
  <si>
    <t>Représenter et réaliser sous forme papier ou informatisée et autres supports :
• les relevés de situation de chantiers, 
• les tracés d’atelier (épure, plan sur règle, gabarit, montage d’usinage…),
• les dessins de fabrication,
• les tracés des formes complexes (chapeau de gendarme, anse de panier, vraies grandeurs, angle de corroyage…).</t>
  </si>
  <si>
    <t>Plan d’ensemble
Dessin de définition
Nomenclature des produits et des matériaux
Fiches outils
Documents normatifs (D.T.U., normes de représentation graphique, labels, certifications…)
Moyens informatiques et/ou conventionnels</t>
  </si>
  <si>
    <t>Les relevés, tracés, dessins de fabrication et formes complexes sont exploitables.
Les tracés respectent le cahier des charges et les normes en vigueur.</t>
  </si>
  <si>
    <t xml:space="preserve">C2-3 - Établir les quantitatifs de matériaux et composants </t>
  </si>
  <si>
    <t>C2.3.1</t>
  </si>
  <si>
    <t>2.3.1</t>
  </si>
  <si>
    <t>C2.3.1 - Répertorier, quantifier, produits, matériaux, matériels et/ou composants.</t>
  </si>
  <si>
    <t>Répertorier, quantifier, produits, matériaux, matériels et/ou composants.</t>
  </si>
  <si>
    <t>Cahier des charges
Plans de définition
Dossier technique (documents spécifiques)
Fiches techniques
Relevés de mesures
Documents de saisie
Catalogues outillages, matériaux, quincailleries et accessoires</t>
  </si>
  <si>
    <t>L’inventaire des besoins est exhaustif.</t>
  </si>
  <si>
    <t>C2.3.2</t>
  </si>
  <si>
    <t>C2.3.2 - Optimiser les débits et les quantités.</t>
  </si>
  <si>
    <t>Optimiser les débits et les quantités.</t>
  </si>
  <si>
    <t>Les rendements sont optimaux.</t>
  </si>
  <si>
    <t>C2.3.3</t>
  </si>
  <si>
    <t>2.3.3</t>
  </si>
  <si>
    <t>C2.3.3 - Établir et renseigner les documents techniques permettant la fabrication,  la pose et/ou le suivi (feuille de débit, bon de commande, plan de calepinage).</t>
  </si>
  <si>
    <t>Établir et renseigner les documents techniques permettant la fabrication,  la pose et/ou le suivi (feuille de débit, bon de commande, plan de calepinage).</t>
  </si>
  <si>
    <t>Les documents sont exploitables.</t>
  </si>
  <si>
    <t>C2-4 - Établir le processus de fabrication, de dépose et de pose</t>
  </si>
  <si>
    <t>C2.4.1</t>
  </si>
  <si>
    <t>2.4.1</t>
  </si>
  <si>
    <t>C2.4.1 - Répertorier les phases de la fabrication, de la pose et/ou de la dépose.</t>
  </si>
  <si>
    <t>Répertorier les phases de la fabrication, de la pose et/ou de la dépose.</t>
  </si>
  <si>
    <t>Schémas et relevés de mesures - Dessin de fabrication - Nomenclature et feuille de débit - Fiches techniques -Moyens humains - Matériels, parc machines et équipement de chantier - Documents techniques et normes en vigueur - Plan particulier de sécurité et de prévention de la santé (P.P.S.P.S.) - Consignes sur le tri, le stockage et l’enlèvement des produits - Consignes de sécurité - Planning des travaux et approvisionnement - Techniques de fabrication, de pose et/ou de dépose - Matériels de manutention</t>
  </si>
  <si>
    <t>L’inventaire des phases est complet.</t>
  </si>
  <si>
    <t>C2.4.2</t>
  </si>
  <si>
    <t>2.4.2</t>
  </si>
  <si>
    <t>C2.4.2 - Recenser les moyens humains et matériels.</t>
  </si>
  <si>
    <t>Recenser les moyens humains et matériels.</t>
  </si>
  <si>
    <t>Schémas et relevés de mesures - Dessin de fabrication - Nomenclature et feuille de débit - Fiches techniques - Moyens humains - Matériels, parc machines et équipement de chantier - Documents techniques et normes en vigueur - Plan particulier de sécurité et de prévention de la santé (P.P.S.P.S.) - Consignes sur le tri, le stockage et l’enlèvement des produits - Consignes de sécurité - Planning des travaux et approvisionnement - Techniques de fabrication, de pose et/ou de dépose - Matériels de manutention</t>
  </si>
  <si>
    <t>Les moyens humains sont adaptés.</t>
  </si>
  <si>
    <t>C2.4.3</t>
  </si>
  <si>
    <t>2.4.3</t>
  </si>
  <si>
    <t xml:space="preserve">C2.4.3 - Établir les antériorités. </t>
  </si>
  <si>
    <t xml:space="preserve">Établir les antériorités. </t>
  </si>
  <si>
    <t>Les antériorités sont justes et pertinentes.</t>
  </si>
  <si>
    <t>C2.4.4</t>
  </si>
  <si>
    <t>2.4.4</t>
  </si>
  <si>
    <t>C2.4.4 - Élaborer le processus de fabrication de pose ou de dépose.</t>
  </si>
  <si>
    <t>Élaborer le processus de fabrication de pose ou de dépose.</t>
  </si>
  <si>
    <t>L’élaboration et la chronologie des phases sont justes.
Le processus est exploitable.</t>
  </si>
  <si>
    <t>C2-5 - Établir les documents de suivi de réalisation</t>
  </si>
  <si>
    <t>C2.5.1</t>
  </si>
  <si>
    <t>2.5.1</t>
  </si>
  <si>
    <t>C2.5.1 - Identifier les différents documents de suivi (planning, fiche suiveuse, fiche de stock, fiche qualité, fiche de maintenance…).</t>
  </si>
  <si>
    <t>Identifier les différents documents de suivi (planning, fiche suiveuse, fiche de stock, fiche qualité, fiche de maintenance…).</t>
  </si>
  <si>
    <t>Processus de fabrication, de dépose et de pose
Documents de planification, temps imparti et délais
Fiches descriptives de produits, matériaux, quincailleries et accessoires
Fiche vierge planning, fiche suiveuse, fiche de stock, fiche qualité, fiche maintenance…
Plan qualité (objectifs…)
Dossier de maintenance
Notices d'entretien
Moyens informatiques et/ou conventionnels</t>
  </si>
  <si>
    <t xml:space="preserve">L’identification des documents est pertinente. </t>
  </si>
  <si>
    <t>C2.5.2</t>
  </si>
  <si>
    <t>2.5.2</t>
  </si>
  <si>
    <t>C2.5.2 - Recenser les données liées :</t>
  </si>
  <si>
    <t>Recenser les données liées :
• à la matière d’œuvre,
• aux moyens humains et matériels,
• aux processus de fabrication et de mise en œuvre sur chantier, 
• aux contraintes de temps,
• à la coordination avec les autres corps d’état.</t>
  </si>
  <si>
    <t>L’ensemble des informations nécessaires est recensé.</t>
  </si>
  <si>
    <t>C2.5.3</t>
  </si>
  <si>
    <t>2.5.3</t>
  </si>
  <si>
    <t>C2.5.3 - Renseigner les documents.</t>
  </si>
  <si>
    <t>Renseigner les documents.</t>
  </si>
  <si>
    <t>Les documents sont complets et exploitables.</t>
  </si>
  <si>
    <t>C2.5.4</t>
  </si>
  <si>
    <t>2.5.4</t>
  </si>
  <si>
    <t xml:space="preserve">C2.5.4 - Proposer des ajustements. </t>
  </si>
  <si>
    <t xml:space="preserve">Proposer des ajustements. </t>
  </si>
  <si>
    <t>Les propositions d’ajustement permettent d’optimiser les réalisations.</t>
  </si>
  <si>
    <t>C3-1 - Organiser et mettre en sécurité les postes de travail</t>
  </si>
  <si>
    <t>FABRIQUER</t>
  </si>
  <si>
    <t>C3</t>
  </si>
  <si>
    <t>C3.1.1</t>
  </si>
  <si>
    <t>3.1.1</t>
  </si>
  <si>
    <t>C3.1.1 - Identifier les risques d’accident et les risques d’atteinte à la santé liés au poste de travail.</t>
  </si>
  <si>
    <t>Identifier les risques d’accident et les risques d’atteinte à la santé liés au poste de travail.</t>
  </si>
  <si>
    <t>Poste de travail - Consignes de sécurité - Fiche de procédure d’urgence - Instructions Permanentes de Sécurité (I.P.S.) - Équipements de Protection Individuelle (E.P.I.) - Règles d’ergonomie - Données orales - Dessins de fabrication - Processus de fabrication - Contrat de phase - Planning de fabrication - Circuit d’usinage - Planning d’approvisionnement - Procédures d’utilisation - Fiches techniques - Quantitatif des matériaux ou composants - Machines mono ou multi- opératrices automatisées ou non - Matériels et outillages - Accessoires et supports de stockage et/ou transfert - Équipements d’entretien et de maintenance</t>
  </si>
  <si>
    <t>Les risques sont identifiés et localisés.*</t>
  </si>
  <si>
    <t>C3.1.2</t>
  </si>
  <si>
    <t>3.1.2</t>
  </si>
  <si>
    <t xml:space="preserve">C3.1.2 - Mettre en œuvre les mesures de prévention. </t>
  </si>
  <si>
    <t xml:space="preserve">Mettre en œuvre les mesures de prévention. </t>
  </si>
  <si>
    <t>Les mesures de prévention sont adaptées aux risques identifiés.*</t>
  </si>
  <si>
    <t>C3.1.3</t>
  </si>
  <si>
    <t>3.1.3</t>
  </si>
  <si>
    <t>C3.1.3 - Choisir et préparer les outillages et/ou accessoires nécessaires au poste de travail (repérage et débit, usinage, contrôle, montage, mise en forme, finition, conditionnement…).</t>
  </si>
  <si>
    <t>Choisir et préparer les outillages et/ou accessoires nécessaires au poste de travail (repérage et débit, usinage, contrôle, montage, mise en forme, finition, conditionnement…).</t>
  </si>
  <si>
    <t>Les outillages et accessoires préparés sont conformes aux données opératoires.*</t>
  </si>
  <si>
    <t>C3.1.4</t>
  </si>
  <si>
    <t>3.1.4</t>
  </si>
  <si>
    <t xml:space="preserve">C3.1.4 - Organiser les cheminements de la matière d’œuvre. </t>
  </si>
  <si>
    <t xml:space="preserve">Organiser les cheminements de la matière d’œuvre. </t>
  </si>
  <si>
    <t>Le cheminement de la matière d’œuvre est optimisé.*</t>
  </si>
  <si>
    <t>C3.1.5</t>
  </si>
  <si>
    <t>3.1.5</t>
  </si>
  <si>
    <t>C3.1.5 - Disposer rationnellement les supports et les accessoires en amont et en aval des postes de travail.</t>
  </si>
  <si>
    <t>Disposer rationnellement les supports et les accessoires en amont et en aval des postes de travail.</t>
  </si>
  <si>
    <t>Les règles d’ergonomie sont respectées.*
Les règles de prévention et de sécurité sont respectées.*</t>
  </si>
  <si>
    <t>C3.1.6</t>
  </si>
  <si>
    <t>3.1.6</t>
  </si>
  <si>
    <t>C3.1.6 - Proposer des solutions d’amélioration des postes de travail.</t>
  </si>
  <si>
    <t>Proposer des solutions d’amélioration des postes de travail.</t>
  </si>
  <si>
    <t>Les solutions proposées sont pertinentes.*</t>
  </si>
  <si>
    <t>C3-2 - Préparer les matériaux, quincailleries et accessoires</t>
  </si>
  <si>
    <t>C3.2.1</t>
  </si>
  <si>
    <t>3.2.1</t>
  </si>
  <si>
    <t>C3.2.1 - Sélectionner et contrôler les matériaux, les quincailleries et les accessoires.</t>
  </si>
  <si>
    <t>Sélectionner et contrôler les matériaux, les quincailleries et les accessoires.</t>
  </si>
  <si>
    <t>Données orales
Nomenclature
Feuille de débit - Fiches de quincaillerie et accessoires - Fiche de suivi (stocks, approvisionnement…) - Processus de fabrication - Matériaux, quincailleries et accessoires</t>
  </si>
  <si>
    <t>Les regroupements et le contrôle des produits sont conformes aux documents de préparation.*</t>
  </si>
  <si>
    <t>C3.2.2</t>
  </si>
  <si>
    <t>3.2.2</t>
  </si>
  <si>
    <t>C3.2.2 - Approvisionner les matériaux, quincailleries et accessoires suivant les postes de travail.</t>
  </si>
  <si>
    <t>Approvisionner les matériaux, quincailleries et accessoires suivant les postes de travail.</t>
  </si>
  <si>
    <t>Les quantités dédiées à chaque poste sont exactes.*</t>
  </si>
  <si>
    <t>C3.2.3</t>
  </si>
  <si>
    <t>3.2.3</t>
  </si>
  <si>
    <t>C3.2.3 - Orienter et repérer les pièces et/ou sous-ensembles à usiner, à monter, à finir.</t>
  </si>
  <si>
    <t>Orienter et repérer les pièces et/ou sous-ensembles à usiner, à monter, à finir.</t>
  </si>
  <si>
    <t>L’orientation des pièces respecte les contraintes de mise en œuvre.*</t>
  </si>
  <si>
    <t>C3-3 - Installer et régler les outillages</t>
  </si>
  <si>
    <t>C3.3.1</t>
  </si>
  <si>
    <t>3.3.1</t>
  </si>
  <si>
    <t xml:space="preserve">C3.3.1 - Choisir les outils. </t>
  </si>
  <si>
    <t xml:space="preserve">Choisir les outils. </t>
  </si>
  <si>
    <t>Données orales - Définition du produit : - dessins d'ensemble, de fabrication,- gammes, - contrats de phase,- fiches techniques complé¬mentaires (machines, outillages, composants…) - Le ou les pièces - Appareils et/ou instruments de réglage. - Machines outils conventionnelles, à positionnement numérique (P.N.) et à commande numérique (C.N.) - Procédures d’utilisation - Programme établi - Instructions Permanentes de Sécurité (I.P.S.)</t>
  </si>
  <si>
    <t>Le choix des outils est conforme à la définition du produit (forme, qualité).</t>
  </si>
  <si>
    <t>C3.3.2</t>
  </si>
  <si>
    <t>3.3.2</t>
  </si>
  <si>
    <t>C3.3.2 - Prérégler les outils associés.</t>
  </si>
  <si>
    <t>Prérégler les outils associés.</t>
  </si>
  <si>
    <t>Les cotes outils sont respectées.*</t>
  </si>
  <si>
    <t>C3.3.3</t>
  </si>
  <si>
    <t>3.3.3</t>
  </si>
  <si>
    <t>C3.3.3 - Identifier sur la machine les organes de réglage et de commande.</t>
  </si>
  <si>
    <t xml:space="preserve">Identifier sur la machine les organes de réglage et de commande.  </t>
  </si>
  <si>
    <t>L’identification des organes de réglage et de commande est correcte.*</t>
  </si>
  <si>
    <t>C3.3.4</t>
  </si>
  <si>
    <t>3.3.4</t>
  </si>
  <si>
    <t>C3.3.4 - Mettre et maintenir en position le ou les montages d’usinage, le ou les appareillages.</t>
  </si>
  <si>
    <t>Mettre et maintenir en position le ou les montages d’usinage, le ou les appareillages.</t>
  </si>
  <si>
    <t>La mise et le maintien en position tiennent compte des caractéristiques physiques et mécaniques des matériaux ainsi que des efforts de coupe.*</t>
  </si>
  <si>
    <t>C3.3.5</t>
  </si>
  <si>
    <t>3.3.5</t>
  </si>
  <si>
    <t xml:space="preserve">C3.3.5 - Installer les outils et régler les positions relatives au couple outil/pièce. </t>
  </si>
  <si>
    <t xml:space="preserve">Installer les outils et régler les positions relatives au couple outil/pièce. </t>
  </si>
  <si>
    <t>La méthode d’installation et de réglage des outils est correcte.
Le réglage respecte le contrat de fabrication (contrat de phase, dessin de fabrication, croquis...).*</t>
  </si>
  <si>
    <t>C3.3.6</t>
  </si>
  <si>
    <t>3.3.6</t>
  </si>
  <si>
    <t>C3.3.6 - Identifier, sélectionner et/ou modifier  les données nécessaires à l’opération (vitesse, cycles…).</t>
  </si>
  <si>
    <t>Identifier, sélectionner et/ou modifier  les données nécessaires à l’opération (vitesse, cycles…).</t>
  </si>
  <si>
    <t>Le choix des données est adapté aux outils et aux matériaux.*</t>
  </si>
  <si>
    <t xml:space="preserve">C3-4 - Conduire les opérations d’usinage : machines conventionnelles, machines à positionnement numérique (P.N.) et à commande numérique (C.N.) </t>
  </si>
  <si>
    <t>C3.4.1</t>
  </si>
  <si>
    <t>3.4.1</t>
  </si>
  <si>
    <t>C3.4.1 - Procéder à la mise en route des mouvements nécessaires à l'opération d’usinage.</t>
  </si>
  <si>
    <t>Procéder à la mise en route des mouvements nécessaires à l'opération d’usinage.</t>
  </si>
  <si>
    <t>Données orales. - Définition du produit : - dessins d'ensemble, de fabrication ;- gammes, - contrats de phase,- fiches techniques complémentaires (machines, outillages, composants…) - La ou les pièces - Appareils et/ou instruments de réglage. - Machines outils conventionnelles, à positionnement numérique (P.N.) et à commande numérique (C.N.) - Procédures d’utilisation - Programme établi - Instructions Permanentes de Sécurité (I.P.S.)</t>
  </si>
  <si>
    <t>La procédure de mise en route est respectée.*</t>
  </si>
  <si>
    <t>C3.4.2</t>
  </si>
  <si>
    <t>3.4.2</t>
  </si>
  <si>
    <t>C3.4.2 - Usiner les éléments.</t>
  </si>
  <si>
    <t>Usiner les éléments.</t>
  </si>
  <si>
    <t>La conduite de l’usinage est maîtrisée.*</t>
  </si>
  <si>
    <t>C3.4.3</t>
  </si>
  <si>
    <t>3.4.3</t>
  </si>
  <si>
    <t>C3.4.3 - Contrôler les éléments usinés.</t>
  </si>
  <si>
    <t>Contrôler les éléments usinés.</t>
  </si>
  <si>
    <t>Les résultats sont conformes aux  spécifications.*</t>
  </si>
  <si>
    <t>C3.4.4</t>
  </si>
  <si>
    <t>3.4.4</t>
  </si>
  <si>
    <t>C3.4.4 - Effectuer les actions correctives nécessaires.</t>
  </si>
  <si>
    <t>Effectuer les actions correctives nécessaires.</t>
  </si>
  <si>
    <t>Les actions correctives apportées sont adaptées aux anomalies constatées.*</t>
  </si>
  <si>
    <t>C3.4.5</t>
  </si>
  <si>
    <t>3.4.5</t>
  </si>
  <si>
    <t>C3.4.5 - Remettre les postes de travail dans leur état initial.</t>
  </si>
  <si>
    <t>Remettre les postes de travail dans leur état initial.</t>
  </si>
  <si>
    <t>Le poste de travail est opérationnel.*</t>
  </si>
  <si>
    <t>C3-5 - Conduire les opérations de mise en forme et de placage</t>
  </si>
  <si>
    <t>C3.5.1</t>
  </si>
  <si>
    <t>3.5.1</t>
  </si>
  <si>
    <t>C3.5.1 - Positionner et régler les systèmes de serrage, de pressage, d’assemblage, de cadrage.</t>
  </si>
  <si>
    <t>Positionner et régler les systèmes de serrage, de pressage, d’assemblage, de cadrage.</t>
  </si>
  <si>
    <t>Données orales - Plan d’ensemble et de fabrication - Fiches techniques des produits (colles, matériaux…) - Fiches de données de sécurité - Procédures d’utilisation - Moules - Outillages manuels - Poste de travail équipé : - machines et matériels de cadrage, d’encollage, de pressage,- matériels électroportatifs - matériel de contrôle - gabarit - Instructions Permanentes de Sécurité (I.P.S.)</t>
  </si>
  <si>
    <t>Les positions, les réglages respectent les prescriptions et les règles d’ergonomie.*</t>
  </si>
  <si>
    <t>C3.5.2</t>
  </si>
  <si>
    <t>3.5.2</t>
  </si>
  <si>
    <t xml:space="preserve">C3.5.2 - Encoller et/ou insérer les pièces et composants. </t>
  </si>
  <si>
    <t xml:space="preserve">Encoller et/ou insérer les pièces et composants. </t>
  </si>
  <si>
    <t>L’encollage est conforme aux prescriptions.*</t>
  </si>
  <si>
    <t>C3.5.3</t>
  </si>
  <si>
    <t>3.5.3</t>
  </si>
  <si>
    <t>C3.5.3 - Cadrer, presser et solidariser les pièces et les composants.</t>
  </si>
  <si>
    <t>Cadrer, presser et solidariser les pièces et les composants.</t>
  </si>
  <si>
    <t>La méthodologie est respectée.*</t>
  </si>
  <si>
    <t>C3.5.4</t>
  </si>
  <si>
    <t>3.5.4</t>
  </si>
  <si>
    <t>C3.5.4 - Contrôler les caractéristiques mécaniques dimensionnelles,  géométriques et esthétiques.</t>
  </si>
  <si>
    <t>Contrôler les caractéristiques mécaniques dimensionnelles,  géométriques et esthétiques.</t>
  </si>
  <si>
    <t>L’ouvrage est conforme aux spécifications de fabrication.*</t>
  </si>
  <si>
    <t>C3.5.5</t>
  </si>
  <si>
    <t>3.5.5</t>
  </si>
  <si>
    <t>C3.5.5 - Effectuer si nécessaire les actions correctives.</t>
  </si>
  <si>
    <t>Effectuer si nécessaire les actions correctives.</t>
  </si>
  <si>
    <t>Les corrections apportées sont pertinentes.*</t>
  </si>
  <si>
    <t>C3.5.6</t>
  </si>
  <si>
    <t>3.5.6</t>
  </si>
  <si>
    <t xml:space="preserve">C3.5.6 - Desserrer et extraire l’ouvrage. </t>
  </si>
  <si>
    <t xml:space="preserve">Desserrer et extraire l’ouvrage. </t>
  </si>
  <si>
    <t>L’ouvrage est déposé sans dommage.*</t>
  </si>
  <si>
    <t>C3.5.7</t>
  </si>
  <si>
    <t>3.5.7</t>
  </si>
  <si>
    <t>C3.5.7 - Remettre le poste de travail dans son état initial.</t>
  </si>
  <si>
    <t>Remettre le poste de travail dans son état initial.</t>
  </si>
  <si>
    <t>C3-6 - Conduire les opérations de montage et de finition</t>
  </si>
  <si>
    <t>C3.6.1</t>
  </si>
  <si>
    <t>3.6.1</t>
  </si>
  <si>
    <t>C3.6.1 - Sélectionner les pièces ou composants à monter, à finir.</t>
  </si>
  <si>
    <t>Sélectionner les pièces ou composants à monter, à finir.</t>
  </si>
  <si>
    <t>Données orales - Définition du produit : - plan d’ensemble et de fabrication, - gammes, - contrats de phase, - procédures d’utilisation, - fiches techniques complémentaires (machines, outillages, composants...), - Notice de montage. - Fiches techniques des produits - Pièces et accessoires, quincailleries - Matériels de contrôle - Moyens et matériels de protection des ouvrages - Aires de stockage - Moyens et produits de nettoyage - Équipements de Protection Individuelle (E.P.I.) et collectifs</t>
  </si>
  <si>
    <t>Les pièces sélectionnées permettent le montage.*</t>
  </si>
  <si>
    <t>C3.6.2</t>
  </si>
  <si>
    <t>3.6.2</t>
  </si>
  <si>
    <t>C3.6.2 - Cadrer, monter et solidariser les sous-ensembles.</t>
  </si>
  <si>
    <t>Cadrer, monter et solidariser les sous-ensembles.</t>
  </si>
  <si>
    <t>Données orales - Définition du produit : - plan d’ensemble et de fabrication, - gammes, - contrats de phase, - procédures d’utilisation, - fiches techniques complémentaires (machines, outillages, composants...), - Notice de montage. - Fiches techniques des produits - Fiches de données de sécurité - Pièces et accessoires, quincailleries - Matériaux connexes - Matériels de contrôle - Moyens et matériels de protection des ouvrages - Locaux et matériels d’application - Aires de stockage - Moyens et produits de nettoyage - Équipements de Protection Individuelle (E.P.I.) et collectifs</t>
  </si>
  <si>
    <t>C3.6.3</t>
  </si>
  <si>
    <t>3.6.3</t>
  </si>
  <si>
    <t>C3.6.3 - Préparer les surfaces à traiter  (ponçage, égrainage…).</t>
  </si>
  <si>
    <t>Préparer les surfaces à traiter  (ponçage, égrainage…).</t>
  </si>
  <si>
    <t>Les surfaces sont préparées selon le niveau de qualité demandé.*</t>
  </si>
  <si>
    <t>C3.6.4</t>
  </si>
  <si>
    <t>3.6.4</t>
  </si>
  <si>
    <t>C3.6.4 - Mettre en œuvre les produits et les matériels d’application.</t>
  </si>
  <si>
    <t>Mettre en œuvre les produits et les matériels d’application.</t>
  </si>
  <si>
    <t>L’application des produits est conforme aux spécifications.*</t>
  </si>
  <si>
    <t>C3.6.5</t>
  </si>
  <si>
    <t>3.6.5</t>
  </si>
  <si>
    <t xml:space="preserve">C3.6.5 - Contrôler en cours, en fin de montage et de finition : les caractéristiques  fonctionnelles, dimensionnelles,  géométriques,  esthétiques. </t>
  </si>
  <si>
    <t xml:space="preserve">Contrôler en cours, en fin de montage et de finition :
les caractéristiques  fonctionnelles, dimensionnelles,  géométriques,  esthétiques. </t>
  </si>
  <si>
    <t>Les organes de liaison et les équipements sont correctement installés.
Les contrôles effectués permettent  de valider les caractéristiques et le bon fonctionnement de l’ouvrage.*</t>
  </si>
  <si>
    <t>C3.6.6</t>
  </si>
  <si>
    <t>3.6.6</t>
  </si>
  <si>
    <t>C3.6.6 - Remettre le poste de travail dans son état initial.</t>
  </si>
  <si>
    <t>C3.6.7</t>
  </si>
  <si>
    <t>3.6.7</t>
  </si>
  <si>
    <t>C3.6.7 - Conditionner et stocker les ouvrages finis.</t>
  </si>
  <si>
    <t>Conditionner et stocker les ouvrages finis.</t>
  </si>
  <si>
    <t>Le conditionnement protège efficacement l’ouvrage. 
Le stockage est rationnel.*</t>
  </si>
  <si>
    <t>C4-1 - Organiser et mettre en sécurité la zone d'intervention</t>
  </si>
  <si>
    <t xml:space="preserve">METTRE EN ŒUVRE
SUR CHANTIER </t>
  </si>
  <si>
    <t>C4</t>
  </si>
  <si>
    <t>C4.1.1</t>
  </si>
  <si>
    <t>4.1.1</t>
  </si>
  <si>
    <t>C4.1.1 - Préparer les matériels, machines électroportatives et outillages adaptés au chantier.</t>
  </si>
  <si>
    <t>Préparer les matériels, machines électroportatives et outillages adaptés au chantier.</t>
  </si>
  <si>
    <t>Matériels de chantier - Machines portatives - Produits et accessoires de mise en œuvre - Plan de Prévention et de Sécurité Pour la Santé (P.P.S.P.S.) - Consignes de sécurité - Moyens de protection des locaux et des biens : - bâches, emballages, - panneaux de protection, - Équipements de Protection Individuelle (E.P.I.) et collectifs - Échelles d’accès, échafaudage et garde corps - Procédures d’installation et d’utilisation - Procédures de démontage</t>
  </si>
  <si>
    <t>Les matériels et machines préparés correspondent aux besoins.*</t>
  </si>
  <si>
    <t>C4.1.2</t>
  </si>
  <si>
    <t>4.1.2</t>
  </si>
  <si>
    <t>C4.1.2 - Préparer les accessoires de mise en œuvre.</t>
  </si>
  <si>
    <t>Préparer les accessoires de mise en œuvre.</t>
  </si>
  <si>
    <t>L’ensemble est préparé sans erreur.*</t>
  </si>
  <si>
    <t>C4.1.3</t>
  </si>
  <si>
    <t>4.1.3</t>
  </si>
  <si>
    <t>C4.1.3 - Vérifier les dispositifs de protection collective du chantier et proposer si nécessaire des modifications.</t>
  </si>
  <si>
    <t>Vérifier les dispositifs de protection collective du chantier et proposer si nécessaire des modifications.</t>
  </si>
  <si>
    <t>L’organisation du poste et de son environnement est conforme aux données et aux règles d’ergonomie.
Le P.P.S.P.S. est respecté.*</t>
  </si>
  <si>
    <t>C4.1.4</t>
  </si>
  <si>
    <t>4.1.4</t>
  </si>
  <si>
    <t>C4.1.4 - Protéger l’environnement immédiat de pose et de dépose : - locaux habités ou non,- installations et matériels.</t>
  </si>
  <si>
    <t>Protéger l’environnement immédiat de pose et de dépose :
• locaux habités ou non,
• installations et matériels.</t>
  </si>
  <si>
    <t>Les locaux et les biens sont correctement protégés.*</t>
  </si>
  <si>
    <t>C4.1.5</t>
  </si>
  <si>
    <t>4.1.5</t>
  </si>
  <si>
    <t>C4.1.5 - Installer les moyens d’accès et échafaudages de travail adaptés.</t>
  </si>
  <si>
    <t>Installer les moyens d’accès et échafaudages de travail adaptés.</t>
  </si>
  <si>
    <t>L’installation des moyens d’accès  et des échafaudages est conforme et adaptée à la situation du chantier.*</t>
  </si>
  <si>
    <t>C4.1.6</t>
  </si>
  <si>
    <t>4.1.6</t>
  </si>
  <si>
    <t>C4.1.6 - S’équiper des protections individuelles adaptées à la situation du chantier.</t>
  </si>
  <si>
    <t>S’équiper des protections individuelles adaptées à la situation du chantier.</t>
  </si>
  <si>
    <t>Les équipements de protection individuels sont correctement utilisés.*</t>
  </si>
  <si>
    <t>C4.1.7</t>
  </si>
  <si>
    <t>4.1.7</t>
  </si>
  <si>
    <t xml:space="preserve">C4.1.7 - Désinstaller le poste de travail. </t>
  </si>
  <si>
    <t xml:space="preserve">Désinstaller le poste de travail. </t>
  </si>
  <si>
    <t>Les matériels sont désinstallés conformément aux procédures et consignes de sécurité.*</t>
  </si>
  <si>
    <t>C4.1.8</t>
  </si>
  <si>
    <t>4.1.8</t>
  </si>
  <si>
    <t>C4.1.8 - Contrôler et ranger les matériels, machines et outillages.</t>
  </si>
  <si>
    <t>Contrôler et ranger les matériels, machines et outillages.</t>
  </si>
  <si>
    <t>Les matériels, machines et outillages sont contrôlés, rangés pour une nouvelle utilisation.*</t>
  </si>
  <si>
    <t>C4-2 - Contrôler la conformité des supports et des ouvrages</t>
  </si>
  <si>
    <t>C4.2.1</t>
  </si>
  <si>
    <t>4.2.1</t>
  </si>
  <si>
    <t>C4.2.1 - Contrôler et réceptionner les ouvrages et les produits : - leurs caractéristiques géométriques et dimensionnelles - l’aspect, la finition, l’absence de dégradations.</t>
  </si>
  <si>
    <t>Contrôler et réceptionner les ouvrages et les produits :
• leurs caractéristiques géométriques et dimensionnelles
• l’aspect, la finition, l’absence de dégradations.</t>
  </si>
  <si>
    <t>Consignes orales - Plans (d’architecte, d’implantation) - Documents de pose - Bon de livraison, listing - Matériels de contrôle et de mesurage - Référentiels, tracés existants (axe, trait de niveau…)</t>
  </si>
  <si>
    <t>Les caractéristiques des ouvrages et produits sont conformes.
La procédure de réception est fiable.*</t>
  </si>
  <si>
    <t>4.2.2</t>
  </si>
  <si>
    <t>C4.2.2 - Vérifier les référentiels et les réservations existants : - niveau de sol brut, sol fini…- aplomb des murs, - géométrie des baies et trémies…- axes et alignement.</t>
  </si>
  <si>
    <t>Vérifier les référentiels et les réservations existants :
• niveau de sol brut, sol fini...
• aplomb des murs, 
• géométrie des baies et trémies…
• axes et alignement.</t>
  </si>
  <si>
    <t>Les référentiels existants et les réservations sont correctement identifiés et vérifiés.*</t>
  </si>
  <si>
    <t>C4.2.3</t>
  </si>
  <si>
    <t>4.2.3</t>
  </si>
  <si>
    <t xml:space="preserve">C4.2.3 - Identifier les contraintes de mise en œuvre : obstacles, réseaux, travaux, en cours… </t>
  </si>
  <si>
    <t xml:space="preserve">Identifier les contraintes de mise en œuvre : obstacles, réseaux, travaux, en cours… </t>
  </si>
  <si>
    <t>Les différentes contraintes sont identifiées et prises en compte.*</t>
  </si>
  <si>
    <t xml:space="preserve">C4-3 - Implanter, distribuer les ouvrages </t>
  </si>
  <si>
    <t>C4.3.1</t>
  </si>
  <si>
    <t>4.3.1</t>
  </si>
  <si>
    <t>C4.3.1 - Tracer l’implantation des ouvrages : - axes, alignements, épaisseurs,- niveau, aplomb, surfaces de référence,- répartition, calepinage…</t>
  </si>
  <si>
    <t>Tracer l’implantation des ouvrages :
• axes, alignements, épaisseurs,
• niveau, aplomb, surfaces de référence,
• répartition, calepinage…</t>
  </si>
  <si>
    <t>Plans (d’architecte, d’implantation) - Référentiels - Documents de pose - Matériels de traçage et répartition - Ouvrages, produits - Moyens de manutention - Bon de livraison, listing, planning - Aire de stockage protégée</t>
  </si>
  <si>
    <t>Les tracés sont effectués avec méthode et sont justes.*</t>
  </si>
  <si>
    <t>C4.3.2</t>
  </si>
  <si>
    <t>4.3.2</t>
  </si>
  <si>
    <t>C4.3.2 - Distribuer, stocker les ouvrages, les produits et les matériaux sur la zone d'intervention.</t>
  </si>
  <si>
    <t>Distribuer, stocker les ouvrages, les produits et les matériaux sur la zone d'intervention.</t>
  </si>
  <si>
    <t>La distribution est juste.
Les quantités sont exactes.
Les risques de déformation ou de dégradation sont pris en compte lors du stockage provisoire.*</t>
  </si>
  <si>
    <t xml:space="preserve">C4-4 - Préparer, adapter, ajuster les ouvrages </t>
  </si>
  <si>
    <t>C4.4.1</t>
  </si>
  <si>
    <t>4.4.1</t>
  </si>
  <si>
    <t>C4.4.1 - Préparer et/ou assembler les ouvrages et les quincailleries.</t>
  </si>
  <si>
    <t>Préparer et/ou assembler les ouvrages et les quincailleries.</t>
  </si>
  <si>
    <t>Consignes orales - Plans (d’architecte, d’implantation) - Documents de pose et de montage - Matériels de contrôle et de mesurage - Matériels de pose - Matériels de réglage et de maintien provisoire</t>
  </si>
  <si>
    <t>Les ouvrages sont correctement préparés et assemblés.*</t>
  </si>
  <si>
    <t>C4.4.2</t>
  </si>
  <si>
    <t>4.4.2</t>
  </si>
  <si>
    <t>C4.4.2 - Présenter de façon provisoire les ouvrages de menuiserie, d’agencement.</t>
  </si>
  <si>
    <t>Présenter de façon provisoire les ouvrages de menuiserie, d’agencement.</t>
  </si>
  <si>
    <t>Le positionnement de l’ouvrage est conforme aux plans et/ou instructions.*</t>
  </si>
  <si>
    <t>C4.4.3</t>
  </si>
  <si>
    <t>4.4.3</t>
  </si>
  <si>
    <t>C4.4.3 - Régler les ouvrages : - niveau et aplomb,- alignements, jeux, épaisseurs,- mobilités et fonctionnement.</t>
  </si>
  <si>
    <t>Régler les ouvrages :
• niveau et aplomb,
• alignements, jeux, épaisseurs,
• mobilités et fonctionnement.</t>
  </si>
  <si>
    <t>Les réglages respectent les conditions fonctionnelles de l’ouvrage.*</t>
  </si>
  <si>
    <t>C4.4.4</t>
  </si>
  <si>
    <t>4.4.4</t>
  </si>
  <si>
    <t>C4.4.4 - Maintenir en position temporaire les différents éléments ou composants.</t>
  </si>
  <si>
    <t>Maintenir en position temporaire les différents éléments ou composants.</t>
  </si>
  <si>
    <t>Le maintien en position est conforme aux contraintes et spécifications.*</t>
  </si>
  <si>
    <t>C4.4.5</t>
  </si>
  <si>
    <t>4.4.5</t>
  </si>
  <si>
    <t>C4.4.5 - Positionner les fixations.</t>
  </si>
  <si>
    <t>Positionner les fixations.</t>
  </si>
  <si>
    <t>Le positionnement des fixations est effectué sans erreur.*</t>
  </si>
  <si>
    <t>C4.4.6</t>
  </si>
  <si>
    <t>4.4.6</t>
  </si>
  <si>
    <t>C4.4.6 - Adapter, ajuster, traîner les ouvrages aux supports.</t>
  </si>
  <si>
    <t>Adapter, ajuster, traîner les ouvrages aux supports.</t>
  </si>
  <si>
    <t>L'ajustage est correct.*</t>
  </si>
  <si>
    <t xml:space="preserve">C4-5 - Conduire les opérations de pose sur chantier   </t>
  </si>
  <si>
    <t>C4.5.1</t>
  </si>
  <si>
    <t>4.5.1</t>
  </si>
  <si>
    <t>C4.5.1 - Régler définitivement les ouvrages :- niveau et aplomb,- alignements, jeux, épaisseurs,- mobilités et fonctionnement.</t>
  </si>
  <si>
    <t>Régler définitivement les ouvrages :
• niveau et aplomb,
• alignements, jeux, épaisseurs,
• mobilités et fonctionnement.</t>
  </si>
  <si>
    <t>Produits de fixation, de scellement, d'étanchéité - Modes d'emploi des produits - Consignes de mise en œuvre - Matériels de contrôle et de mesurage - Matériels de pose</t>
  </si>
  <si>
    <t>C4.5.2</t>
  </si>
  <si>
    <t>4.5.2</t>
  </si>
  <si>
    <t>C4.5.2 - Mettre en œuvre les fixations sur les supports :- scellement hydraulique,- scellement chimique,- fixation mécanique.</t>
  </si>
  <si>
    <t>Mettre en œuvre les fixations sur les supports :
• scellement hydraulique,
• scellement chimique,
• fixation mécanique.</t>
  </si>
  <si>
    <t>Les fixations sont correctement posées.*</t>
  </si>
  <si>
    <t>C4.5.3</t>
  </si>
  <si>
    <t>4.5.3</t>
  </si>
  <si>
    <t>C4.5.3 - Mettre en œuvre les produits d'étanchéité.</t>
  </si>
  <si>
    <t>Mettre en œuvre les produits d'étanchéité.</t>
  </si>
  <si>
    <t>Les produits d'étanchéité sont convenablement appliqués.*</t>
  </si>
  <si>
    <t>C4.5.4</t>
  </si>
  <si>
    <t>4.5.4</t>
  </si>
  <si>
    <t>C4.5.4 - Solidariser les ouvrages aux supports.</t>
  </si>
  <si>
    <t>Solidariser les ouvrages aux supports.</t>
  </si>
  <si>
    <t>Les fixations respectent les contraintes imposées.*</t>
  </si>
  <si>
    <t>C4.5.5</t>
  </si>
  <si>
    <t>4.5.5</t>
  </si>
  <si>
    <t>C4.5.5 - Vérifier les mobilités et le bon fonctionnement des ouvrages.</t>
  </si>
  <si>
    <t>Vérifier les mobilités et le bon fonctionnement des ouvrages.</t>
  </si>
  <si>
    <t>Le bon fonctionnement de l’ouvrage est assuré.*</t>
  </si>
  <si>
    <t>C4-6 - Installer les équipements techniques, les accessoires</t>
  </si>
  <si>
    <t>C4.6.1</t>
  </si>
  <si>
    <t>4.6.1</t>
  </si>
  <si>
    <t>C4.6.1 - Préparer les équipements et les accessoires.</t>
  </si>
  <si>
    <t>Préparer les équipements et les accessoires.</t>
  </si>
  <si>
    <t>Consignes orales - Plans (d’architecte, d’implantation) - Documents de pose et de montage - Matériels de pose - Matériels de réglage, de contrôle et mesurage</t>
  </si>
  <si>
    <t>Les équipements sont correctement préparés.*</t>
  </si>
  <si>
    <t>C4.6.2</t>
  </si>
  <si>
    <t>4.6.2</t>
  </si>
  <si>
    <t>C4.6.2 - Positionner et régler les équipements et les accessoires.</t>
  </si>
  <si>
    <t>Positionner et régler les équipements et les accessoires.</t>
  </si>
  <si>
    <t>Les cotes de pose sont respectées.*</t>
  </si>
  <si>
    <t>C4.6.3</t>
  </si>
  <si>
    <t>4.6.3</t>
  </si>
  <si>
    <t>C4.6.3 - Fixer ou installer les garnitures, les équipements, les accessoires, les éléments de décoration.</t>
  </si>
  <si>
    <t>Fixer ou installer les garnitures, les équipements, les accessoires, les éléments de décoration.</t>
  </si>
  <si>
    <t>La pose respecte les critères esthétiques, fonctionnels et mécaniques.*</t>
  </si>
  <si>
    <t>C4-7 - Assurer les opérations de finition périphériques à l’ouvrage</t>
  </si>
  <si>
    <t>C4.7.1</t>
  </si>
  <si>
    <t>4.7.1</t>
  </si>
  <si>
    <t>C4.7.1 - Identifier les opérations de finition à mettre en œuvre (raccords : parquet, carrelage, faïence, plâtre, produits de finition…).</t>
  </si>
  <si>
    <t>Identifier les opérations de finition à mettre en œuvre (raccords : parquet, carrelage, faïence, plâtre, produits de finition…).</t>
  </si>
  <si>
    <t>Consignes orales
Matériels de protection
Moyens d’application - Matériels et produits de finition et de nettoyage - Modes d'emploi des produits - Consignes de mise en œuvre</t>
  </si>
  <si>
    <t>Toutes les opérations sont recensées.*</t>
  </si>
  <si>
    <t>C4.7.2</t>
  </si>
  <si>
    <t>4.7.2</t>
  </si>
  <si>
    <t xml:space="preserve">C4.7.2 - Protéger les ouvrages et les zones d'intervention. </t>
  </si>
  <si>
    <t xml:space="preserve">Protéger les ouvrages et les zones d'intervention. </t>
  </si>
  <si>
    <t>La protection des ouvrages et de la zone d'intervention est efficace et adaptée.*</t>
  </si>
  <si>
    <t>C4.7.3</t>
  </si>
  <si>
    <t>4.7.3</t>
  </si>
  <si>
    <t>C4.7.3 - Préparer les supports à retoucher, à finir, à raccorder…</t>
  </si>
  <si>
    <t>Préparer les supports à retoucher, à finir, à raccorder…</t>
  </si>
  <si>
    <t>La préparation des supports permet l'application des produits.*</t>
  </si>
  <si>
    <t>C4.7.4</t>
  </si>
  <si>
    <t>4.7.4</t>
  </si>
  <si>
    <t>C4.7.4 - Réaliser les opérations de finition.</t>
  </si>
  <si>
    <t>Réaliser les opérations de finition.</t>
  </si>
  <si>
    <t>Les opérations de finition sont bien exécutées.
L’esthétique est respectée.*</t>
  </si>
  <si>
    <t>C4.7.5</t>
  </si>
  <si>
    <t>4.7.5</t>
  </si>
  <si>
    <t>C4.7.5 - Nettoyer les ouvrages et les zones de l'intervention.</t>
  </si>
  <si>
    <t>Nettoyer les ouvrages et les zones de l'intervention.</t>
  </si>
  <si>
    <t>Le nettoyage est correctement effectué. *</t>
  </si>
  <si>
    <t>C4-8 - Gérer la dépose des ouvrages et l’environnement du chantier</t>
  </si>
  <si>
    <t>C4.8.1</t>
  </si>
  <si>
    <t>4.8.1</t>
  </si>
  <si>
    <t>C4.8.1 - Identifier et préparer les opérations de dépose.</t>
  </si>
  <si>
    <t>Identifier et préparer les opérations de dépose.</t>
  </si>
  <si>
    <t>Consignes orales - Plans (d’architecte, d’implantation) - Moyens d’étiquetage - Matériel de manutention - Planning des travaux - Matériels nécessaires à la désinstallation - Lieux de tri, de stockage et d’enlèvement des produits déposés - Réglementation en vigueur - Consignes de tri - Moyens de protection individuelle et collective - Moyen de transport agréé</t>
  </si>
  <si>
    <t>C4.8.2</t>
  </si>
  <si>
    <t>4.8.2</t>
  </si>
  <si>
    <t>C4.8.2 - Déposer les ouvrages existants en respectant les locaux, les biens l’environnement et les matériaux de réemploi.</t>
  </si>
  <si>
    <t>Déposer les ouvrages existants en respectant les locaux, les biens l’environnement et les matériaux de réemploi.</t>
  </si>
  <si>
    <t>La désinstallation est parfaitement maîtrisée.*</t>
  </si>
  <si>
    <t>C4.8.3</t>
  </si>
  <si>
    <t>4.8.3</t>
  </si>
  <si>
    <t xml:space="preserve">C4.8.3 - Trier et stocker les déchets de chantier selon différents types :- produits revalorisés,- produits détruits,- produits réemployés. </t>
  </si>
  <si>
    <t xml:space="preserve">Trier et stocker les déchets de chantier selon différents types :
• produits revalorisés,
• produits détruits,
• produits réemployés. </t>
  </si>
  <si>
    <t>Le tri sélectif des déchets est effectué suivant la réglementation en vigueur
Les ouvrages à revaloriser et à réemployer sont stockés suivant les consignes.*</t>
  </si>
  <si>
    <t>C4.8.4</t>
  </si>
  <si>
    <t>4.8.4</t>
  </si>
  <si>
    <t>C4.8.4 - Évacuer les déchets selon les conditions du chantier.</t>
  </si>
  <si>
    <t>Évacuer les déchets selon les conditions du chantier.</t>
  </si>
  <si>
    <t>L’évacuation est effectuée avec les moyens adaptés.*</t>
  </si>
  <si>
    <t>C5-1 - Assurer la maintenance périodique des ouvrages</t>
  </si>
  <si>
    <t>MAINTENIR ET
REMETTRE EN ÉTAT</t>
  </si>
  <si>
    <t>C5</t>
  </si>
  <si>
    <t>C5.1.1</t>
  </si>
  <si>
    <t>5.1.1</t>
  </si>
  <si>
    <t xml:space="preserve">C5.1.1 -  Effectuer un diagnostic. </t>
  </si>
  <si>
    <t xml:space="preserve"> Effectuer un diagnostic. </t>
  </si>
  <si>
    <t>Contrat de maintenance - Documents fournisseur - Notices d’entretien - Dossier de maintenance - Outillage - Consignes orales - Fournitures de remplacement. - Lubrifiants - Outils de contrôle et de réglage - Procédure de mise en sécurité de l’ouvrage - Matériels de protection</t>
  </si>
  <si>
    <t xml:space="preserve"> Le diagnostic est pertinent. La panne est identifiée.*</t>
  </si>
  <si>
    <t>C5.1.2</t>
  </si>
  <si>
    <t>5.1.2</t>
  </si>
  <si>
    <t xml:space="preserve">C5.1.2 -  Localiser les organes à entretenir et/ou à réparer des ouvrages. </t>
  </si>
  <si>
    <t xml:space="preserve"> Localiser les organes à entretenir et/ou à réparer des ouvrages. </t>
  </si>
  <si>
    <t xml:space="preserve"> Les organes à entretenir sont repérées et correspondent au contrat de maintenance.
 La localisation des organes se fait en toute sécurité.*</t>
  </si>
  <si>
    <t>C5.1.3</t>
  </si>
  <si>
    <t>5.1.3</t>
  </si>
  <si>
    <t xml:space="preserve">C5.1.3 -  Protéger les existants. </t>
  </si>
  <si>
    <t xml:space="preserve"> Protéger les existants. </t>
  </si>
  <si>
    <t xml:space="preserve"> La protection des ouvrages et de la zone d'intervention est efficace et adaptée.*</t>
  </si>
  <si>
    <t>C5.1.4</t>
  </si>
  <si>
    <t>5.1.4</t>
  </si>
  <si>
    <t>C5.1.4 -  Effectuer les opérations de maintenance et/ou de réparation : - démontage et  montage, remplacement, graissage, réglage des jeux fonctionnels.</t>
  </si>
  <si>
    <t xml:space="preserve"> Effectuer les opérations de maintenance et/ou de réparation : 
• démontage et  montage,
• remplacement d’organes simples (ferme-porte, poignée, barillet...),
• remplacement d’éléments défectueux (bois, verre…),
• graissage,
• réglage des jeux fonctionnels.</t>
  </si>
  <si>
    <t xml:space="preserve"> Les habillages et accessoires sont démontés sans détérioration et leurs emplacements sont repérés.
 Le remplacement des éléments défectueux est adapté. 
 Les points de graissage sont identifiés et la lubrification est correctement effectuée.
 Après remontage, essais effectués, l’ouvrage retrouve sa fonctionnalité et sa configuration d’origine.*</t>
  </si>
  <si>
    <t>C5-2  - Maintenir en état les matériels, les équipements et les outillages (maintenance de 1er niveau – NF X 60-010)</t>
  </si>
  <si>
    <t>C5.2.1</t>
  </si>
  <si>
    <t>5.2.1</t>
  </si>
  <si>
    <t>C5.2.1 - Mettre en sécurité la zone d'intervention (machine…)</t>
  </si>
  <si>
    <t>Mettre en sécurité la zone d'intervention (machine…)</t>
  </si>
  <si>
    <t>Procédure de mise en sécurité des équipements - Matériels de protection et de condamnation - Consignes orales - Documents de suivi - Contrat de maintenance - Procédures de maintenance - Notices techniques - Dossier machine - Parc machines - Matériel de maintenance - Stock outillage - Outillage de maintenance et de contrôle - Lubrifiants - Matériel et instructions d’affûtage - Consommable, plaquettes</t>
  </si>
  <si>
    <t xml:space="preserve"> La zone de l'intervention est protégée et sécurisée (isolation de la machine, coupure des énergies…).*</t>
  </si>
  <si>
    <t>C5.2.2</t>
  </si>
  <si>
    <t>5.2.2</t>
  </si>
  <si>
    <t>C5.2.2 - Vérifier l’état de fonctionnement des matériels, des équipements, des outillages</t>
  </si>
  <si>
    <t>Vérifier l’état de fonctionnement des matériels, des équipements, des outillages</t>
  </si>
  <si>
    <t xml:space="preserve"> La vérification est méthodique.
 L’état  des équipements et matériels est correctement évalué.*</t>
  </si>
  <si>
    <t>C5.2.3</t>
  </si>
  <si>
    <t>5.2.3</t>
  </si>
  <si>
    <t>C5.2.3 - Contrôler l’état de coupe et le rangement des outillages</t>
  </si>
  <si>
    <t>Contrôler l’état de coupe et le rangement des outillages</t>
  </si>
  <si>
    <t xml:space="preserve"> Les outils garantissent une coupe parfaite de la matière.
 Le stockage rend les outils accessibles et assure une longévité optimale.*</t>
  </si>
  <si>
    <t>C5.2.4</t>
  </si>
  <si>
    <t>5.2.4</t>
  </si>
  <si>
    <t>C5.2.4 -  Localiser et identifier une panne et/ou un dysfonctionnement</t>
  </si>
  <si>
    <t xml:space="preserve"> Localiser et identifier une panne et/ou un dysfonctionnement</t>
  </si>
  <si>
    <t xml:space="preserve"> L’identification de la panne est exacte.*</t>
  </si>
  <si>
    <t>C5.2.5</t>
  </si>
  <si>
    <t>5.2.5</t>
  </si>
  <si>
    <t>C5.2.5 -  Évaluer et proposer des solutions de remise en état</t>
  </si>
  <si>
    <t xml:space="preserve"> Évaluer et proposer des solutions de remise en état</t>
  </si>
  <si>
    <t xml:space="preserve"> Les solutions proposées de remise en état sont adaptées au dysfonctionnement.*</t>
  </si>
  <si>
    <t>C5.2.6</t>
  </si>
  <si>
    <t>5.2.6</t>
  </si>
  <si>
    <t>C5.2.6 -  Affûter les outillages manuels</t>
  </si>
  <si>
    <t xml:space="preserve"> Affûter les outillages manuels</t>
  </si>
  <si>
    <t xml:space="preserve"> L’affûtage des outillages manuels  permet une coupe parfaite de la matière.*</t>
  </si>
  <si>
    <t>C5.2.7</t>
  </si>
  <si>
    <t>5.2.7</t>
  </si>
  <si>
    <t>C5.2.7 -  Remplacer, régler les outillages de machines d’atelier et d’équipements portatifs</t>
  </si>
  <si>
    <t xml:space="preserve"> Remplacer, régler les outillages de machines d’atelier et d’équipements portatifs</t>
  </si>
  <si>
    <t xml:space="preserve"> Le remplacement et le réglage des outillages assurent une bonne utilisation des machines et des équipements.*</t>
  </si>
  <si>
    <t>C5.2.8</t>
  </si>
  <si>
    <t>5.2.8</t>
  </si>
  <si>
    <t>C5.2.8 -  Nettoyer et assurer l’entretien quotidien</t>
  </si>
  <si>
    <t xml:space="preserve"> Nettoyer et assurer l’entretien quotidien</t>
  </si>
  <si>
    <t xml:space="preserve"> L'entretien est correctement assurée et rend les équipements opérationnels.*</t>
  </si>
  <si>
    <t>C6-1 - Animer une équipe</t>
  </si>
  <si>
    <t>ANIMER</t>
  </si>
  <si>
    <t>C6</t>
  </si>
  <si>
    <t>C6.1.1</t>
  </si>
  <si>
    <t>6.1.1</t>
  </si>
  <si>
    <t>C6.1.1 - Proposer et expliquer un lancement de travail et/ou de pose.</t>
  </si>
  <si>
    <t>Proposer et expliquer un lancement de travail et/ou de pose.</t>
  </si>
  <si>
    <t>Données de fabrication ou de chantier.</t>
  </si>
  <si>
    <t>L’explication et la démarche méthodique sont adaptées à la situation et à l’ampleur de l’activité.</t>
  </si>
  <si>
    <t>C6.1.2</t>
  </si>
  <si>
    <t>6.1.2</t>
  </si>
  <si>
    <t>C6.1.2 - Exposer et argumenter des solutions de modifications.</t>
  </si>
  <si>
    <t>Exposer et argumenter des solutions de modifications.</t>
  </si>
  <si>
    <t>Les consignes sont claires et précises.</t>
  </si>
  <si>
    <t>C6.1.3</t>
  </si>
  <si>
    <t>6.1.3</t>
  </si>
  <si>
    <t>C6.1.3 - Vérifier la bonne compréhension des consignes.</t>
  </si>
  <si>
    <t>Vérifier la bonne compréhension des consignes.</t>
  </si>
  <si>
    <t>Le résultat est conforme aux attentes.</t>
  </si>
  <si>
    <t>C6-2 - Animer les actions qualité et sécurité</t>
  </si>
  <si>
    <t>C6.2.1</t>
  </si>
  <si>
    <t>6.2.1</t>
  </si>
  <si>
    <t>C6.2.1 - Préparer une action.</t>
  </si>
  <si>
    <t>Préparer une action.</t>
  </si>
  <si>
    <t>Objectifs définis et participants identifiés
Les outils de la qualité définis
Notices de matériels
Fiches sécurité</t>
  </si>
  <si>
    <t>L'action contribue à l’amélioration de la qualité. - Toutes les idées sont étudiées. - Les temps de parole sont coordonnés. - Les interlocuteurs sont écoutés et valorisés.</t>
  </si>
  <si>
    <t>C6.2.2</t>
  </si>
  <si>
    <t>6.2.2</t>
  </si>
  <si>
    <t>C6.2.2 - Animer un groupe de travail pour l’amélioration de la qualité.</t>
  </si>
  <si>
    <t>Animer un groupe de travail pour l’amélioration de la qualité.</t>
  </si>
  <si>
    <t>C6.2.3</t>
  </si>
  <si>
    <t>6.2.3</t>
  </si>
  <si>
    <t>C6.2.3 - Informer sur la sécurité pour l’utilisation des machines et des matériels à l'atelier et sur chantier.</t>
  </si>
  <si>
    <t>Informer sur la sécurité pour l’utilisation des machines et des matériels à l'atelier et sur chantier.</t>
  </si>
  <si>
    <t>C6.2.4</t>
  </si>
  <si>
    <t>6.2.4</t>
  </si>
  <si>
    <t>C6.2.4 - Évaluer les résultats.</t>
  </si>
  <si>
    <t>Évaluer les résultats.</t>
  </si>
  <si>
    <t>C6-3 - Rendre compte d’une activité.</t>
  </si>
  <si>
    <t>C6.3.1</t>
  </si>
  <si>
    <t>6.3.1</t>
  </si>
  <si>
    <t>C6.3.1 - Exposer et expliciter la mise en service et le fonctionnement d’appareils et de matériels.</t>
  </si>
  <si>
    <t>Exposer et expliciter la mise en service et le fonctionnement d’appareils et de matériels.</t>
  </si>
  <si>
    <t>Notice de matériels
Fiche de suivi de fabrication ou de chantier
Fiches de relevé de temps moyens
Fiches d’activités journalières</t>
  </si>
  <si>
    <t>Le compte rendu est clair, précis.
Les informations, les observations écrites et orales sont fiables et exploitables.</t>
  </si>
  <si>
    <t>C6.3.2</t>
  </si>
  <si>
    <t>6.3.2</t>
  </si>
  <si>
    <t>C6.3.2 - Exposer et expliciter l’ensemble des informations et des décisions relatives à la gestion du suivi de l’ajustement, de la fabrication et de la pose.</t>
  </si>
  <si>
    <t>Exposer et expliciter l’ensemble des informations et des décisions relatives à la gestion du suivi de l’ajustement, de la fabrication et de la pose.</t>
  </si>
  <si>
    <t>C6-4 - Communiquer avec les différents partenaires.</t>
  </si>
  <si>
    <t>C6.4.1</t>
  </si>
  <si>
    <t>6.4.1</t>
  </si>
  <si>
    <t>C6.4.1 - Savoir prendre contact avec un client, un fournisseur ou une autorité hiérarchique.</t>
  </si>
  <si>
    <t>Savoir prendre contact avec un client, un fournisseur ou une autorité hiérarchique.</t>
  </si>
  <si>
    <t>Compte rendu…
Moyens de communication :
- écrit (courrier papier, télécopie, courriel).
- oral (téléphone)</t>
  </si>
  <si>
    <t>La prise de contact est correcte.</t>
  </si>
  <si>
    <t>C6.4.2</t>
  </si>
  <si>
    <t>6.4.2</t>
  </si>
  <si>
    <t>C6.4.2 - Identifier les services destinataires.Sélectionner et rédiger l’information.Diffuser l’information.S’assurer de la réception de l’information.</t>
  </si>
  <si>
    <t>Identifier les services destinataires.
Sélectionner et rédiger l’information.
Diffuser l’information.
S’assurer de la réception de l’information.</t>
  </si>
  <si>
    <t>Les informations sont transmises aux bons destinataires.
Les informations sont fiables, pertinentes et exploitables.</t>
  </si>
  <si>
    <t>SAVOIRS</t>
  </si>
  <si>
    <t xml:space="preserve">L'entreprise et son environnement: </t>
  </si>
  <si>
    <t>L'entreprise et son environnement: Les intervenants</t>
  </si>
  <si>
    <t>L'entreprise et son environnement: Les relations entre les intervenants</t>
  </si>
  <si>
    <t>L'entreprise et son environnement: Le statut juridique des entreprises</t>
  </si>
  <si>
    <t>1.4</t>
  </si>
  <si>
    <t>L'entreprise et son environnement: La qualification des personnels</t>
  </si>
  <si>
    <t>1.5</t>
  </si>
  <si>
    <t>L'entreprise et son environnement: Les garanties et les responsabilités</t>
  </si>
  <si>
    <t>1.6</t>
  </si>
  <si>
    <t>L'entreprise et son environnement: Les différents types de marché</t>
  </si>
  <si>
    <t xml:space="preserve">La communication technique: </t>
  </si>
  <si>
    <t>2.1</t>
  </si>
  <si>
    <t>La communication technique: L'expression graphique</t>
  </si>
  <si>
    <t>2.2</t>
  </si>
  <si>
    <t>La communication technique: Les conventions et norme de représentation</t>
  </si>
  <si>
    <t>2.3</t>
  </si>
  <si>
    <t>La communication technique: Les codes et langages</t>
  </si>
  <si>
    <t>2.4</t>
  </si>
  <si>
    <t>La communication technique: Les outils de représentation</t>
  </si>
  <si>
    <t>2.5</t>
  </si>
  <si>
    <t>La communication technique: La réalisation graphique</t>
  </si>
  <si>
    <t>2.6</t>
  </si>
  <si>
    <t>La communication technique: L'expression technique et orale</t>
  </si>
  <si>
    <t>2.7</t>
  </si>
  <si>
    <t>La communication technique: L'expression graphique à caractère artistique</t>
  </si>
  <si>
    <t xml:space="preserve">Les ouvrages: </t>
  </si>
  <si>
    <t>3.1</t>
  </si>
  <si>
    <t>Les ouvrages: Les types d'ouvrages</t>
  </si>
  <si>
    <t>3.2</t>
  </si>
  <si>
    <t>Les ouvrages: Le système de conception et de construction des ouvrages</t>
  </si>
  <si>
    <t>3.3</t>
  </si>
  <si>
    <t>Les ouvrages: Les liaisons</t>
  </si>
  <si>
    <t>3.4</t>
  </si>
  <si>
    <t>Les ouvrages: Les composants et quincailleries</t>
  </si>
  <si>
    <t>3.5</t>
  </si>
  <si>
    <t>Les ouvrages: Les technologies auxiliaires</t>
  </si>
  <si>
    <t>3.6</t>
  </si>
  <si>
    <t>Les ouvrages: L'histoire des techniques associées aux ouvrages anciens</t>
  </si>
  <si>
    <t xml:space="preserve">Les matériaux et produits: </t>
  </si>
  <si>
    <t>4.1</t>
  </si>
  <si>
    <t>Les matériaux et produits: Les types de matériaux et produits</t>
  </si>
  <si>
    <t>4.2</t>
  </si>
  <si>
    <t>Les matériaux et produits: Les caractéristiques physiques des matériaux et produits</t>
  </si>
  <si>
    <t>4.3</t>
  </si>
  <si>
    <t>Les matériaux et produits: Les caractéristiques mécaniques des matériaux et produits</t>
  </si>
  <si>
    <t>4.4</t>
  </si>
  <si>
    <t>Les matériaux et produits: Les anomalies, singularités et altérations des bois</t>
  </si>
  <si>
    <t xml:space="preserve">Les procédés et processus de réalisation: </t>
  </si>
  <si>
    <t>5.1</t>
  </si>
  <si>
    <t>Les procédés et processus de réalisation: Les moyens et techniques de production</t>
  </si>
  <si>
    <t>Les procédés et processus de réalisation: La cinématique de la machine</t>
  </si>
  <si>
    <t>Les procédés et processus de réalisation: La cinématique de génération</t>
  </si>
  <si>
    <t>Les procédés et processus de réalisation: Le réglage et la mise en œuvre</t>
  </si>
  <si>
    <t>5.2</t>
  </si>
  <si>
    <t>Les procédés et processus de réalisation: Les techniques d'usinage par enlèvement de matière</t>
  </si>
  <si>
    <t>Les procédés et processus de réalisation: Les procédés d'usinage</t>
  </si>
  <si>
    <t>Les procédés et processus de réalisation: La cinématique de la coupe</t>
  </si>
  <si>
    <t>Les procédés et processus de réalisation: L'optimisation de la coupe</t>
  </si>
  <si>
    <t>Les procédés et processus de réalisation: Les outils de coupe</t>
  </si>
  <si>
    <t>5.3</t>
  </si>
  <si>
    <t xml:space="preserve">Les procédés et processus de réalisation: Les techniques d'assemblage et de montage </t>
  </si>
  <si>
    <t>5.4</t>
  </si>
  <si>
    <t>Les procédés et processus de réalisation: Les techniques de finition</t>
  </si>
  <si>
    <t>5.5</t>
  </si>
  <si>
    <t>Les procédés et processus de réalisation: Les techniques de pose</t>
  </si>
  <si>
    <t>5.5.1</t>
  </si>
  <si>
    <t>Les procédés et processus de réalisation: Les techniques d'implantation</t>
  </si>
  <si>
    <t>5.5.2</t>
  </si>
  <si>
    <t>Les procédés et processus de réalisation: Les techniques de mise et maintien en position</t>
  </si>
  <si>
    <t>5.6</t>
  </si>
  <si>
    <t>Les procédés et processus de réalisation: L'organisation de processus</t>
  </si>
  <si>
    <t>5.6.1</t>
  </si>
  <si>
    <t>Les procédés et processus de réalisation: Les étapes de la fabrication</t>
  </si>
  <si>
    <t>5.6.2</t>
  </si>
  <si>
    <t>Les procédés et processus de réalisation: L'organisation de la phase et de la sous-phase</t>
  </si>
  <si>
    <t>5.6.3</t>
  </si>
  <si>
    <t>Les procédés et processus de réalisation: L'organisation du poste de travail</t>
  </si>
  <si>
    <t>La santé et la sécurité au travail</t>
  </si>
  <si>
    <t>6.1</t>
  </si>
  <si>
    <t>La santé et la sécurité au travail: Les principes généraux</t>
  </si>
  <si>
    <t>6.2</t>
  </si>
  <si>
    <t>La santé et la sécurité au travail: La prévention</t>
  </si>
  <si>
    <t>6.3</t>
  </si>
  <si>
    <t>La santé et la sécurité au travail: La conduite à tenir en cas d'accident</t>
  </si>
  <si>
    <t>6.4</t>
  </si>
  <si>
    <t>La santé et la sécurité au travail: Les manutentions manuelles et mécaniques</t>
  </si>
  <si>
    <t>6.5</t>
  </si>
  <si>
    <t>La santé et la sécurité au travail: Les principaux risques</t>
  </si>
  <si>
    <t>6.6</t>
  </si>
  <si>
    <t>La santé et la sécurité au travail: La protection du poste de travail</t>
  </si>
  <si>
    <t>6.7</t>
  </si>
  <si>
    <t>La santé et la sécurité au travail: La protection de l'environnement</t>
  </si>
  <si>
    <t>6.8</t>
  </si>
  <si>
    <t>La santé et la sécurité au travail: Les risques spécifiques</t>
  </si>
  <si>
    <t xml:space="preserve">Le contrôle et la qualité: </t>
  </si>
  <si>
    <t>7.1</t>
  </si>
  <si>
    <t>Le contrôle et la qualité: Le concept de qualité</t>
  </si>
  <si>
    <t>7.2</t>
  </si>
  <si>
    <t>Le contrôle et la qualité: Les types de contrôle</t>
  </si>
  <si>
    <t>7.3</t>
  </si>
  <si>
    <t>Le contrôle et la qualité: Les moyens de contrôle</t>
  </si>
  <si>
    <t>7.4</t>
  </si>
  <si>
    <t>Le contrôle et la qualité: Les procédés de contrôle</t>
  </si>
  <si>
    <t xml:space="preserve">La maintenance des matériels: </t>
  </si>
  <si>
    <t>8.1</t>
  </si>
  <si>
    <t>La maintenance des matériels: La maintenance préventive de 1er niveau</t>
  </si>
  <si>
    <t>8.2</t>
  </si>
  <si>
    <t>La maintenance des matériels: La maintenance corrective</t>
  </si>
  <si>
    <t>Compétences</t>
  </si>
  <si>
    <t>Contexte, description</t>
  </si>
  <si>
    <t>Centres d'intérêt</t>
  </si>
  <si>
    <t>ouvrages supports</t>
  </si>
  <si>
    <t>Nom élève</t>
  </si>
  <si>
    <t>Prénom élève</t>
  </si>
  <si>
    <t>Classe</t>
  </si>
  <si>
    <t>Diplôme</t>
  </si>
  <si>
    <t>Etablissement et traçage des pièces du cadre (montants et traverses).</t>
  </si>
  <si>
    <t>LES LIAISONS</t>
  </si>
  <si>
    <t>porte avec panneau</t>
  </si>
  <si>
    <t>Seconde</t>
  </si>
  <si>
    <t>Usiner les éléments sur machines conventionnelles (portatives)</t>
  </si>
  <si>
    <t>LE STRATIFIE</t>
  </si>
  <si>
    <t>présentoir</t>
  </si>
  <si>
    <t>Première</t>
  </si>
  <si>
    <t>3.7.1</t>
  </si>
  <si>
    <t>Assembler et monter le sous-ensemble caisson</t>
  </si>
  <si>
    <t>tablette stratifiée</t>
  </si>
  <si>
    <t>Terminale</t>
  </si>
  <si>
    <t>LA FINITION</t>
  </si>
  <si>
    <t>caisson mélaminé</t>
  </si>
  <si>
    <t>3.9.2</t>
  </si>
  <si>
    <t>Mise en œuvre sur site, pose de l'ouvrage</t>
  </si>
  <si>
    <t>LES MENUISERIES INTERIEURES</t>
  </si>
  <si>
    <t>banc</t>
  </si>
  <si>
    <t>3.9.5</t>
  </si>
  <si>
    <t>Identification des éléments et de leurs dimensions</t>
  </si>
  <si>
    <t>LES OUVRAGES D'AGENCEMENT</t>
  </si>
  <si>
    <t>cuisine</t>
  </si>
  <si>
    <t>Régler une machine conventionnelle</t>
  </si>
  <si>
    <t>LES TRACES D'ATELIER</t>
  </si>
  <si>
    <t>Vestiaire Mural (CCF)</t>
  </si>
  <si>
    <t>Mise en œuvre d'une quincaillerie (rotation) et réglage</t>
  </si>
  <si>
    <t>USINAGE DE FORMES COMPLEXES</t>
  </si>
  <si>
    <t>Finition de l'ouvrage, nettoyage, stockage</t>
  </si>
  <si>
    <t>LA QUINCAILLERIE          LA FINITION</t>
  </si>
  <si>
    <t>Tracer l'épure de la porte</t>
  </si>
  <si>
    <t>Réalisation d'un sous-ensemble avec éléments cintrés</t>
  </si>
  <si>
    <t>LES ASSEMBLAGES</t>
  </si>
  <si>
    <t>Réalisation d'un ouvrage volumique articulé</t>
  </si>
  <si>
    <t>LE FERRAGE</t>
  </si>
  <si>
    <t>Préparation de la fabrication d'un chantier d'agencement</t>
  </si>
  <si>
    <t>LA MAINTENANCE</t>
  </si>
  <si>
    <t>Préparation, réalisation et contrôle d'un débit</t>
  </si>
  <si>
    <t>LE TRACAGE</t>
  </si>
  <si>
    <t>Etablissement des pièces du caisson</t>
  </si>
  <si>
    <t>L'ENTAILLAGE</t>
  </si>
  <si>
    <t>Contrôler les pièces fournies</t>
  </si>
  <si>
    <t>LE MONTAGE</t>
  </si>
  <si>
    <t>Frise n°1</t>
  </si>
  <si>
    <t>Choisir et monter l'outillage approprié</t>
  </si>
  <si>
    <t>LE VISSAGE</t>
  </si>
  <si>
    <t>Frise n°2</t>
  </si>
  <si>
    <t>Déterminer les dimensions des tablettes</t>
  </si>
  <si>
    <t>Dessous de plat</t>
  </si>
  <si>
    <t>Mettre à format les tablettes</t>
  </si>
  <si>
    <t>L'OPTIMISATION DE DEBIT</t>
  </si>
  <si>
    <t>Caisse à outils</t>
  </si>
  <si>
    <t>Caissette de caisse à outils</t>
  </si>
  <si>
    <t>Réalisation d'un tréteau à partir de l'épure</t>
  </si>
  <si>
    <t>Rangement quincaillerie</t>
  </si>
  <si>
    <t>Réalisation d'une pièce d'initiation aux outils manuels</t>
  </si>
  <si>
    <t>Cadre</t>
  </si>
  <si>
    <t>Traçage des entailles sur la pièce d'initiation</t>
  </si>
  <si>
    <t>Tréteau pliant</t>
  </si>
  <si>
    <t>3.5.8</t>
  </si>
  <si>
    <t>Etablissement et traçage des éléments</t>
  </si>
  <si>
    <t>Entaillage des éléments</t>
  </si>
  <si>
    <t>Agencement intérieur</t>
  </si>
  <si>
    <t>Assemblage de l'ouvrage</t>
  </si>
  <si>
    <t>Traçage des perçages (répartition)</t>
  </si>
  <si>
    <t>Selette gigogne</t>
  </si>
  <si>
    <t>Perçage-fraisage des éléments</t>
  </si>
  <si>
    <t>Bacs pour le tri sélectif du bois</t>
  </si>
  <si>
    <t>Vissage des éléments</t>
  </si>
  <si>
    <t>Finition de la caisse à outils</t>
  </si>
  <si>
    <t>Pose des quincailleries</t>
  </si>
  <si>
    <t>Exécution des assemblages à queues droites</t>
  </si>
  <si>
    <t>Débit de contreplaqué sur scie à panneaux à commande numérique</t>
  </si>
  <si>
    <t>3.7.4</t>
  </si>
  <si>
    <t>3.7.6</t>
  </si>
  <si>
    <t>3.7.11</t>
  </si>
  <si>
    <t>Les outils sont installés sur la machine sans erreur</t>
  </si>
  <si>
    <t>Les réglages sont conformes au contrat de phase</t>
  </si>
  <si>
    <t>3.4.6</t>
  </si>
  <si>
    <t>3.5.10</t>
  </si>
  <si>
    <t>3.9.8</t>
  </si>
  <si>
    <t>3.7.2</t>
  </si>
  <si>
    <t>2.2.2</t>
  </si>
  <si>
    <t>1.2.5</t>
  </si>
  <si>
    <t>2.3.2</t>
  </si>
  <si>
    <t>3.1.7</t>
  </si>
  <si>
    <t>3.8.3</t>
  </si>
  <si>
    <t>3.8.2</t>
  </si>
  <si>
    <t>OUVRAGE</t>
  </si>
  <si>
    <t>FICHE D'EVALUATION</t>
  </si>
  <si>
    <t>n°</t>
  </si>
  <si>
    <t>CENTRE D'INTÉRÊT</t>
  </si>
  <si>
    <t>CONTEXTE, DESCRIPTION</t>
  </si>
  <si>
    <t>FONCTION</t>
  </si>
  <si>
    <t>Réalisation</t>
  </si>
  <si>
    <t>ACTIVITE</t>
  </si>
  <si>
    <t>EVALUATION</t>
  </si>
  <si>
    <t>TACHE</t>
  </si>
  <si>
    <t>NIVEAU D'AUTONOMIE</t>
  </si>
  <si>
    <t>RESULTATS ATTENDUS</t>
  </si>
  <si>
    <r>
      <t xml:space="preserve">Compétences évaluées                                                                      </t>
    </r>
    <r>
      <rPr>
        <b/>
        <sz val="9"/>
        <color indexed="8"/>
        <rFont val="Arial Narrow"/>
        <family val="2"/>
      </rPr>
      <t>On demande d'être capable de…</t>
    </r>
  </si>
  <si>
    <r>
      <rPr>
        <i/>
        <sz val="14"/>
        <color indexed="8"/>
        <rFont val="Arial Narrow"/>
        <family val="2"/>
      </rPr>
      <t>Les conditions</t>
    </r>
    <r>
      <rPr>
        <i/>
        <sz val="12"/>
        <color indexed="8"/>
        <rFont val="Arial Narrow"/>
        <family val="2"/>
      </rPr>
      <t xml:space="preserve">                                                                         </t>
    </r>
    <r>
      <rPr>
        <i/>
        <sz val="9"/>
        <color indexed="8"/>
        <rFont val="Arial Narrow"/>
        <family val="2"/>
      </rPr>
      <t>On vous donne...</t>
    </r>
  </si>
  <si>
    <r>
      <rPr>
        <b/>
        <sz val="14"/>
        <color indexed="8"/>
        <rFont val="Arial Narrow"/>
        <family val="2"/>
      </rPr>
      <t xml:space="preserve">Critères d'évaluation </t>
    </r>
    <r>
      <rPr>
        <b/>
        <sz val="11"/>
        <color indexed="8"/>
        <rFont val="Arial Narrow"/>
        <family val="2"/>
      </rPr>
      <t xml:space="preserve">                                                                           </t>
    </r>
    <r>
      <rPr>
        <b/>
        <sz val="8"/>
        <color indexed="8"/>
        <rFont val="Arial Narrow"/>
        <family val="2"/>
      </rPr>
      <t xml:space="preserve">                 </t>
    </r>
    <r>
      <rPr>
        <b/>
        <sz val="9"/>
        <color indexed="8"/>
        <rFont val="Arial Narrow"/>
        <family val="2"/>
      </rPr>
      <t>Vous êtes capable de…</t>
    </r>
  </si>
  <si>
    <t>(Auto)Evaluation</t>
  </si>
  <si>
    <t>Proposition de note</t>
  </si>
  <si>
    <t>Émargement de l'élève pour cette évaluation:</t>
  </si>
  <si>
    <t>Date:</t>
  </si>
  <si>
    <t>Classe:</t>
  </si>
  <si>
    <t>Nom, Prénom:</t>
  </si>
  <si>
    <t>C2.1</t>
  </si>
  <si>
    <t>C1.2</t>
  </si>
  <si>
    <t>C1.4</t>
  </si>
  <si>
    <t>C4.2</t>
  </si>
  <si>
    <t>C2.5</t>
  </si>
  <si>
    <t>C4.8</t>
  </si>
  <si>
    <t>C2.2</t>
  </si>
  <si>
    <t>C2.3</t>
  </si>
  <si>
    <t>C2.4</t>
  </si>
  <si>
    <t>C4.1</t>
  </si>
  <si>
    <t>C1.3</t>
  </si>
  <si>
    <t>C3.1</t>
  </si>
  <si>
    <t xml:space="preserve">C1.2 </t>
  </si>
  <si>
    <t>C3.3</t>
  </si>
  <si>
    <t>C3.2</t>
  </si>
  <si>
    <t>C3.4</t>
  </si>
  <si>
    <t>C3.5</t>
  </si>
  <si>
    <t>C3.6</t>
  </si>
  <si>
    <t>C4.5</t>
  </si>
  <si>
    <t>C4.3</t>
  </si>
  <si>
    <t>C4.4</t>
  </si>
  <si>
    <t>C4.6</t>
  </si>
  <si>
    <t>C4.7</t>
  </si>
  <si>
    <t>C6.3</t>
  </si>
  <si>
    <t>C6.2</t>
  </si>
  <si>
    <t>C6.4</t>
  </si>
  <si>
    <t>C6.1</t>
  </si>
  <si>
    <t>C5.2</t>
  </si>
  <si>
    <t>C5.1</t>
  </si>
  <si>
    <t>Ci-dessous, les compétences générales évaluables dans la réalisation de cette tache professionnelle</t>
  </si>
  <si>
    <t>Décoder et analyser les données de définition</t>
  </si>
  <si>
    <t>Décoder et analyser les données de gestion</t>
  </si>
  <si>
    <t>Décoder et  analyser les données opératoires</t>
  </si>
  <si>
    <t>Relever et réceptionner une situation de chantier</t>
  </si>
  <si>
    <t>FICHES D'EVALUATION (TACHES PROFESSIONNELLES)</t>
  </si>
  <si>
    <t>Choisir et adapter des solutions techniques</t>
  </si>
  <si>
    <t>Établir les plans et tracés d'exécution d'un ouvrage</t>
  </si>
  <si>
    <t xml:space="preserve">Établir les quantitatifs de matériaux et composants </t>
  </si>
  <si>
    <t>Établir le processus de fabrication, de dépose et de pose</t>
  </si>
  <si>
    <t>Établir les documents de suivi de réalisation</t>
  </si>
  <si>
    <t>Organiser et mettre en sécurité les postes de travail</t>
  </si>
  <si>
    <t>Préparer les matériaux, quincailleries et accessoires</t>
  </si>
  <si>
    <t>Installer et régler les outillages</t>
  </si>
  <si>
    <t xml:space="preserve">Conduire les opérations d’usinage : machines conventionnelles, machines à positionnement numérique (P.N.) et à commande numérique (C.N.) </t>
  </si>
  <si>
    <t>Conduire les opérations de mise en forme et de placage</t>
  </si>
  <si>
    <t>Conduire les opérations de montage et de finition</t>
  </si>
  <si>
    <t>Organiser et mettre en sécurité la zone d'intervention</t>
  </si>
  <si>
    <t>Contrôler la conformité des supports et des ouvrages</t>
  </si>
  <si>
    <t xml:space="preserve">Implanter, distribuer les ouvrages </t>
  </si>
  <si>
    <t xml:space="preserve">Préparer, adapter, ajuster les ouvrages </t>
  </si>
  <si>
    <t>4.5</t>
  </si>
  <si>
    <t xml:space="preserve">Conduire les opérations de pose sur chantier   </t>
  </si>
  <si>
    <t>4.6</t>
  </si>
  <si>
    <t>Installer les équipements techniques, les accessoires</t>
  </si>
  <si>
    <t>4.7</t>
  </si>
  <si>
    <t>Assurer les opérations de finition périphériques à l’ouvrage</t>
  </si>
  <si>
    <t>4.8</t>
  </si>
  <si>
    <t>Gérer la dépose des ouvrages et l’environnement du chantier</t>
  </si>
  <si>
    <t>Assurer la maintenance périodique des ouvrages</t>
  </si>
  <si>
    <t>Maintenir en état les matériels, les équipements et les outillages (maintenance de 1er niveau – NF X 60-010)</t>
  </si>
  <si>
    <t>Communiquer avec les différents partenaires.</t>
  </si>
  <si>
    <t>Animer une équipe</t>
  </si>
  <si>
    <t>Animer les actions qualité et sécurité</t>
  </si>
  <si>
    <t>Rendre compte d’une activité.</t>
  </si>
  <si>
    <t>1.1.1</t>
  </si>
  <si>
    <t>DESCRIPTION DE LA SITUATION PROFESSIONNELLE</t>
  </si>
  <si>
    <t>Fiche d'auto-contrôle: "pose de fenêtre"</t>
  </si>
  <si>
    <t>LISTE DES MATERIELS MACHINES ET OUTILLAGES DISPONIBLES</t>
  </si>
  <si>
    <t>DOSSIER CHANTIER</t>
  </si>
  <si>
    <t>Préparation de son intervention sur chantier</t>
  </si>
  <si>
    <t>LA MISE EN ŒUVRE DES OUVRAGES</t>
  </si>
  <si>
    <t>LES FIXATIONS</t>
  </si>
  <si>
    <t>Nature du dossier</t>
  </si>
  <si>
    <t>Sommaire</t>
  </si>
  <si>
    <t>Bac Pro Technicien Menuisier Agenceur</t>
  </si>
  <si>
    <t>CAP Menuisier Fabricant de Menuiserie…</t>
  </si>
  <si>
    <t>CAP Menuisier Fabricant de Menuiserie, Mobilier et Agencement</t>
  </si>
  <si>
    <t>Fabrication</t>
  </si>
  <si>
    <t>Optimiser et tracer le débit des bois et dérivés</t>
  </si>
  <si>
    <t>Autonomie partielle, activité sous le contrôle d'un personnel d'encadrement.</t>
  </si>
  <si>
    <t>L'optimistion est correcte, les tracés sont exploitables.</t>
  </si>
  <si>
    <t>Effectuer des tracés (épure, plan sur règle, mise au plan) simples</t>
  </si>
  <si>
    <t>Les tracés professionnels exigés sont justes, complets et exploitables.</t>
  </si>
  <si>
    <t>Reporter les tracés sur les éléments et les pièces à fabriquer</t>
  </si>
  <si>
    <t>Les pièces sont correctement orientées, établies, repérées. Les assemblages, les quincailleries et les ouvrages sont correctement positionnés.</t>
  </si>
  <si>
    <t>Usinage, façonnage</t>
  </si>
  <si>
    <t>Usinage, Façonnage</t>
  </si>
  <si>
    <t>Exploiter les documents de fabrication et les tracés effectués</t>
  </si>
  <si>
    <t>Autonomie totale en préparation et usinage sur machines conventionnelles</t>
  </si>
  <si>
    <t>Les données sont correctement interprétées, cotes à usiner, surfaces de référence…</t>
  </si>
  <si>
    <t>Préparer les outillages, montages et accessoires selon les données</t>
  </si>
  <si>
    <t>Les outillages, montages et accessoires correspondent aux besoins exprimés.</t>
  </si>
  <si>
    <t>Installer, régler et mettre en sécurité les postes d'usinage</t>
  </si>
  <si>
    <t>L'installation du poste de travail respecte les règles de l'ergonomie. Le réglage des outils est correct, les paramètres d'usinage sont respectés. La mise en œuvre des moyens de protection est efficace.</t>
  </si>
  <si>
    <t>Usiner sur machines conventionnelles mono ou multi-opératrices</t>
  </si>
  <si>
    <t>L'usinage est conforme aux prescriptions en respectant les tolérances, le temps imparti et les instructions permanentes de sécurité.</t>
  </si>
  <si>
    <t>Usiner sur machines mono ou multi-opératrices à positionnement numérique</t>
  </si>
  <si>
    <t>Autonomie partielle, sous contrôle d'un opérateur confirmé</t>
  </si>
  <si>
    <t>Contrôler les usinages réalisés, effectuer les actions correctives</t>
  </si>
  <si>
    <t>Les procédures de contrôle sont respectées, le résultat est fiable.</t>
  </si>
  <si>
    <t>Assemblage, montage</t>
  </si>
  <si>
    <t>Assemblage, Montage</t>
  </si>
  <si>
    <t>Plaquer et affleurer les éléments ou volumes d'agencement</t>
  </si>
  <si>
    <t>Les surfaces et chants plaqués sont conformes aux exigences de qualité.</t>
  </si>
  <si>
    <t>Coller et monter les ouvrages et produits</t>
  </si>
  <si>
    <t>Les ouvrages sont montés, assemblés, ferrés, vitrés, équipés conformément aux plans de fabrication. Les fonctions sont assurées en respectant le temps imparti et la sécurité.</t>
  </si>
  <si>
    <t>Assembler et solidariser les liaisons</t>
  </si>
  <si>
    <t>Ferrer, installer les organes de mobilité</t>
  </si>
  <si>
    <t>Vitrer les parties claires</t>
  </si>
  <si>
    <t>Equiper en quincailleries et accessoires</t>
  </si>
  <si>
    <t>Finition, traitement</t>
  </si>
  <si>
    <t>Finition, Traitement</t>
  </si>
  <si>
    <t>Poncer et égrainer les surfaces</t>
  </si>
  <si>
    <t>L'état de surface est conforme et prêt à recevoir le produit à appliquer.</t>
  </si>
  <si>
    <t>Appliquer un produit de traitement et/ou de finition</t>
  </si>
  <si>
    <t>Autonomie totale pour la finition de produits au moyen des machines conventionnelles et partielle sur les finitions de haute technicité</t>
  </si>
  <si>
    <t>L'application du produit est conforme aux prescriptions et aux consignes. Les règles de protection de l'opérateur et de l'environnement sont respectées.</t>
  </si>
  <si>
    <t>Nettoyer et lustrer les surfaces finies</t>
  </si>
  <si>
    <t>Autonomie totale (partielle pour les finitions de haute technicité)</t>
  </si>
  <si>
    <t>Les surfaces finies sont propres et sans dommages.</t>
  </si>
  <si>
    <t>Suivi de fabrication et contrôle qualité</t>
  </si>
  <si>
    <t>Suivi de fabrication et Contrôle qualité</t>
  </si>
  <si>
    <t>Vérifier la conformité des éléments, produits et ouvrages réalisés</t>
  </si>
  <si>
    <t>Les procédures de contrôle sont respectées, les mesures sont justes. Le produit fini est conforme, le fonctionnement est assuré.</t>
  </si>
  <si>
    <t>Consigner le temps passé et les problèmes rencontrés</t>
  </si>
  <si>
    <t>Les temps relevés sont fiables, les problèmes sont signalés.</t>
  </si>
  <si>
    <t>Renseigner les documents de suivi de fabrication</t>
  </si>
  <si>
    <t>Les documents de suivi sont correctement renseignés.</t>
  </si>
  <si>
    <t>Maintenance</t>
  </si>
  <si>
    <t>Effectuer la maintenance de premier niveau sur les machines</t>
  </si>
  <si>
    <t>Les actions de maintenance respectent le planning d'intervention. Les procédures mises en œuvre sont conformes aux données du constructeur. Les interventions sont correctement consignées.</t>
  </si>
  <si>
    <t>Remplacer les organes de coupe sur les machines fixes et portatives</t>
  </si>
  <si>
    <t>Autonomie partielle sur les machines conventionnelles ou automatisées et totale sur les matériels électroportatifs</t>
  </si>
  <si>
    <t>La maintenance des outils de coupe (échange ou sous-traitance) est assurée.</t>
  </si>
  <si>
    <t>Maintenir en état les matériels et outillages manuels ou mécaniques</t>
  </si>
  <si>
    <t>Autonomie partielle pour la maintenance des machines conventionnelles et totale pour l'affûtage des outils manuels</t>
  </si>
  <si>
    <t>L'affûtage et l'entretien des outillages manuels sont correctement réalisés.</t>
  </si>
  <si>
    <t>Logistique</t>
  </si>
  <si>
    <t>Conditionnement, stockage, chargement</t>
  </si>
  <si>
    <t>Rassembler et contrôler les matériels, matériaux, produits et ouvrages</t>
  </si>
  <si>
    <t>Autonomie partielle et limitée en cas de non habilitation (CACES)</t>
  </si>
  <si>
    <t>2,1,1</t>
  </si>
  <si>
    <t>L'inventaire des matériaux, produits et ouvrages est complet.</t>
  </si>
  <si>
    <t>Conditionner, protéger et entreposer les bois, produits et ouvrages</t>
  </si>
  <si>
    <t>2,1,2</t>
  </si>
  <si>
    <t>L'emballage respecte les contraintes de conditionnement. Les produits ne sont pas détériorés suite aux manipulations.</t>
  </si>
  <si>
    <t>Charger, décharger les matériels, outillages, matériaux, produits, etc…</t>
  </si>
  <si>
    <t>2,1,3</t>
  </si>
  <si>
    <t>Les règles de PRAP sont respectées durant les manipulations. Les déplacements et transferts respectent les consignes de sécurité. Le changement respecte les antériorités de livraison.</t>
  </si>
  <si>
    <t>Mise en œuvre sur site</t>
  </si>
  <si>
    <t>Installation et mise en sécurité du site de pose</t>
  </si>
  <si>
    <t>Mettre en sécurité son poste de travail et son environnement proche</t>
  </si>
  <si>
    <t>Autonomie partielle pour la sécurité collective, sous contrôle d'un opérateur confirmé</t>
  </si>
  <si>
    <t>3,1,1</t>
  </si>
  <si>
    <t>Les protections individuelles et collectives sont mises en place conformément à la réglementation.</t>
  </si>
  <si>
    <t>Préparer les matériels et outillage nécessaire à la pose des ouvrages</t>
  </si>
  <si>
    <t>3,1,2</t>
  </si>
  <si>
    <t>Les matériels et outillages indispensables sont effectivement disponibles.</t>
  </si>
  <si>
    <t>Approvisionner et disposer rationnellement les ouvrages à poser</t>
  </si>
  <si>
    <t>3,1,3</t>
  </si>
  <si>
    <t>La répartition des produits et ouvrages est conforme aux besoins.</t>
  </si>
  <si>
    <t>Montage et pose de mobiliers d'agencement intérieur</t>
  </si>
  <si>
    <t>Préparer, adapter le produit à la situation de pose</t>
  </si>
  <si>
    <t>Autonomie totale pour des aménagements mobiliers simples et courants</t>
  </si>
  <si>
    <t>3,2,1</t>
  </si>
  <si>
    <t>L'ouvrage est correctement installé selon la réglementation en vigueur.</t>
  </si>
  <si>
    <t>Assembler les composants et les accessoires</t>
  </si>
  <si>
    <t>3,2,2</t>
  </si>
  <si>
    <t>Régler les mises à niveau, aplomb, planimétrie</t>
  </si>
  <si>
    <t>3,2,3</t>
  </si>
  <si>
    <t>Ajuster, traîner, retoucher, modifier, etc…</t>
  </si>
  <si>
    <t>3,2,4</t>
  </si>
  <si>
    <t>Fixer, solidariser aux supports</t>
  </si>
  <si>
    <t>3,2,5</t>
  </si>
  <si>
    <t>Poser les équipements, quincailleries et accessoires</t>
  </si>
  <si>
    <t>3,2,6</t>
  </si>
  <si>
    <t>Protéger les ouvrages et/ou produits posés</t>
  </si>
  <si>
    <t>3,2,7</t>
  </si>
  <si>
    <t>Vérifier le fonctionnement et le parfait achèvement de l'ouvrage</t>
  </si>
  <si>
    <t>3,2,8</t>
  </si>
  <si>
    <t>La réception est prononcée sans réserve.</t>
  </si>
  <si>
    <t>Désinstallation du site de pose</t>
  </si>
  <si>
    <t>Nettoyer la zone de travail et ses abords</t>
  </si>
  <si>
    <t>3,3,1</t>
  </si>
  <si>
    <t>La zone de travail et de pose est propre.</t>
  </si>
  <si>
    <t>Trier et évacuer les déchets</t>
  </si>
  <si>
    <t>3,3,2</t>
  </si>
  <si>
    <t>Les déchets sont triés et évacués selon la réglementation.</t>
  </si>
  <si>
    <t>Ranger et maintenir en état les matériels et outillages</t>
  </si>
  <si>
    <t>3,3,3</t>
  </si>
  <si>
    <t>Le bon fonctionnement des matériels et outillages est assuré.</t>
  </si>
  <si>
    <t>conditions</t>
  </si>
  <si>
    <t>critères d'évaluation</t>
  </si>
  <si>
    <t>Identifier et décoder des documents techniques</t>
  </si>
  <si>
    <r>
      <rPr>
        <b/>
        <sz val="11"/>
        <color indexed="8"/>
        <rFont val="Arial Narrow"/>
        <family val="2"/>
      </rPr>
      <t>Identifier</t>
    </r>
    <r>
      <rPr>
        <sz val="11"/>
        <color indexed="8"/>
        <rFont val="Arial Narrow"/>
        <family val="2"/>
      </rPr>
      <t xml:space="preserve"> les volumes de la construction dans l’environnement architectural</t>
    </r>
  </si>
  <si>
    <t>Modèle 3D - Réel</t>
  </si>
  <si>
    <t>L’identification des volumes est réalisée sans erreur.</t>
  </si>
  <si>
    <t>Identifier les différents dessins d’architecte et/ou d’ensemble</t>
  </si>
  <si>
    <t>Plans d’architecte - Plan d’ensemble - Plan de fabrication</t>
  </si>
  <si>
    <t>L’identification des documents est réalisée sans erreur.</t>
  </si>
  <si>
    <t>Interpréter les traits, les écritures, les symboles de représentation et la cotation</t>
  </si>
  <si>
    <t>Plans - Normes de représentation graphique</t>
  </si>
  <si>
    <t>L’interprétation est réalisée sans erreur.</t>
  </si>
  <si>
    <t>Identifier et localiser un élément sur les différents dessins et/ou documents techniques</t>
  </si>
  <si>
    <t>Plans d’architecte - Plan d’ensemble - Plan de fabrication - Catalogues et/ou fiches techniques et DTU</t>
  </si>
  <si>
    <t>L’identification et la localisation de l’élément sont réalisées sans erreur.</t>
  </si>
  <si>
    <t>Identifier et designer la forme géométrique des surfaces et des volumes constitutifs d’un élément d’ouvrage / produit</t>
  </si>
  <si>
    <t>Plans d’architecte - Plan d’ensemble - Dessin de définition - Modèle 3D, Réel</t>
  </si>
  <si>
    <t>L’identification et la désignation des éléments géométriques sont réalisées sans erreur.</t>
  </si>
  <si>
    <t>Retrouver les caractéristiques dimensionnelles d’un élément répertorié dans un descriptif</t>
  </si>
  <si>
    <t>Descriptifs, notices - Cahier des Clauses Techniques Particulières</t>
  </si>
  <si>
    <t>Les dimensions sont correctes.</t>
  </si>
  <si>
    <t>Décrire les positions relatives des surfaces et des volumes d’un élément</t>
  </si>
  <si>
    <t>Dessin d’ensemble
Dessin de définition
Modèle 3D, Réel</t>
  </si>
  <si>
    <t>Les symboles de positions
sont correctement définis.</t>
  </si>
  <si>
    <t>1.1.8</t>
  </si>
  <si>
    <t>Décrire une solution constructive à partir d’une représentation ou d’un objet</t>
  </si>
  <si>
    <t>Modèle 3D, Réel
Dessin de définition
Catalogue</t>
  </si>
  <si>
    <t>La solution constructive est
correctement définie.</t>
  </si>
  <si>
    <t>1.1.9</t>
  </si>
  <si>
    <t>Extraire d’un cartouche et/ou d’une nomenclature des informations utiles</t>
  </si>
  <si>
    <t>Dessin d’ensemble
Plan d’architecte
Dessin de définition</t>
  </si>
  <si>
    <t>Les informations sont
restituées sans erreur.</t>
  </si>
  <si>
    <t>1.1.10</t>
  </si>
  <si>
    <t>Lire et situer une opération sur un planning</t>
  </si>
  <si>
    <t>Planning des travaux
Planning des phases</t>
  </si>
  <si>
    <t>L’opération est située sans
erreur.</t>
  </si>
  <si>
    <t>1.1.11</t>
  </si>
  <si>
    <t>Mettre en relation les informations entre les documents écrits et graphiques</t>
  </si>
  <si>
    <t>Plans d’architecte
CCTP, descriptif
Dossier technique produit</t>
  </si>
  <si>
    <t>Les informations sont
concordantes et exploitables.</t>
  </si>
  <si>
    <t>Relever les caractéristiques de l'ouvrage et/ou produits à fabriquer</t>
  </si>
  <si>
    <t>Relever les dimensions d’un ouvrage / produit ou d’une partie d’ouvrage à fabriquer</t>
  </si>
  <si>
    <t>Plans d’architecte.
Plan de fabrication.
Dessin de définition</t>
  </si>
  <si>
    <t>L’ensemble des valeurs du relevé est exploitable.</t>
  </si>
  <si>
    <t>Relever les caractéristiques dimensionnelles et géométriques d’un support</t>
  </si>
  <si>
    <t>Plans d’architecte.
Situation de chantier
Moyens de mesurage.</t>
  </si>
  <si>
    <t>Les valeurs des aplombs, des niveaux et des réservations sont exploitables.</t>
  </si>
  <si>
    <t>Relever les positions en altitude de l’ouvrage à fabriquer</t>
  </si>
  <si>
    <t>Trait de niveau
Sol fini.
Moyens de mesurage.</t>
  </si>
  <si>
    <t>Les positions sont exprimées par rapport à la référence.</t>
  </si>
  <si>
    <t>1.2.4</t>
  </si>
  <si>
    <t>Relever des formes par gabarit</t>
  </si>
  <si>
    <t>Situation d’atelier
Moyens de mesurage.</t>
  </si>
  <si>
    <t>Le tracé du gabarit est conforme.</t>
  </si>
  <si>
    <t>Relever les caractéristiques des matériaux et des produits nécessaires à la fabrication</t>
  </si>
  <si>
    <t>Dossier technique.
Plan de fabrication.
Matériaux et produits</t>
  </si>
  <si>
    <t>Les caractéristiques sont correctement spécifiées.</t>
  </si>
  <si>
    <t>Rendre compte d'une activité</t>
  </si>
  <si>
    <t>Rendre compte d’une activité : les temps passés, les problèmes rencontrés, les matières et produits consommés</t>
  </si>
  <si>
    <t>Pour sa hiérarchie ou un autre
membre de l’équipe et pour
une tache donnée
- fiche de travail, de temps
- fiche de contrôle
- fiche de sortie matière
- Fiche de maintenance</t>
  </si>
  <si>
    <t>Les aléas sont identifiés et exprimés
Les fiches faisant état des
temps passés, des matières consommées, des contrôles, etc… sont exploitables</t>
  </si>
  <si>
    <t>Interpréter une solution technique</t>
  </si>
  <si>
    <t>Identifier les caractéristiques relatives : aux produits, aux matériaux, aux types de matériels, à la qualité requise</t>
  </si>
  <si>
    <t>Élément du dossier
- architectural : Plans, CCTP
- technique : Dessin d’ens., Dessin de déf., Notices tech.</t>
  </si>
  <si>
    <t>L’inventaire des différentes caractéristiques est effectué sans erreur.
Les données recueillies sont fiables.</t>
  </si>
  <si>
    <t>Comparer les caractéristiques: des produits, des matériaux, des matériels</t>
  </si>
  <si>
    <t>Documentations techniques
Fiches techniques
- constructeurs
- fabricants
- fournisseurs
Catalogues, quincailleries</t>
  </si>
  <si>
    <t>Les caractéristiques sont repérées sans erreur.
Les données comparées sont pertinentes et exploitables.</t>
  </si>
  <si>
    <t>Déterminer un produit, un matériau, un matériel en fonction de sa destination</t>
  </si>
  <si>
    <t>Types et /ou familles de
matériaux, de produits et de
matériels</t>
  </si>
  <si>
    <t>Le résultat est compatible avec les données et les contraintes techniques.</t>
  </si>
  <si>
    <t>Etablir un débit matière et/ou une liste de composants</t>
  </si>
  <si>
    <t>Identifier l'ensemble des composants d'un ouvrage ou d'un produit à fabriquer</t>
  </si>
  <si>
    <t>Dossier technique
- dessin d’ensemble
- dessin de définition
- dessin de fabrication</t>
  </si>
  <si>
    <t>Les composants sont tous correctement listés et désignés.</t>
  </si>
  <si>
    <t>Quantifier les matériaux nécessaires à la réalisation de tout ou partie d'un ouvrage et/ou d'un produit</t>
  </si>
  <si>
    <t>Dossier technique
Catalogue des produits
Fiches techniques
Fiche de sortie matière</t>
  </si>
  <si>
    <t xml:space="preserve">Les renseignements fournis sont exacts
Les documents réalisés sont exploitables.
</t>
  </si>
  <si>
    <t>2.2.3</t>
  </si>
  <si>
    <t>Effectuer les classements critériés d'une préparation de tout ou partie d'un ouvrage et/ou d'un produit: nature des matériaux, dimensions et qualité</t>
  </si>
  <si>
    <t>Mode opératoire
Classement normalisé des
produits et matériaux</t>
  </si>
  <si>
    <t xml:space="preserve">Les classements sont correctement effectués au regard des critères fournis.
Le ou les documents fournis sont exploitables.
</t>
  </si>
  <si>
    <t>2.2.4</t>
  </si>
  <si>
    <t>Déterminer les spécificités du débit: géométriques, dimensionnelles</t>
  </si>
  <si>
    <t>Nomenclature
Fiche de débit.</t>
  </si>
  <si>
    <t>La fiche de débit est correctement renseignée au niveau de formes et dimensions du débit.</t>
  </si>
  <si>
    <t>2.2.5</t>
  </si>
  <si>
    <t>Renseigner le bordereau de fabrication: les composants, les quantités, les temps</t>
  </si>
  <si>
    <t>Fiche de fabrication
Mode opératoire</t>
  </si>
  <si>
    <t>Comparer les modes opératoires de fabrication</t>
  </si>
  <si>
    <t>Compléter un mode opératoire de fabrication d'un élément</t>
  </si>
  <si>
    <t>Dessin de fabrication
Processus de fabrication
Enclenchement des phases de fabrication
Liste des moyens à disposition :
- machines, outillages, matériel de contrôle etc…</t>
  </si>
  <si>
    <t>Les différentes sous-phases et opérations sont correctement exploitables au niveau :
- de la chronologie (situer la phase, s/phase et opération dans un mode opératoire)
- des moyens de mise en oeuvre (matériels, outillages, contrôles...)
- de l’association des tâches aux moyens disponibles</t>
  </si>
  <si>
    <t xml:space="preserve">Compléter un contrat de phase </t>
  </si>
  <si>
    <t>Dessin de fabrication
Processus de fabrication
Phase identifiée
Liste des moyens à disposition :
- machines, outillages, matériel de contrôle, etc…</t>
  </si>
  <si>
    <t>Le document est exploitable
et respecte la normalisation.
La solution proposée est
pertinente
La prévention des risques
professionnels est prise en
compte.</t>
  </si>
  <si>
    <t>Traduire graphiquement une solution technique</t>
  </si>
  <si>
    <t>Etablir le relevé d'un élément ou d'une partie d'un ouvrage et/ou d'un produit</t>
  </si>
  <si>
    <t>Dessin de bâtiment
Dessin d’ensemble
Plan d’agencement et de mobilier</t>
  </si>
  <si>
    <t>Le relevé est conforme.
Le document établi est exploitable.</t>
  </si>
  <si>
    <t>Exécuter un croquis ou schéma à main levée d'un élément ou d'une partie d'ouvrage et/ou d'un produit</t>
  </si>
  <si>
    <t>Instructions orales et/ou écrites</t>
  </si>
  <si>
    <t>Le croquis traduit correctement les besoins exprimés.</t>
  </si>
  <si>
    <t>Interpréter et tracer: les jeux de fonctionnement, les formes complexes, les vraies grandeurs de surfaces planes</t>
  </si>
  <si>
    <t>Dessin d’ensemble
Plan d’agencement et/ou de mobilier
Limité à une seule face oblique obtenues par projection orthogonale (une seule face oblique…)</t>
  </si>
  <si>
    <t>La cote fonctionnelle spécifiée est exacte.
Les formes définies et les vraies grandeurs de surfaces sont justes et exploitables.</t>
  </si>
  <si>
    <t>Réaliser des tracés professionnels: épure, plan sur règle, mise au plan</t>
  </si>
  <si>
    <t>Dessin d’ensemble
Plan d’agencement et de mobilier
Relevé de mesures</t>
  </si>
  <si>
    <t>Les tracés professionnels sont exploitables pour le tracé des éléments du produit à réaliser.</t>
  </si>
  <si>
    <t>2.4.5</t>
  </si>
  <si>
    <t>Représenter à l'aide des moyens graphiques: des dessins d'exécution, des représentations orthogonales d'éléments et/ou sous-ensembles simples</t>
  </si>
  <si>
    <t>Poste de travail adapté
(manuel et/ou informatisé)
Information orale ou écrite
Croquis
Dessin d’ensemble
Plan d’agencement et de
mobilier
Fiche technique
Normes et DTU</t>
  </si>
  <si>
    <t>Les résultats respectent les données et les règles de
représentation et de cotation.
Les représentations sont pertinentes et exploitables.
Les différents documents exécutés ne comportent pas d’erreur pour l’ouvrage.</t>
  </si>
  <si>
    <t>2.4.6</t>
  </si>
  <si>
    <t>Indiquer sur un croquis, un schéma ou une mise au plan les cotes fonctionnelles</t>
  </si>
  <si>
    <t>Sous-ensemble simple.</t>
  </si>
  <si>
    <t>Les conditions de fonctionnement sont définies.</t>
  </si>
  <si>
    <t>Installer et mettre en sécurité son poste de travail</t>
  </si>
  <si>
    <t>Identifier les risques d'accident et les risques d'atteinte à la santé liés au poste de travail</t>
  </si>
  <si>
    <t>Consignes de sécurité
Poste de travail
Matériels et outillages</t>
  </si>
  <si>
    <t>Les risques sont identifiés et
localisés.</t>
  </si>
  <si>
    <t>Mettre en œuvre les mesures de prévention qui relèvent de la responsabilité de l'opérateur</t>
  </si>
  <si>
    <t>Instructions Permanentes de Sécurité - Poste de travail - Matériels et outils - Équipements de Protection Individuelle</t>
  </si>
  <si>
    <t>Les mesures de prévention correspondant au domaine de responsabilité de l’opérateur sont adaptées aux risques identifiés.</t>
  </si>
  <si>
    <t>Préparer les outillages et/ou accessoires nécessaires au poste de travail</t>
  </si>
  <si>
    <t>Données écrites et/ou orales
Procédures d’utilisation
Dessins de fabrication
Contrat de phase
Quantitatif, qualitatif
Fiches d’instructions
Fiches techniques</t>
  </si>
  <si>
    <t>Les outillages et accessoires
préparés sont conformes aux
données opératoires.</t>
  </si>
  <si>
    <t>Disposer rationnellement les supports et les accessoires amont et aval du poste de travail</t>
  </si>
  <si>
    <t>Machines mono ou multiopératrices
automatisées ou
non
Accessoires et supports de
stockage et/ou transfert</t>
  </si>
  <si>
    <t>Les règles d’ergonomie sont
respectées.
Les règles de prévention et de
sécurité sont respectées.</t>
  </si>
  <si>
    <t>Approvisionner le poste de travail en matière et composants</t>
  </si>
  <si>
    <t>Mode de fabrication - Travail unitaire ou sériel - Quantitatif des matériaux ou composants</t>
  </si>
  <si>
    <t>Les approvisionnements sont conformes en quantité et qualité. L’organisation du poste respecte les règles d’ergonomie et de sécurité.</t>
  </si>
  <si>
    <t>Respecter le circuit de fabrication</t>
  </si>
  <si>
    <t>Processus de fabrication
Planning de fabrication</t>
  </si>
  <si>
    <t>Les contraintes liées aux
antériorités sont respectées.
Les temps sont respectés.</t>
  </si>
  <si>
    <t>Remettre le poste de travail dans son état initial</t>
  </si>
  <si>
    <t>Équipements d’entretien et de
maintenance</t>
  </si>
  <si>
    <t>Le poste de travail est remis
dans l’état initial.</t>
  </si>
  <si>
    <t>Vérifier la conformité des matériaux et des produits</t>
  </si>
  <si>
    <t>Contrôler quantitativement à la réception, en cours et en fin d'opération les matériaux, produits et ouvrages: à usiner, à monter, à finir</t>
  </si>
  <si>
    <t>Données orales et/ou écrites
ou informatisées
Dessin de fabrication
Nomenclature
Feuille de débit
Fiche de contrôle
Fiche d’instructions
Fiche technique
Matériaux, pièces usinées,
produits, ouvrages, etc…
Quincailleries, accessoires
Appareils et dispositifs de
mesure et de contrôle
Protocoles et procédures
Fiche d’instructions
Fiche de relevé</t>
  </si>
  <si>
    <t>Les quantités sont respectées.
Les matériaux et produits sont conformes aux prescriptions.
Les protocoles et procédures de mesure et de contrôle sont appliqués avec rigueur.
Les indicateurs de qualité choisis sont pertinents et fiables.</t>
  </si>
  <si>
    <r>
      <t>Contrôler qualitativement à la réception, en cours et en fin d'opération: les dimensions, la géométrie, les caractéristiques physiques, l'aspect</t>
    </r>
    <r>
      <rPr>
        <sz val="8"/>
        <color indexed="8"/>
        <rFont val="Arial Narrow"/>
        <family val="2"/>
      </rPr>
      <t xml:space="preserve"> </t>
    </r>
    <r>
      <rPr>
        <sz val="5"/>
        <color indexed="8"/>
        <rFont val="Arial Narrow"/>
        <family val="2"/>
      </rPr>
      <t>(des matériaux, produits et ouvrages, à usiner, à monter, à finir)</t>
    </r>
  </si>
  <si>
    <t>Consigner les résultats</t>
  </si>
  <si>
    <t>Les résultats sont correctement consignés.
Les relevés sont exploitables.</t>
  </si>
  <si>
    <t>3.2.4</t>
  </si>
  <si>
    <t>Décider de l'acceptation du produit, de sa retouche ou de son rejet</t>
  </si>
  <si>
    <t>Les décisions prises sont conformes aux exigences de qualité.</t>
  </si>
  <si>
    <t>3.2.5</t>
  </si>
  <si>
    <t>Contrôler le bon fonctionnement des produits et ouvrages montés</t>
  </si>
  <si>
    <t>Procédures d’utilisation</t>
  </si>
  <si>
    <t>Le fonctionnement est correct.
Les jeux sont respectés.</t>
  </si>
  <si>
    <t>Préparer les pièces à usiner, à monter, à finir</t>
  </si>
  <si>
    <t>Sélectionner et rassembler les pièces ou composants à usiner, à monter, à finir</t>
  </si>
  <si>
    <t>Dessin d’ensemble
Nomenclature
Feuille de débit
Tracés professionnels (épure,
plan sur règle, ..)
Fiches contrat
Poste de travail, machine
Matériel de traçage
Produits et accessoires
(quincaillerie)</t>
  </si>
  <si>
    <t>Les sélections sont exactes.
Les regroupements de pièces
sont pertinents.</t>
  </si>
  <si>
    <t>Orienter, repérer les pièces et/ou sous-ensembles à usiner, à monter, à finir</t>
  </si>
  <si>
    <t>Dessin d’ensemble
Nomenclature, Feuille de débit
Tracés professionnels (épure, plan sur règle, ..)
Fiches contrat
Poste de travail, machine, matériel de traçage, produits et accessoires (quincaillerie)</t>
  </si>
  <si>
    <t>L’établissement des bois
respecte les contraintes
esthétiques/fonctionnelles</t>
  </si>
  <si>
    <t>Tracer, positionner les éléments à usiner et/ou à monter</t>
  </si>
  <si>
    <t>Dessin d’ensemble
Nomenclature, Feuille de débit
Tracés professionnels (épure, plan sur règle, ..)
Fiches contrat
Poste de travail, machine Matériel de traçage
Produits et accessoires (quincaillerie)</t>
  </si>
  <si>
    <t>Les tracés sont exploitables et
les positions sont exactes</t>
  </si>
  <si>
    <t>Installer et régler les outils, les accessoires, les pièces</t>
  </si>
  <si>
    <t>Installer les outils et/ou porte-ouitls</t>
  </si>
  <si>
    <t>Contrat de phase, machine</t>
  </si>
  <si>
    <t>Positionner et maintenir la ou les pièces sur les supports de pièces</t>
  </si>
  <si>
    <t>Données orales ou écrites
Dessin d’ensemble
Dessin de fabrication
Contrat de phase
Dessin de définition des montages d’usinage
Machines outils mono ou multi opératrices automatisées ou non
Outils et porte-outils
Pièces et porte-pièces
Procédures de réglage
Appareils et instruments de réglage et de mesure.
Dispositifs de sécurité.</t>
  </si>
  <si>
    <t>La pièce est correctement positionnée.
Les appuis et maintiens sont fiables</t>
  </si>
  <si>
    <t>Préparer les montages d'usinage</t>
  </si>
  <si>
    <t>Données orales ou écrites
Dessin d’ensemble
Dessin de fabrication
Contrat de phase
Dessin de définition des
montages d’usinage
Machines outils mono ou
multi opératrices
automatisées ou non
Outils et porte-outils
Pièces et porte-pièces
Procédures de réglage
Appareils et instruments de
réglage et de mesure.
Dispositifs de sécurité.</t>
  </si>
  <si>
    <t>Le montage est réalisé
conformément au plan de
définition fourni.</t>
  </si>
  <si>
    <t>Régler les positions relatives outil/pièce</t>
  </si>
  <si>
    <t>Contrat de phase, appareil de réglage</t>
  </si>
  <si>
    <t>Sélectionner et/ou afficher les paramètres nécessaires à l'opération</t>
  </si>
  <si>
    <t>Machines automatiques
Bordereau de programmation</t>
  </si>
  <si>
    <t>Les sélections et/ou les
affichages sont conformes
aux contrats de phase</t>
  </si>
  <si>
    <t>Installer, régler les organes de sécurité</t>
  </si>
  <si>
    <t>Instructions permanentes de sécurité, E.P.I.</t>
  </si>
  <si>
    <t>Les organes sont correctement installés, l'équipement est effectif</t>
  </si>
  <si>
    <t>Conduire les opérations d'usinage</t>
  </si>
  <si>
    <t>Réaliser manuellement ou mécaniquement l'usinage</t>
  </si>
  <si>
    <t>Données écrites et/ou orales - Dessin de fabrication - Mode de Fabrication - Gamme d’usinage - Contrat de phase - Dossier machine - Poste de travail installé et sécurisé. - Montage d’usinage - Moyen de mesurage et de contrôle - La ou les pièces à usiner - Machines portatives - Machines outils mono ou multi-opératrices automatisées ou non - Procédure de réglage - Temps alloué - Instructions Permanentes de Sécurité - Équipements de Protection Individuelle</t>
  </si>
  <si>
    <t>L’utilisation de la machine est
conforme au mode de
fabrication.</t>
  </si>
  <si>
    <t>Utiliser rationnellement les montages et accessoires</t>
  </si>
  <si>
    <t>L’utilisation des montages
d’usinage est conforme.</t>
  </si>
  <si>
    <t>Enclencher chronologiquement les mouvements d'usinage</t>
  </si>
  <si>
    <t>L’usinage est conforme à la
chronologie des opérations</t>
  </si>
  <si>
    <t>Observer et contrôler le déroulement</t>
  </si>
  <si>
    <t>Identifier les anomalies sur la pièce ou le matériel et les outillages</t>
  </si>
  <si>
    <t>Les anomalies sont identifiées
avec exactitude.</t>
  </si>
  <si>
    <t>Contrôler, mesurer les usinages effectués</t>
  </si>
  <si>
    <t>Les procédures de contrôle sont respectées.
Les résultats sont fiables.</t>
  </si>
  <si>
    <t>Effectuer les actions correctives</t>
  </si>
  <si>
    <t>Les actions correctives
apportées sont précises et
adaptées.</t>
  </si>
  <si>
    <t>Conduire l'usinage conformément aux exigences de qualité</t>
  </si>
  <si>
    <t>La conduite respecte les
critères de qualité.
Le produit est conforme.</t>
  </si>
  <si>
    <t>3.5.9</t>
  </si>
  <si>
    <t>Respecter le temps alloué</t>
  </si>
  <si>
    <t>Le temps alloué est respecté.</t>
  </si>
  <si>
    <t>Appliquer les règles et procédures de prévention et de sécurité</t>
  </si>
  <si>
    <t>Les règles de prévention et de
sécurité sont respectées.</t>
  </si>
  <si>
    <t>Assembler les composants constitutifs d'un ouvrage ou d'un produit</t>
  </si>
  <si>
    <t>Regrouper au poste d'assemblage les différents composants: pièces, placage, quincaillerie, vitrage, colle, accessoires</t>
  </si>
  <si>
    <t>Données orales et/ou écrites
Plan d’ensemble, Plan de fabrication
Notice de montage,Fiche de réglage
Pièces et accessoires, quincailleries
Organes d’assemblage et/ou de mobilité
Produits verriers
Poste de montage, Outillages manuels
Poste de travail équipé :
- machines et matériels de cadrage, d’encollage, de pressage
- matériel électroportatif de perçage, vissage, etc..
- matériel de contrôle
Temps alloué à l’opérateur</t>
  </si>
  <si>
    <t>Les pièces, composants et produits nécessaires sont inventoriés et regroupés correctement.</t>
  </si>
  <si>
    <t>Préparer, disposer rationnellement les moyens de pressage, d'assemblage etc…</t>
  </si>
  <si>
    <t>Données orales et/ou écrites
Plan d’ensemble
Plan de fabrication
Notice de montage
Fiche de réglage
Pièces et accessoires, quincailleries
Organes d’assemblage et/ou de mobilité
Produits verriers
Poste de montage
Outillages manuels
Poste de travail équipé :
- machines et matériels de cadrage, d’encollage, de pressage
- matériel électroportatif de perçage, vissage, etc..
- matériel de contrôle
Temps alloué à l’opérateur</t>
  </si>
  <si>
    <t>Le poste de pressage ou d’assemblage respecte les règles d’ergonomie.</t>
  </si>
  <si>
    <t>Positionner, régler les systèmes de serrage, de pressage, d'assemblage, de cadrage, etc…</t>
  </si>
  <si>
    <t>Les réglages et positions sont conformes aux spécifications.</t>
  </si>
  <si>
    <t>Encoller, équiper les pièces et composants à assembler</t>
  </si>
  <si>
    <t>L’encollage est conforme. Les organes de liaison et les équipements sont correctement installés.</t>
  </si>
  <si>
    <t>Cadrer, presser, solidariser les pièces et composants</t>
  </si>
  <si>
    <t>Données orales et/ou écrites
Plan d’ensemble
Plan de fabrication
Notice de montage
Fiche de réglage
Pièces et accessoires,
quincailleries
Organes d’assemblage et/ou
de mobilité
Produits verriers
Poste de montage
Outillages manuels
Poste de travail équipé :
- machines et matériels de
cadrage, d’encollage, de
pressage
- matériel électroportatif de
perçage, vissage, etc..
- matériel de contrôle
Temps alloué à l’opérateur</t>
  </si>
  <si>
    <t>L’assemblage est conforme à la normalisation et/ou aux spécifications techniques particulières.</t>
  </si>
  <si>
    <t>Vérifier les valeurs caractéristiques qui assurent la qualité du produit et son bon fonctionnement</t>
  </si>
  <si>
    <t>Les dimensions et la géométrie sont exactes.
Le fonctionnement est satisfaisant.</t>
  </si>
  <si>
    <t>Effectuer si nécessaire les actions correctives</t>
  </si>
  <si>
    <t>Les corrections apportées sont pertinentes et fiables.</t>
  </si>
  <si>
    <t>3.6.8</t>
  </si>
  <si>
    <t>Desserrer et extraire l'ouvrage du moyen d'assemblage ou de pressage</t>
  </si>
  <si>
    <t>L’ouvrage est déposé sans dommage.
Le placage est intact.</t>
  </si>
  <si>
    <t>3.6.9</t>
  </si>
  <si>
    <t>Le poste est prêt pour une nouvelle utilisation.</t>
  </si>
  <si>
    <t>3.6.10</t>
  </si>
  <si>
    <t>Le temps est respecté.</t>
  </si>
  <si>
    <t>3.6.11</t>
  </si>
  <si>
    <t>Appliquer les règles de prévention et de sécurité</t>
  </si>
  <si>
    <t>Instructions Permanentes de
Sécurité</t>
  </si>
  <si>
    <t>Les règles de sécurité et prévention sont respectées</t>
  </si>
  <si>
    <t>3.7</t>
  </si>
  <si>
    <t>Réaliser les opérations de finition et de traitement</t>
  </si>
  <si>
    <t>Préparer les supports selon la finition prescrite</t>
  </si>
  <si>
    <t>Matériel de ponçage
Matériel de rebouchage
Matériel de nettoyage</t>
  </si>
  <si>
    <t>L’état du support est conforme aux prescriptions</t>
  </si>
  <si>
    <t>Préparer les produits de finition selon le moyen d'application</t>
  </si>
  <si>
    <t>Données orales et/ou écrites
- Fiche produit
- Échantillons
Moyen d’application</t>
  </si>
  <si>
    <t>La préparation des produits respecte les prescriptions du fabricant :
- quantité, dosage
- couleur, teinte, etc..
- viscosité, température,..</t>
  </si>
  <si>
    <t>3.7.3</t>
  </si>
  <si>
    <t>Préparer les matériels</t>
  </si>
  <si>
    <t>Matériel manuel ou
mécanique (pistolet)</t>
  </si>
  <si>
    <t>Les matériels sont en état de fonctionnement.</t>
  </si>
  <si>
    <t>Appliquer les produits suivant la méthode définie par le fabricant</t>
  </si>
  <si>
    <t>Fiches techniques, Mode opératoire
Produits de finition, Cabine de finition
Matériel manuel ou mécanique (pistolet)
Temps alloué</t>
  </si>
  <si>
    <t>L’application est conforme aux spécifications.</t>
  </si>
  <si>
    <t>3.7.5</t>
  </si>
  <si>
    <t>Stocker rationnellement les produits pour séchage</t>
  </si>
  <si>
    <t>Les produits sont stockés suivant les spécifications.</t>
  </si>
  <si>
    <t>Poncer, égrainer les produits de finition</t>
  </si>
  <si>
    <t>Le ponçage et l’égrainage sont réalisés selon le niveau de qualité attendu.</t>
  </si>
  <si>
    <t>3.7.7</t>
  </si>
  <si>
    <t>Contrôler les durées et délais d'intervention</t>
  </si>
  <si>
    <t>Les durées et délais donnés sont respectés.</t>
  </si>
  <si>
    <t>3.7.8</t>
  </si>
  <si>
    <t>Nettoyer le matériel et le poste de travail</t>
  </si>
  <si>
    <t>Les matériels sont en état.</t>
  </si>
  <si>
    <t>3.7.9</t>
  </si>
  <si>
    <t xml:space="preserve">Respecter le temps alloué </t>
  </si>
  <si>
    <t>3.7.10</t>
  </si>
  <si>
    <t>Respecter la règlementation pour la mise en œuvre et pour le rejet des déchets</t>
  </si>
  <si>
    <t>Textes réglementaires en
vigueur.</t>
  </si>
  <si>
    <t>La réglementation est respectée.</t>
  </si>
  <si>
    <t>Utiliser les moyens de protections individuelles et collectives</t>
  </si>
  <si>
    <t>Matériel de protection
individuelle et collective</t>
  </si>
  <si>
    <t>Les matériels sont utilisés à bon escient.</t>
  </si>
  <si>
    <t>3.8</t>
  </si>
  <si>
    <t>Conditionner, stocker, charger, décharger les matériaux, produits et ouvrages</t>
  </si>
  <si>
    <t>3.8.1</t>
  </si>
  <si>
    <t>Regrouper et contrôler les matériels, matériaux, produits et ouvrages</t>
  </si>
  <si>
    <t>Données orales et /ou écrites
- Plan de stockage
- Nomenclature, listing</t>
  </si>
  <si>
    <t>Les matériels, matériaux et
ouvrages sont regroupés
selon les besoins.</t>
  </si>
  <si>
    <t>Stocker et ranger rationnellement les matériels, matériaux et produits</t>
  </si>
  <si>
    <t>Matériel de manutention
Transpalettes manuels
Espace de stockage</t>
  </si>
  <si>
    <t>Les matériels et matériaux
sont manipulés et stockés
suivant les consignes.</t>
  </si>
  <si>
    <t>Conditionner et protéger les produits et ouvrages fabriqués</t>
  </si>
  <si>
    <t>Bon de livraison, listing
Matériels d’emballage et de
conditionnement
Moyens de protection</t>
  </si>
  <si>
    <t>Les produits et ouvrages
fabriqués sont conditionnés
et protégés selon les
consignes.</t>
  </si>
  <si>
    <t>3.8.4</t>
  </si>
  <si>
    <t>Charger et/ou décharger les matériaux, matériels, produits et ouvrages</t>
  </si>
  <si>
    <t>Matériel de manutention
Transpalettes manuels
Bon de livraison, listing
Moyen de transport</t>
  </si>
  <si>
    <t>La manutention et le
chargement respectent :
- L’ordre de livraison.
- Les règles de sécurité</t>
  </si>
  <si>
    <t>3.8.5</t>
  </si>
  <si>
    <t>Textes réglementaires en
vigueur.
Instructions Permanentes de
Sécurité
Équipements de Protection
Individuelle</t>
  </si>
  <si>
    <t>Les règles de prévention et de
sécurité sont respectées
Le port des équipements
individuels est effectif.</t>
  </si>
  <si>
    <t>3.9</t>
  </si>
  <si>
    <t>Poser des mobiliers d'agencement intérieur</t>
  </si>
  <si>
    <t>3.9.1</t>
  </si>
  <si>
    <t>Préparer et adapter les produits et/ou mobiliers standard à la situation de pose Réaliser les éléments et/ou pièces complémentaires d'adaptation à la situation</t>
  </si>
  <si>
    <t>Dossier technique
Relevé de chantier
Mobiliers, produits et/ou
composants standardisés
Quincailleries / accessoires
Organes de mobilité
Machines et matériels de
fabrication
Machines portatives et
matériels de pose</t>
  </si>
  <si>
    <t>Les mobiliers, produits et
composants à installer sont
retouchés et adaptés à la
situation de pose.
Le relevé de chantier est
respecté.
Les fonctions et mobilités de
l’ouvrage sont assurées.</t>
  </si>
  <si>
    <t>Présenter et maintenir en position provisoire les éléments constitutifs de l'ensemble</t>
  </si>
  <si>
    <t>Moyens et matériels de pose.
Consignes orales et écrites</t>
  </si>
  <si>
    <t>La mise en position est
exacte.
Le maintien est assuré.</t>
  </si>
  <si>
    <t>3.9.3</t>
  </si>
  <si>
    <t>Couper, traîner, ajuster les différents éléments constitutifs du mobilier d'agencement</t>
  </si>
  <si>
    <t>Outillages manuels
Machines portatives
Matériels de pose</t>
  </si>
  <si>
    <t>La mise en oeuvre est
conforme aux données.
L’ajustement est précis.</t>
  </si>
  <si>
    <t>3.9.4</t>
  </si>
  <si>
    <t>Utiliser les machines portatives de chantier</t>
  </si>
  <si>
    <t>Matériels portatifs.
Les règles de sécurité</t>
  </si>
  <si>
    <t>L’utilisation répond aux
exigences de sécurité.</t>
  </si>
  <si>
    <t>Régler le positionnement de l'ouvrage (implantation, niveau, aplomb)</t>
  </si>
  <si>
    <t>Moyens matériels de réglage
Normes et DTU</t>
  </si>
  <si>
    <t>Les règles de positionnement
sont respectées</t>
  </si>
  <si>
    <t>3.9.6</t>
  </si>
  <si>
    <t>Régler le fonctionnement de l'ouvrage (translation, rotation, jeu)</t>
  </si>
  <si>
    <t>Les réglages respectent les
conditions fonctionnelles de
l’ouvrage</t>
  </si>
  <si>
    <t>3.9.7</t>
  </si>
  <si>
    <t>Reconnaître et choisir les techniques et produits de fixation</t>
  </si>
  <si>
    <t>Fiches techniques des produits</t>
  </si>
  <si>
    <t>Les produits sont adaptés. Les consignes techniques sont respectées.</t>
  </si>
  <si>
    <t>Mettre en œuvre les fixations adaptées: hydrolique, chimique, mécanique</t>
  </si>
  <si>
    <t>Les produits de fixation
- scellement hydraulique ou
chimique
- fixations mécaniques
Moyens de mise en œuvre</t>
  </si>
  <si>
    <t>Les consignes de mise oeuvre
sont respectées
La solidité des fixations est
assurée.</t>
  </si>
  <si>
    <t>3.9.9</t>
  </si>
  <si>
    <t>Installer les garnitures, accessoires et éléments de finition</t>
  </si>
  <si>
    <t>Produits d’étanchéité
Éléments de manoeuvre
Éléments décoratifs</t>
  </si>
  <si>
    <t>Le fonctionnement et la
qualité décorative de
l’ouvrage sont assurés.</t>
  </si>
  <si>
    <t>3.9.10</t>
  </si>
  <si>
    <t>Mettre en œuvre les miroiteries sur le mobilier d'agencement</t>
  </si>
  <si>
    <t>Vitres, miroirs et accessoires
de mise en œuvre</t>
  </si>
  <si>
    <t>La mise en oeuvre des
éléments vitrés est
correctement réalisée.</t>
  </si>
  <si>
    <t>3.9.11</t>
  </si>
  <si>
    <t>Réaliser les opérations de finition et de retouche sur chantier</t>
  </si>
  <si>
    <t>Méthodes d’application
Matériels, produits, etc..
Protection des biens et de
l’environnement.</t>
  </si>
  <si>
    <t>Les consignes de mise en
oeuvre sont respectées.
L’aspect esthétique est
respecté.</t>
  </si>
  <si>
    <t>3.9.12</t>
  </si>
  <si>
    <t>Temps alloué</t>
  </si>
  <si>
    <t>3.10</t>
  </si>
  <si>
    <t>Assurer la maintenance des machines et des outillages</t>
  </si>
  <si>
    <t>3.10.1</t>
  </si>
  <si>
    <t>Contrôler l'état de coupe de l'outillage</t>
  </si>
  <si>
    <t>Données écrites et ou orales
Outillages manuels et ou
mécaniques</t>
  </si>
  <si>
    <t>L’état de coupe des outils est
reconnu par l’opérateur.</t>
  </si>
  <si>
    <t>3.10.2</t>
  </si>
  <si>
    <t>Décider de l'utilisation ou de la remise en état de l'outil</t>
  </si>
  <si>
    <t>La décision respecte les
critères de qualité et de
sécurité.</t>
  </si>
  <si>
    <t>3.10.3</t>
  </si>
  <si>
    <t>Affûter les outillages manuels (dentures et lames droites)</t>
  </si>
  <si>
    <t xml:space="preserve">Matériel d’affûtage manuel et/ou semi-automatique
Consignes de sécurité
</t>
  </si>
  <si>
    <t>L’affûtage des outils est satisfaisant, les angles de coupe sont respectés.</t>
  </si>
  <si>
    <t>3.10.4</t>
  </si>
  <si>
    <t>Affûter les outillages mécaniques (lames droites)</t>
  </si>
  <si>
    <t>Matériels d’affûtage
automatiques et/ou semiautomatique
Consignes de sécurité</t>
  </si>
  <si>
    <t>L’affûtage des outils est
satisfaisant, les angles de
coupe sont respectés.</t>
  </si>
  <si>
    <t>3.10.5</t>
  </si>
  <si>
    <t>Remplacer et régler les outils de coupe sur machines fixes et/ou électroportatives</t>
  </si>
  <si>
    <t>Données écrites et ou orales
Fiches techniques
Machines conventionnelles</t>
  </si>
  <si>
    <t>Le remplacement des outils est conduit sans erreur.
Le réglage est précis.</t>
  </si>
  <si>
    <t>3.10.6</t>
  </si>
  <si>
    <t>Données écrites et ou orales
Documents de maintenance
Matériels et produits
d’entretien/maintenance
Huiles et lubrifiants
Pièces de rechange</t>
  </si>
  <si>
    <t>La maintenance est effective
suivant la méthode prescrite.
Les niveaux sont contrôlés.
Les échanges d’organes sont
effectués.</t>
  </si>
  <si>
    <t>3.10.7</t>
  </si>
  <si>
    <t>Renseigner les documents de maintenance</t>
  </si>
  <si>
    <t>Dossier machine
Documents de maintenance</t>
  </si>
  <si>
    <t>Les informations reportées
sont exactes.</t>
  </si>
  <si>
    <t>3.10.8</t>
  </si>
  <si>
    <t>Nettoyer et assurer la maintenance des matériels</t>
  </si>
  <si>
    <t>Données écrites et ou orales
Notices d’entretien
Matériel d’entretien</t>
  </si>
  <si>
    <t>Les matériels sont en état de
fonctionnement.</t>
  </si>
  <si>
    <t>3.10.9</t>
  </si>
  <si>
    <t>Le temps alloué est respecté
par l’opérateur.</t>
  </si>
  <si>
    <t>3.10.10</t>
  </si>
  <si>
    <t>Appliquer les consignes particulières de sécurité: coupure alimentations, équipements individuels spécifiques</t>
  </si>
  <si>
    <t>Consignes de sécurité
Instructions Permanentes de Sécurité
Équipements de Protection Individuelle</t>
  </si>
  <si>
    <t>Les règles et consignes de
prévention et de sécurité
sont respectées.
Le port des équipements
individuels est effectif.</t>
  </si>
  <si>
    <t>3.11</t>
  </si>
  <si>
    <t>Gérer l'environnement du poste de travail</t>
  </si>
  <si>
    <t>3.11.1</t>
  </si>
  <si>
    <t>Identifier et effectuer le tri sélectif des différents types de déchets</t>
  </si>
  <si>
    <t>Consignes orales et ou écrites
Moyens matériels
(containers, poubelles)</t>
  </si>
  <si>
    <t>L’identification et le tri sont réalisés sans erreur.
Les consignes sont respectées.</t>
  </si>
  <si>
    <t>3.11.2</t>
  </si>
  <si>
    <t>Evacuer les déchets</t>
  </si>
  <si>
    <t>Moyen de transport</t>
  </si>
  <si>
    <t>L’évacuation est effectuée
avec le moyen adapté.</t>
  </si>
  <si>
    <t>3.11.3</t>
  </si>
  <si>
    <t>Protéger les lieux et les biens</t>
  </si>
  <si>
    <t>Moyens matériels de protection
Consignes orales ou écrites</t>
  </si>
  <si>
    <t>La protection des lieux et des
biens est conforme aux
consignes.</t>
  </si>
  <si>
    <t>3.11.4</t>
  </si>
  <si>
    <t>Appliquer les consignes de sécurité (fiche sécurité)</t>
  </si>
  <si>
    <t>Consignes de prévention de sécurité
Instructions Permanentes de Sécurité
Équipements de Protection Individuelle</t>
  </si>
  <si>
    <t>Les règles et consignes de
prévention et de sécurité
sont respectées.
Le port des équipements
individuels est effectif</t>
  </si>
  <si>
    <t>C1-1</t>
  </si>
  <si>
    <t>C1-2</t>
  </si>
  <si>
    <t>C2-1</t>
  </si>
  <si>
    <t>C2-2</t>
  </si>
  <si>
    <t>C2-4</t>
  </si>
  <si>
    <t>C3-3</t>
  </si>
  <si>
    <t>C2-3</t>
  </si>
  <si>
    <t>C3-1</t>
  </si>
  <si>
    <t>C3-4</t>
  </si>
  <si>
    <t>C3-6</t>
  </si>
  <si>
    <t>C3-11</t>
  </si>
  <si>
    <t>C3-5</t>
  </si>
  <si>
    <t>C1-3</t>
  </si>
  <si>
    <t>C3-2</t>
  </si>
  <si>
    <t>C3-7</t>
  </si>
  <si>
    <t>C3-9</t>
  </si>
  <si>
    <t>C3-10</t>
  </si>
  <si>
    <t>C3-8</t>
  </si>
  <si>
    <t>Tâches du RAP C.A.P.</t>
  </si>
  <si>
    <t>Tâches du RAP Bac Pro</t>
  </si>
  <si>
    <t>1.3.2</t>
  </si>
  <si>
    <t>Pose, installation de menuiseries […]</t>
  </si>
  <si>
    <t>Maintenance des matériels et des ouvrages […]</t>
  </si>
  <si>
    <t>3ème Prépa Pro</t>
  </si>
  <si>
    <t>BEP Bois, Option D: Menuiserie - Agencement</t>
  </si>
  <si>
    <t>Tâches du R.A.P. BEP Bois option D: Menuiserie - Agencement</t>
  </si>
  <si>
    <t>FABRICATION</t>
  </si>
  <si>
    <t>Exploiter les documents de fabrication</t>
  </si>
  <si>
    <t>Préparer les matériaux, quincailleries et appareillages</t>
  </si>
  <si>
    <t>Réaliser les usinages (profils et laisons)</t>
  </si>
  <si>
    <t>Réaliser les opérations de mise en forme et/ou de placage</t>
  </si>
  <si>
    <t>Réaliser les opérations de montage et de finition</t>
  </si>
  <si>
    <t>Conditionner stocker les éléments fabriqués</t>
  </si>
  <si>
    <t>MISE EN ŒUVRE</t>
  </si>
  <si>
    <t>Exploiter le dossier technique d'une construction</t>
  </si>
  <si>
    <t>Assurer la sécurité et gérer l'environnement de la zone d'intervention</t>
  </si>
  <si>
    <t>Contrôler le support et implanter l'ouvrage</t>
  </si>
  <si>
    <t>Mettre en position, régler, ajuster et fixer les éléments d'ouvrage</t>
  </si>
  <si>
    <t>Installer les quincailleries et accessoires</t>
  </si>
  <si>
    <t>Appliquer les produits d'étanchéité et de protection</t>
  </si>
  <si>
    <t>Mise en œuvre</t>
  </si>
  <si>
    <t>Les opérations sont réalisées en respectant les conditions de santé et de sécurité au travail.</t>
  </si>
  <si>
    <t>Les données initiales sont respectées.</t>
  </si>
  <si>
    <t>L'ouvrage installé est conforme au plan et au cahier des charges.</t>
  </si>
  <si>
    <t>Les données initiales sont respectées et les tracés professionnels sont exploitables.</t>
  </si>
  <si>
    <t>Le produit fabriqué et l'ouvrage installé sont conformes aux plans et aux cahiers des charges.</t>
  </si>
  <si>
    <t>Le produit fabriqué est conforme au plan et au cahier des charges.</t>
  </si>
  <si>
    <t>Décoder et interpréter les données de définition</t>
  </si>
  <si>
    <t>Décoder et interpréter les données opératoires</t>
  </si>
  <si>
    <t>Identifier le contexte de l’intervention lié à la fabrication et/ou à la mise en oeuvre</t>
  </si>
  <si>
    <t>Identifier les ouvrages et produits à réaliser</t>
  </si>
  <si>
    <t>Décoder et analyser les données techniques : - documents graphiques, plans…- croquis, photos, etc.
- modèle volumique
- documentation technique, etc.</t>
  </si>
  <si>
    <t>Décomposer l’ouvrage en sousensembles et éléments.</t>
  </si>
  <si>
    <t>Rechercher les caractéristiques géométriques et dimensionnelles.</t>
  </si>
  <si>
    <t>Rechercher la nature et les spécifications des matériaux, composants et produits</t>
  </si>
  <si>
    <t>Identifier et répertorier les liaisons</t>
  </si>
  <si>
    <t>Analyser le fonctionnement :
- d'un élément
- d'une liaison
- d’un sous-ensemble</t>
  </si>
  <si>
    <t>Décoder et analyser le processus de réalisation</t>
  </si>
  <si>
    <t>Identifier et recenser les moyens de fabrication et/ou de mise en oeuvre.</t>
  </si>
  <si>
    <t>Inventorier les caractéristiques techniques relatives :
• aux matériaux, produits, supports
et équipements à disposition,
• aux ouvrages et à leurs
spécificités,
• au type de matériel à utiliser,
• à la qualité exigée,
• à la mise en sécurité du
personnel</t>
  </si>
  <si>
    <t>Justifier les solutions retenues au plan :
• esthétique,
• technologique,
• ergonomique,
• économique</t>
  </si>
  <si>
    <t>Exécuter un croquis ou un schéma à main levée d’un élément, d’une liaison ou d’un détail de fabrication et/ou de mise en oeuvre</t>
  </si>
  <si>
    <t>Réaliser :
- des dessins d’exécution
(détail d’une liaison, d’un
assemblage, d’une fixation...)
- des représentations orthogonales
d’un élément et d’un sousensemble
simple
(face, dessus, côté, coupes,
sections)
- des épures ou tracés d'exécution
d'éléments</t>
  </si>
  <si>
    <t>Rechercher et tracer la vraie grandeur :
- d’une arête
- d’un angle
- d’une surface</t>
  </si>
  <si>
    <t>NOM, PRÉNOM</t>
  </si>
  <si>
    <t>DATE</t>
  </si>
  <si>
    <t>TÂCHE</t>
  </si>
  <si>
    <t>COMPÉTENCE</t>
  </si>
  <si>
    <t>ASPECT COMMERCIALISABLE DU PRODUIT</t>
  </si>
  <si>
    <t>OUI</t>
  </si>
  <si>
    <t>NON</t>
  </si>
  <si>
    <t>Remarque(s):</t>
  </si>
  <si>
    <t>Préparer, installer et maintenir en état le poste de travail</t>
  </si>
  <si>
    <t>Organiser l'espace de travail</t>
  </si>
  <si>
    <t>Disposer rationnellement les supports et les accessoires amont et aval des postes de travail</t>
  </si>
  <si>
    <t>Préparer les matériels et accessoires nécessaires à l'opération à effectuer</t>
  </si>
  <si>
    <t>Préparer les outillages en relation avec l'opération à réaliser</t>
  </si>
  <si>
    <t>Approvisionner les matériaux, quincailleries et accessoires suivant les postes de travail et les opérations à effectuer</t>
  </si>
  <si>
    <t>Identifier les risques d'atteinte à la santé liés au poste de travail</t>
  </si>
  <si>
    <t>Mettre en œuvre les mesures de prévention des risques professionnels</t>
  </si>
  <si>
    <t>3.12</t>
  </si>
  <si>
    <t>3.13</t>
  </si>
  <si>
    <t>3.14</t>
  </si>
  <si>
    <t>3.15</t>
  </si>
  <si>
    <t>3.16</t>
  </si>
  <si>
    <t>3.17</t>
  </si>
  <si>
    <t>3.18</t>
  </si>
  <si>
    <t>3.19</t>
  </si>
  <si>
    <t>3.20</t>
  </si>
  <si>
    <t>3.21</t>
  </si>
  <si>
    <t>Vérifier la présence et le bon état des équipements de sécurité</t>
  </si>
  <si>
    <t>Signaler une anomalie ou un dysfonctionnement</t>
  </si>
  <si>
    <t>Assurer la maintenance de 1er niveau des équipements</t>
  </si>
  <si>
    <t>3-21</t>
  </si>
  <si>
    <t>3-22</t>
  </si>
  <si>
    <t>3-23</t>
  </si>
  <si>
    <t>3-24</t>
  </si>
  <si>
    <t>3-25</t>
  </si>
  <si>
    <t>3-26</t>
  </si>
  <si>
    <t>3-27</t>
  </si>
  <si>
    <t>3-28</t>
  </si>
  <si>
    <t>Prérégler les outils associés</t>
  </si>
  <si>
    <t>Installer les outils et régler les positions relatives de l'outil et de la machine</t>
  </si>
  <si>
    <t>Préparer, installer et régler les montages d'usinage</t>
  </si>
  <si>
    <t>Sélectionner et/ou modifier les données nécessaires à l'opération (vitesse, cycle, cotes de positionnement, programme CN, etc…)</t>
  </si>
  <si>
    <t>Tester le cycle d'usinage sur la machine-outil ou par simulation</t>
  </si>
  <si>
    <t>Apporter si nécessaire les modifications de réglage</t>
  </si>
  <si>
    <t>Réaliser les opérations d'usinage sur machines-outils fixes et/ou portatives</t>
  </si>
  <si>
    <t>Contrôler la concordance des résultats avec les spécifications fournies</t>
  </si>
  <si>
    <t>Réaliser les opérations de sciage et/ou d'usinage</t>
  </si>
  <si>
    <t>Sélectionner les pièces ou les composants à assembler, à monter, à finir</t>
  </si>
  <si>
    <t>Positionner et régler les systèmes de serrage, de pressage, d'assemblage, de cadrage</t>
  </si>
  <si>
    <t>Encoller et/ou insérer les pièces et composants</t>
  </si>
  <si>
    <t>Cadrer, presser et solidariser les pièces et les composants</t>
  </si>
  <si>
    <t>Préparer les surfaces à traiter (ponçage, égrainage…)</t>
  </si>
  <si>
    <t>Mettre en œuvre les produits et les matériels d'application</t>
  </si>
  <si>
    <t>Contrôler en cours, en fin de montage et de finition: les caractéristiques fonctionnelles, dimensionnelles, géométriques, esthétiques de l'ouvrage ou du produit.</t>
  </si>
  <si>
    <t>Conditionner et stocker les produits et ouvrages</t>
  </si>
  <si>
    <t>Implanter l'ouvrage dans son environnement</t>
  </si>
  <si>
    <t>Présenter et maintenir en position provisoire les éléments constitutifs de l'ouvrage.</t>
  </si>
  <si>
    <t>Assembler et ajuster les différents éléments constitutifs de l'ouvrage</t>
  </si>
  <si>
    <t>Mettre en œuvre ou appliquer les composants d'isolation et d'étanchéité</t>
  </si>
  <si>
    <t>Vérifier le fonctionnement de l'ouvrage (translation, rotation, jeu, etc.)</t>
  </si>
  <si>
    <t>Mettre en œuvre les fixations définitives adaptées: chimique, mécanique</t>
  </si>
  <si>
    <t>Contrôler quantitativement à la
réception, en cours et en fin d’opération les matériaux, produits et composants.</t>
  </si>
  <si>
    <t>Effectuer le contrôle qualitatif des matériaux, produits et composants :
- nature, essence
- singularités et altérations
- dimensions
- géométrie
- état de surface
- taux d’humidité
- classement</t>
  </si>
  <si>
    <t>Vérifier les caractéristiques dimensionnelles, géométriques et physiques des supports</t>
  </si>
  <si>
    <t>Contrôler la conformité des ouvrages et des produits réalisés :
- caractéristiques géométriques et dimensionnelles
- aspect, finition, absence de dégradations
- jeux, fonctionnement, stabilité</t>
  </si>
  <si>
    <t>Rendre compte des difficultés techniques rencontrées lors de la fabrication ou de la mise en oeuvre</t>
  </si>
  <si>
    <t>Réaliser les opérations de contrôle</t>
  </si>
  <si>
    <t>Réaliser les opérations de mise en oeuvre, installation et pose</t>
  </si>
  <si>
    <t>Réaliser les opérations d’assemblage, de montage, de finition</t>
  </si>
  <si>
    <t>Poste de travail
Règles d’ergonomie
Machines mono ou multiopératrices automatisées ou non
Matériels et outillages
Accessoires et supports de stockage et/ou transfert
Dossier technique
Quantitatif des matériaux ou composants
Données orales
Consignes de sécurité
Instructions Permanentes de Sécurité (I.P.S.)
Plan particulier de sécurité et de prévention de la santé (P.P.S.P.S.)
Équipements de Protection Individuelle (E.P.I.)
Procédures de maintenance
Fiches techniques
Équipements d’entretien et de maintenance
Lieux de tri, de stockage et d’enlèvement des produits déposés
Réglementation en vigueur
Consignes de tri</t>
  </si>
  <si>
    <t>3.31</t>
  </si>
  <si>
    <t>3.32</t>
  </si>
  <si>
    <t>3.33</t>
  </si>
  <si>
    <t>3.34</t>
  </si>
  <si>
    <t>3.35</t>
  </si>
  <si>
    <t>3.36</t>
  </si>
  <si>
    <t>3.37</t>
  </si>
  <si>
    <t>3.38</t>
  </si>
  <si>
    <t>3.39</t>
  </si>
  <si>
    <t>3.41</t>
  </si>
  <si>
    <t>3.42</t>
  </si>
  <si>
    <t>3.43</t>
  </si>
  <si>
    <t>3.44</t>
  </si>
  <si>
    <t>3.45</t>
  </si>
  <si>
    <t>3.46</t>
  </si>
  <si>
    <t>3.47</t>
  </si>
  <si>
    <t>3.51</t>
  </si>
  <si>
    <t>3.52</t>
  </si>
  <si>
    <t>3.53</t>
  </si>
  <si>
    <t>3.54</t>
  </si>
  <si>
    <t>3.55</t>
  </si>
  <si>
    <t>Données orales.
Définition du produit :
- dessins d'ensemble, de fabrication ;
- gammes,
- contrats de phase,
- fiches techniques complémentaires (machines, outillages, composants…)
La ou les pièces
Appareils et/ou instruments de réglage et de contrôle.
Machines outils conventionnelles, à positionnement numérique (P.N.) et/ou à commande numérique (C.N.)
Machines portatives
Programme établi et mémorisé
Procédures d’utilisation des machines et matériels
Instructions Permanentes de Sécurité (I.P.S.)</t>
  </si>
  <si>
    <t>Données orales
Plans d’ensemble et de fabrication
Fiches techniques des produits (colles, matériaux…)
Procédures d’utilisation
Moules de forme
Outillages manuels
Poste de travail équipé :
- machines et matériels de cadrage, d’encollage, de pressage,
- matériels électroportatifs
- moyens de mesurage et de contrôle
Matériels et produits de finition
Fiches de données de sécurité
Instructions Permanentes de Sécurité (I.P.S.)</t>
  </si>
  <si>
    <t>Situation de chantier
Schémas et relevés de mesures
Référentiels et tracés existants (axes, trait de niveau, réservations…)
Dossier technique
Descriptifs, C.C.T.P.
Consignes écrites et/ou orales
Normes
Matériaux, composants, ouvrages.
Documents de fabrication
Documents de pose
Bon de livraison, listing
Matériels et moyens de mise en oeuvre
Matériels de contrôle et de mesurage
Matériels, parc machines et équipement de chantier
Matériels de manutention
Consignes sur le tri, le stockage et l’enlèvement des produits
Plan particulier de sécurité et de prévention de la santé (P.P.S.P.S.)</t>
  </si>
  <si>
    <t>L’organisation du poste et de son environnement est conforme aux données et aux règles :
- d’ergonomie
- de qualité
- de sécurité</t>
  </si>
  <si>
    <t>Tous les matériels utiles à la réalisation de l’opération sont prévus.</t>
  </si>
  <si>
    <t>Les caractéristiques de l’outillage choisi sont compatibles avec l’opération à effectuer</t>
  </si>
  <si>
    <t>Les approvisionnements sont conformes :
- en quantité
- en classement et qualité des matériaux et produits</t>
  </si>
  <si>
    <t>L’analyse des risques est pertinente et fiable.</t>
  </si>
  <si>
    <t>Les mesures de prévention sont adaptées aux risques identifiés.</t>
  </si>
  <si>
    <t>Le plan de sécurité prévu est appliqué.</t>
  </si>
  <si>
    <t>Le tri sélectif est effectué selon les règles en vigueur</t>
  </si>
  <si>
    <t>Les défauts ou anomalies de fonctionnement sont repérées et signalés à la hiérarchie.</t>
  </si>
  <si>
    <t>Les opérations effectuées contribuent au bon fonctionnement du matériel.</t>
  </si>
  <si>
    <t>Les cotes outils sont respectées.</t>
  </si>
  <si>
    <t>La méthode d’installation et de réglage des outils est correcte.
Le réglage respecte le contrat de fabrication (contrat de phase, dessin de fabrication, croquis...).</t>
  </si>
  <si>
    <t>Le maintien et le positionnement de la pièce permettent un  usinage conforme au contrat de fabrication.</t>
  </si>
  <si>
    <t>Les données sont adaptées à l’opération à réaliser.</t>
  </si>
  <si>
    <t>Le test d’usinage et les modifications éventuelles permettent de valider le cycle.</t>
  </si>
  <si>
    <t>Les corrections apportées permettent d’obtenir une pièce conforme aux spécifications géométriques et dimensionnelles.</t>
  </si>
  <si>
    <t>La pièce est conforme au contrat de fabrication.</t>
  </si>
  <si>
    <t>Les procédures de mesurage et de contrôle sont respectées, la conformité du produit est vérifiée.</t>
  </si>
  <si>
    <t>Les pièces sélectionnées permettent le montage.</t>
  </si>
  <si>
    <t>Les positions et les réglages respectent les prescriptions et les règles d’ergonomie.</t>
  </si>
  <si>
    <t>L’encollage est conforme aux prescriptions.</t>
  </si>
  <si>
    <t>La méthodologie est respectée.</t>
  </si>
  <si>
    <t>Les surfaces sont préparées selon le niveau de qualité demandé.</t>
  </si>
  <si>
    <t>L’application des produits est conforme aux spécifications.</t>
  </si>
  <si>
    <t>Les organes de liaison et les équipements sont correctement installés.
Les contrôles effectués permettent de valider les caractéristiques et le bon fonctionnement de l’ouvrage.</t>
  </si>
  <si>
    <t>Le poste de travail est opérationnel.</t>
  </si>
  <si>
    <t>Le conditionnement protège efficacement l’ouvrage.
Le stockage est rationnel.</t>
  </si>
  <si>
    <t>Les références (positions, alignements et répartitions) sont correctement tracées.</t>
  </si>
  <si>
    <t>La mise en position est exacte.
Le maintien est assuré.
La sécurité est assurée.</t>
  </si>
  <si>
    <t>La mise en oeuvre est conforme aux données.
L’ajustement est précis</t>
  </si>
  <si>
    <t>La mise en oeuvre des composants d’isolation et d’étanchéité respectent les normes et les consignes du fabriquant.</t>
  </si>
  <si>
    <t>Les règles de positionnement sont respectées.</t>
  </si>
  <si>
    <t>Les réglages respectent les conditions fonctionnelles de l’ouvrage.</t>
  </si>
  <si>
    <t>Les consignes de mise œuvre sont respectées.
La solidité des fixations est assurée.</t>
  </si>
  <si>
    <t>Les quantités contrôlées correspondent aux besoins.</t>
  </si>
  <si>
    <t>Les différentes caractéristiques des matériaux, produits et composants sont correctement contrôlées et conformes aux spécifications.</t>
  </si>
  <si>
    <t>Le résultat de la vérification des supports permet la mise en oeuvre ou le constat des anomalies.</t>
  </si>
  <si>
    <t>L'ouvrage et/ou les produits réalisés sont conformes aux plans, au cahier des charges, au contrat de fabrication.</t>
  </si>
  <si>
    <t>Le compte rendu est clair, précis.
Les informations et les observations écrites et orales sont fiables et exploitables.</t>
  </si>
  <si>
    <t>Choisir un moyen de réalisation, établir un mode opératoire</t>
  </si>
  <si>
    <t>2.41</t>
  </si>
  <si>
    <t>2.42</t>
  </si>
  <si>
    <t>2.43</t>
  </si>
  <si>
    <t>2.44</t>
  </si>
  <si>
    <t>Choisir pour une phase ou une étape de réalisation, le procédé à mettre en œuvre</t>
  </si>
  <si>
    <t>Établir pour une phase ou une étape de réalisation, la chronologie des opérations à effectuer.</t>
  </si>
  <si>
    <t>Choisir pour une opération :
- la machine ou le matériel nécessaire
- les outillages associés</t>
  </si>
  <si>
    <t>Établir un mode opératoire :
- chronologie des opérations
- références et surfaces d’appui
- outillages et accessoires associés aux étapes
- réglages, contrôles et corrections à effectuer
- prévention des risques professionnels</t>
  </si>
  <si>
    <t>Schémas et relevés de mesures
Dessin de fabrication
Nomenclature/feuille de débit
Documents techniques et normes en vigueur
Processus de fabrication et/ou de mise en oeuvre
Planning des travaux et approvisionnement
Moyens humains
Matériels, parc machines et équipement de chantier
Matériels de manutention
Consignes sur le tri, le stockage et l’enlèvement des produits
Plan particulier de sécurité et de prévention de la santé (P.P.S.P.S.)</t>
  </si>
  <si>
    <t>Le procédé à mettre en oeuvre est repéré et analysé.</t>
  </si>
  <si>
    <t>La chronologie des opérations respecte les contraintes d’antériorités technologiques.</t>
  </si>
  <si>
    <t>Les matériels et outillages choisis sont compatibles avec les opérations à effectuer.</t>
  </si>
  <si>
    <t>Le document établi est clairement formulé :
- les données écrites sont justes et suffisantes.
- les croquis sont précis et exploitables
- la chronologie et respectée
- les protections nécessaires et les consignes de sécurité sont clairement établies</t>
  </si>
  <si>
    <t>2.31</t>
  </si>
  <si>
    <t>2.32</t>
  </si>
  <si>
    <t>2.33</t>
  </si>
  <si>
    <t>2.34</t>
  </si>
  <si>
    <t>Déterminer les quantités, les besoins</t>
  </si>
  <si>
    <t>Répertorier et quantifier les produits, matériaux, matériels et/ou composants.</t>
  </si>
  <si>
    <t>Optimiser le rendement matière en fonction :
- des dimensions commerciales
- des stocks disponibles</t>
  </si>
  <si>
    <t>Renseigner les documents techniques permettant la fabrication, la pose (feuille de débit, liste de matériels, etc.)</t>
  </si>
  <si>
    <t>Effectuer les classements critèriés :
- matériaux
- familles de pièces</t>
  </si>
  <si>
    <t>Dossier technique
Cahier des charges
Plans de définition
Fiches techniques
Relevés de mesures
Catalogues fournisseurs
Catalogues outillages, matériaux, quincailleries et accessoires
Fiche de stock
Bases de données</t>
  </si>
  <si>
    <t>Les rendements sont optimaux.
La matière utilisée est réduite au maximum.</t>
  </si>
  <si>
    <t>Les documents quantitatifs renseignés sont fiables et exploitables.</t>
  </si>
  <si>
    <t>Le classement est pertinent et permet l’optimisation des commandes et débits.</t>
  </si>
  <si>
    <t>2.21</t>
  </si>
  <si>
    <t>2.22</t>
  </si>
  <si>
    <t>2.23</t>
  </si>
  <si>
    <t>Plan d’ensemble
Dessin de définition
Nomenclature des produits et des matériaux
Fiches outils
Documents normatifs (D.T.U., normes de représentation graphique, labels, certifications…)
Moyens graphiques manuels et informatisés</t>
  </si>
  <si>
    <t>Limites géométriques :
Le tracé se limitera au raccordement de plans obliques de pentes ou inclinaisons égales</t>
  </si>
  <si>
    <t>Les résultats respectent les données et les règles de représentation / cotation.
Les représentations sont pertinentes et exploitables.
Les différents documents exécutés ne comportent pas d’erreur pour l’ouvrage.</t>
  </si>
  <si>
    <t>Les dimensions, angles et surfaces des éléments à réaliser sont correctement définis.</t>
  </si>
  <si>
    <t>Dossier technique
Cahier des charges
Documents normatifs (D.T.U., normes de représentation graphique, labels de certifications…)
Catalogues de produits et matériaux
Dossier de fabrication
Caractéristiques des machines et matériels
Documents et consignes de mise en oeuvre
Moyens de protection individuelle et collective
Consignes de sécurité</t>
  </si>
  <si>
    <t>L’inventaire des caractéristiques techniques est correctement effectué.</t>
  </si>
  <si>
    <t>L’argumentation est pertinente.</t>
  </si>
  <si>
    <t>Dossiers et notices techniques
Processus de réalisation
Ressources informatiques (CD ROM, Internet…)
Codes et langages techniques et/ou informatiques
Ressources humaines et matérielles</t>
  </si>
  <si>
    <t>La nature et la chronologie des phases ou des étapes sont effectuées sans erreur.</t>
  </si>
  <si>
    <t>Les moyens recensés sont compatibles avec la fabrication et la mise en oeuvre de chacune des étapes.</t>
  </si>
  <si>
    <t>Situation de l’intervention
Relevés
Dossier technique :
- descriptif, CCTP
- dessins d’ensemble,
- dessins de définition,
- modèles volumiques,
- fiches techniques,
- nomenclature,
- documents fournisseurs
- catalogues
Normes
Ressources informatiques (CD ROM, Internet…)
Logiciels
Modèle volumique de l’ouvrage à réaliser</t>
  </si>
  <si>
    <t>Le contexte et l’environnement de l’intervention sont correctement définis et caractérisés.</t>
  </si>
  <si>
    <t>L’ouvrage ou le produit à réaliser est repéré et identifié.</t>
  </si>
  <si>
    <t>Les données écrites, graphiques et numériques sont correctement interprétées.
Les codes et langages sont correctement traduits.
Le modèle volumique est correctement exploité.</t>
  </si>
  <si>
    <t>L’arborescence structurelle de l’ouvrage est correctement construite.</t>
  </si>
  <si>
    <t>Les formes et dimensions sont correctement traduites.</t>
  </si>
  <si>
    <t>Les caractéristiques des matériaux et produits sont définies.</t>
  </si>
  <si>
    <t>Les différents types de liaisons sont identifiés et caractérisés.</t>
  </si>
  <si>
    <t>Les traductions en terme :
- de liaisons,
- de comportement mécanique,
- de spécifications fonctionnelles,
correspondent à la situation.</t>
  </si>
  <si>
    <t>1.11</t>
  </si>
  <si>
    <t>1.12</t>
  </si>
  <si>
    <t>1.13</t>
  </si>
  <si>
    <t>1.14</t>
  </si>
  <si>
    <t>1.15</t>
  </si>
  <si>
    <t>1.16</t>
  </si>
  <si>
    <t>1.17</t>
  </si>
  <si>
    <t>1.18</t>
  </si>
  <si>
    <t>1.21</t>
  </si>
  <si>
    <t>1.22</t>
  </si>
  <si>
    <t>2.11</t>
  </si>
  <si>
    <t>2.12</t>
  </si>
  <si>
    <t>C1.5</t>
  </si>
  <si>
    <t>C1.6</t>
  </si>
  <si>
    <t>NOTE</t>
  </si>
  <si>
    <t>VOUS ETES CAPABLE DE…</t>
  </si>
  <si>
    <t>ON DEMANDE D'ETRE CAPABLE DE…</t>
  </si>
  <si>
    <t>L'élève effectue les opérations en autonomie.</t>
  </si>
  <si>
    <t>La démarche est cohérente et les résultats sont justes.</t>
  </si>
  <si>
    <t>Les opérations sont réalisées seul mais la démarche est incomplète et/ou incohérente.</t>
  </si>
  <si>
    <t>Les opérations sont réalisées seul, la démarche est complète et cohérente cependant les résultats sont faux.</t>
  </si>
  <si>
    <t>Les étapes ne sont réalisées qu'avec l'intervention du professeur à chaque étape.</t>
  </si>
  <si>
    <t>Aucune des étapes n'est réalisée seul. L'aide du professeur ne permet pas de démarrer.</t>
  </si>
  <si>
    <t>BOURMAUD</t>
  </si>
  <si>
    <t>ECKERT</t>
  </si>
  <si>
    <t>FOUCAULT</t>
  </si>
  <si>
    <t>LANDAIS</t>
  </si>
  <si>
    <t>LECHAT</t>
  </si>
  <si>
    <t>NOZERES</t>
  </si>
  <si>
    <t>ROUSSEAU</t>
  </si>
  <si>
    <t>SULLE</t>
  </si>
  <si>
    <t>Nathan</t>
  </si>
  <si>
    <t>Augustin</t>
  </si>
  <si>
    <t>Enzo</t>
  </si>
  <si>
    <t>Emilien</t>
  </si>
  <si>
    <t>Amélie</t>
  </si>
  <si>
    <t>Rémi</t>
  </si>
  <si>
    <t>Valentin</t>
  </si>
  <si>
    <t>Thomas</t>
  </si>
  <si>
    <t>VIVIEN</t>
  </si>
  <si>
    <t>Antoine</t>
  </si>
  <si>
    <t>2 TMA</t>
  </si>
  <si>
    <t>PROF</t>
  </si>
  <si>
    <t>ASPECT COMMERCIALISABLE DU PRODUIT
(OUI / NON)</t>
  </si>
  <si>
    <t>ÉLÈVE</t>
  </si>
  <si>
    <t>CLASSE</t>
  </si>
  <si>
    <t>1 TMA</t>
  </si>
  <si>
    <t>BOUILLE</t>
  </si>
  <si>
    <t>Théo</t>
  </si>
  <si>
    <t>BOURGEAIS</t>
  </si>
  <si>
    <t>Samuel</t>
  </si>
  <si>
    <t>ALI</t>
  </si>
  <si>
    <t>TAROT</t>
  </si>
  <si>
    <t>T TMA</t>
  </si>
  <si>
    <t>1 MFMMA</t>
  </si>
  <si>
    <t>T MFMMA</t>
  </si>
  <si>
    <t>SESSION</t>
  </si>
  <si>
    <t>ALLARD</t>
  </si>
  <si>
    <t>BRUNEAU</t>
  </si>
  <si>
    <t>DAABEK</t>
  </si>
  <si>
    <t>ELOIRE</t>
  </si>
  <si>
    <t>GILMAS</t>
  </si>
  <si>
    <t>GOUPIL</t>
  </si>
  <si>
    <t>GEORGET</t>
  </si>
  <si>
    <t>LACOURT</t>
  </si>
  <si>
    <t>HUET</t>
  </si>
  <si>
    <t>RICHARD</t>
  </si>
  <si>
    <t>MAINFROID</t>
  </si>
  <si>
    <t>MARY</t>
  </si>
  <si>
    <t>Abdel</t>
  </si>
  <si>
    <t>Quentin</t>
  </si>
  <si>
    <t>Noah</t>
  </si>
  <si>
    <t>Idriss</t>
  </si>
  <si>
    <t>Maxime</t>
  </si>
  <si>
    <t>Melvin</t>
  </si>
  <si>
    <t>Léo</t>
  </si>
  <si>
    <t>Benjamin</t>
  </si>
  <si>
    <t>Sophian</t>
  </si>
  <si>
    <t>Maxence</t>
  </si>
  <si>
    <t>Antonin</t>
  </si>
  <si>
    <t>Merlin</t>
  </si>
  <si>
    <t>William</t>
  </si>
  <si>
    <t>Charlély</t>
  </si>
  <si>
    <t>BARÈME</t>
  </si>
  <si>
    <t>Auto
Notation</t>
  </si>
  <si>
    <t>INDICATEURS DE RÉUSSITE</t>
  </si>
  <si>
    <t>CRITÈRES ÉVALUÉS</t>
  </si>
  <si>
    <t>ÉVALUATION DU PRODUIT FINI</t>
  </si>
  <si>
    <t>indicateurs de réussite</t>
  </si>
  <si>
    <t xml:space="preserve"> +/- 1 mm</t>
  </si>
  <si>
    <t xml:space="preserve"> +/- 2 mm</t>
  </si>
  <si>
    <t xml:space="preserve"> +/- 0,5 mm</t>
  </si>
  <si>
    <t>Jeu régulier</t>
  </si>
  <si>
    <t xml:space="preserve">Aucun trait de crayon restant </t>
  </si>
  <si>
    <t>Aucune coulure</t>
  </si>
  <si>
    <t>Aucun coup d'outil</t>
  </si>
  <si>
    <t>Aucune marque de pinceau ou rouleau</t>
  </si>
  <si>
    <t xml:space="preserve"> +/ - 0,2 mm</t>
  </si>
  <si>
    <t>Evaluation</t>
  </si>
  <si>
    <t xml:space="preserve"> -0,5 pt</t>
  </si>
  <si>
    <t xml:space="preserve"> -1 pt</t>
  </si>
  <si>
    <t xml:space="preserve"> -2 pts</t>
  </si>
  <si>
    <t>critères</t>
  </si>
  <si>
    <t>Hauteur</t>
  </si>
  <si>
    <t>Largeur</t>
  </si>
  <si>
    <t>Profondeur</t>
  </si>
  <si>
    <t>Epaisseur</t>
  </si>
  <si>
    <t>Longueur</t>
  </si>
  <si>
    <t>Traits de crayon</t>
  </si>
  <si>
    <t>Traces de colle</t>
  </si>
  <si>
    <t>Vitrification</t>
  </si>
  <si>
    <t>Peinture</t>
  </si>
  <si>
    <t>Ponçage</t>
  </si>
  <si>
    <t>Finition</t>
  </si>
  <si>
    <t>Cassage d'arêtes</t>
  </si>
  <si>
    <t>Stratifié</t>
  </si>
  <si>
    <t>Placage des chants</t>
  </si>
  <si>
    <t>Affleurage</t>
  </si>
  <si>
    <t>Profilage</t>
  </si>
  <si>
    <t>ACKER COSTIL</t>
  </si>
  <si>
    <t>BINI</t>
  </si>
  <si>
    <t>DAVAINE</t>
  </si>
  <si>
    <t>DAVOUST</t>
  </si>
  <si>
    <t>DEMESSANCE</t>
  </si>
  <si>
    <t>DORIDOT</t>
  </si>
  <si>
    <t>FAURE</t>
  </si>
  <si>
    <t>FREIN</t>
  </si>
  <si>
    <t>HAMEAU</t>
  </si>
  <si>
    <t>LAUNAY</t>
  </si>
  <si>
    <t>LE MONNIER</t>
  </si>
  <si>
    <t>PERTHUE</t>
  </si>
  <si>
    <t>PINSON</t>
  </si>
  <si>
    <t>VINCENT</t>
  </si>
  <si>
    <t>Robin</t>
  </si>
  <si>
    <t>Mathis</t>
  </si>
  <si>
    <t>Noa</t>
  </si>
  <si>
    <t>Alyssa</t>
  </si>
  <si>
    <t>Lucas</t>
  </si>
  <si>
    <t>Ludovic</t>
  </si>
  <si>
    <t>Romain</t>
  </si>
  <si>
    <t>Clémence</t>
  </si>
  <si>
    <t>Coralie</t>
  </si>
  <si>
    <t>HINZ</t>
  </si>
  <si>
    <t>Brandon</t>
  </si>
  <si>
    <t>Gwendolyne</t>
  </si>
  <si>
    <t>DOSSIER DE CONCEPTION</t>
  </si>
  <si>
    <t>Session de l'examen</t>
  </si>
  <si>
    <t>C.C.T.P.</t>
  </si>
  <si>
    <t>P.P.S.P.S.</t>
  </si>
  <si>
    <t>D.T.U.</t>
  </si>
  <si>
    <t>COMPÉTENCES DÉTAILLÉES</t>
  </si>
  <si>
    <t>TÂCHES DU R.A.P.</t>
  </si>
  <si>
    <t>Formative</t>
  </si>
  <si>
    <t>Sommative</t>
  </si>
  <si>
    <t>Certificative</t>
  </si>
  <si>
    <t>LIENS</t>
  </si>
  <si>
    <r>
      <t>Enregistrer le fichier sous le format: "</t>
    </r>
    <r>
      <rPr>
        <b/>
        <sz val="10"/>
        <rFont val="Arial"/>
        <family val="2"/>
      </rPr>
      <t>Nom de l'ouvrage-Nom de famille de l'élève</t>
    </r>
    <r>
      <rPr>
        <i/>
        <sz val="10"/>
        <rFont val="Arial"/>
        <family val="2"/>
      </rPr>
      <t xml:space="preserve">"
Exemple: </t>
    </r>
    <r>
      <rPr>
        <b/>
        <sz val="10"/>
        <rFont val="Arial"/>
        <family val="2"/>
      </rPr>
      <t>Tablette d'angle-DURAND</t>
    </r>
  </si>
  <si>
    <r>
      <t xml:space="preserve">Contenu du dossier
</t>
    </r>
    <r>
      <rPr>
        <sz val="12"/>
        <color theme="0"/>
        <rFont val="Arial"/>
        <family val="2"/>
      </rPr>
      <t>(Sommaire)</t>
    </r>
  </si>
  <si>
    <r>
      <t xml:space="preserve">Évaluation
</t>
    </r>
    <r>
      <rPr>
        <sz val="12"/>
        <color theme="0"/>
        <rFont val="Arial"/>
        <family val="2"/>
      </rPr>
      <t>(Tâches, compétences)</t>
    </r>
    <r>
      <rPr>
        <sz val="14"/>
        <color theme="0"/>
        <rFont val="Arial"/>
        <family val="2"/>
      </rPr>
      <t xml:space="preserve">
</t>
    </r>
    <r>
      <rPr>
        <i/>
        <sz val="8"/>
        <color theme="0"/>
        <rFont val="Arial"/>
        <family val="2"/>
      </rPr>
      <t>d'après l'onglet "Récapitulatif" du plan de formation</t>
    </r>
  </si>
  <si>
    <t xml:space="preserve"> - ACCUEIL - </t>
  </si>
  <si>
    <t>Prénom</t>
  </si>
  <si>
    <t>NOM</t>
  </si>
  <si>
    <t>BELIER</t>
  </si>
  <si>
    <t>Noé</t>
  </si>
  <si>
    <t>X</t>
  </si>
  <si>
    <t>Travail à réaliser</t>
  </si>
  <si>
    <t>Temps imparti</t>
  </si>
  <si>
    <t>Matériel nécessaire</t>
  </si>
  <si>
    <t>Chronologie de pose proposée</t>
  </si>
  <si>
    <t>Plan de situation</t>
  </si>
  <si>
    <t>Matériaux disponibles</t>
  </si>
  <si>
    <t>Quincailleries fournies</t>
  </si>
  <si>
    <t>Quincaillerie disponible</t>
  </si>
  <si>
    <t>Schéma</t>
  </si>
  <si>
    <t>Croquis</t>
  </si>
  <si>
    <t>Relevé de mesures</t>
  </si>
  <si>
    <t>Descriptif de l'ouvrage</t>
  </si>
  <si>
    <t>Implantation</t>
  </si>
  <si>
    <t>Tracer la forme de la tablette sur le panneau fourni.
(Respecter les dimensions et les tolérances)</t>
  </si>
  <si>
    <t>Organiser son poste de travail pour réaliser la découpe à la scie sauteuse.</t>
  </si>
  <si>
    <t>Chantourner le devant de la tablette à la scie sauteuse.
Rectifier la courbe si besoin.</t>
  </si>
  <si>
    <t>Expliquer à l'oral la démarche d'encollage à la colle néoprène.</t>
  </si>
  <si>
    <t>Respecter le mode opératoire du cours pour l'encollage et le collage: du chant, du dessus.</t>
  </si>
  <si>
    <t>Le placage du chant et du dessus ne présentent pas de défaut d'adhérence.</t>
  </si>
  <si>
    <t>La finition manuelle des tasseaux ne laisse aucun défaut apparent (ondes d'usinage, tracés, éclats…).</t>
  </si>
  <si>
    <t>Déterminer la dimensions des vis à employer pour fixer la tablette sur les tasseaux (vissage par-dessous).</t>
  </si>
  <si>
    <t>La liste du matériel nécessaire à la pose est complète.</t>
  </si>
  <si>
    <t>La tablette est ajustée par rapport aux cloisons.
(Utiliser de préférence le rabot électrique)</t>
  </si>
  <si>
    <t>Les EPI sont portés durant l'intervention.</t>
  </si>
  <si>
    <t>La position des tasseaux est tracée sur les cloisons.
La hauteur demandée et les niveaux sont respectés.</t>
  </si>
  <si>
    <t>Les fixations sont positionnées de manière à respecter:
-le dessin de définition de la tablette;
-la hauteur demandée et le niveau.</t>
  </si>
  <si>
    <t>La tablette est correctement fixée sur les tasseaux.
Le vissage est "propre".</t>
  </si>
  <si>
    <t>Les tasseaux sont correctement posés sur les cloisons.
Le choix des vis est judicieux (et adapté aux chevilles).</t>
  </si>
  <si>
    <t>Vous devez réaliser:</t>
  </si>
  <si>
    <t xml:space="preserve"> -</t>
  </si>
  <si>
    <t>Une tablette d'angle en "MDF" (Médium Density Fiberboard: "panneau de fibres de moyenne densité") replaquée stratifié sur le chant avant et le dessus.</t>
  </si>
  <si>
    <t>Cette tablette sera posée sur deux tasseaux en pin.</t>
  </si>
  <si>
    <t>Tablette:</t>
  </si>
  <si>
    <t xml:space="preserve"> - Mise en forme du panneau</t>
  </si>
  <si>
    <t xml:space="preserve"> - Placage du chant avant et affleurage</t>
  </si>
  <si>
    <t xml:space="preserve"> - Placage du dessus et affleurage</t>
  </si>
  <si>
    <t>Tasseaux:</t>
  </si>
  <si>
    <t xml:space="preserve"> - Mise à longueur à la main</t>
  </si>
  <si>
    <t xml:space="preserve"> - Perçage-fraisage</t>
  </si>
  <si>
    <t xml:space="preserve"> - Réalisation des chanfreins à la main</t>
  </si>
  <si>
    <t xml:space="preserve"> - Pose des tasseaux au mur (vissés sur chevilles)</t>
  </si>
  <si>
    <t xml:space="preserve"> - Fixation de la tablette aux tasseaux vissée par-dessous</t>
  </si>
  <si>
    <t xml:space="preserve"> - Perforateur et mèches</t>
  </si>
  <si>
    <t xml:space="preserve"> - Marche pied 3 marches</t>
  </si>
  <si>
    <t xml:space="preserve"> - Niveau</t>
  </si>
  <si>
    <t xml:space="preserve"> - Règle</t>
  </si>
  <si>
    <t xml:space="preserve"> - Rallonge électrique</t>
  </si>
  <si>
    <t xml:space="preserve"> - Scie sauteuse</t>
  </si>
  <si>
    <t xml:space="preserve"> - Rabot électrique</t>
  </si>
  <si>
    <t xml:space="preserve"> - Tréteaux</t>
  </si>
  <si>
    <t xml:space="preserve"> - Chevilles</t>
  </si>
  <si>
    <t xml:space="preserve"> - Vis</t>
  </si>
  <si>
    <t xml:space="preserve"> - Matériel d'encollage néoprène</t>
  </si>
  <si>
    <t xml:space="preserve"> - Affleureuses</t>
  </si>
  <si>
    <t xml:space="preserve"> - Perceuse-visseuse</t>
  </si>
  <si>
    <t xml:space="preserve"> - Perceuse à colonne</t>
  </si>
  <si>
    <t xml:space="preserve"> - Ponceuse à bande portative</t>
  </si>
  <si>
    <t>Hauteur de pose (dessus de tablette):</t>
  </si>
  <si>
    <t>L'USNIAGE AU TRACÉ</t>
  </si>
  <si>
    <t>Tracer la forme de la tablette et réaliser la découpe du chant avant à la scie sauteuse.</t>
  </si>
  <si>
    <t>LE PLACAGE STRATIFIÉ</t>
  </si>
  <si>
    <t>Réaliser un placage stratifié à la colle néoprène.</t>
  </si>
  <si>
    <t>Réaliser la finition manuelle des tasseaux en bois massif. Déterminer les vis à employer.</t>
  </si>
  <si>
    <t>LA MISE EN ŒUVRE SUR CHANTIER</t>
  </si>
  <si>
    <t>Tracer la position des tasseaux selon les consignes données (respecter le niveau).</t>
  </si>
  <si>
    <t>L'AJUSTAGE</t>
  </si>
  <si>
    <t>Ajuster la tablette au plus près des cloisons.</t>
  </si>
  <si>
    <t>Fixer les tasseaux au mur en respectant les prescriptions du fabricant de chevilles. 
Fixer la tablette.</t>
  </si>
  <si>
    <t>DUBOIS</t>
  </si>
  <si>
    <t>Victor</t>
  </si>
  <si>
    <t>Travail satisfaisant dans la démarche et le temps passé.</t>
  </si>
  <si>
    <t>au-delà</t>
  </si>
  <si>
    <t>Largeur 1 (320 mm)</t>
  </si>
  <si>
    <t>Largeur 2 (320 mm)</t>
  </si>
  <si>
    <t>Hauteur tasseaux</t>
  </si>
  <si>
    <t>Epaisseur tasseaux</t>
  </si>
  <si>
    <t>Qualité de l'affleurage du dessous</t>
  </si>
  <si>
    <t>Pas de désaffleur</t>
  </si>
  <si>
    <t>si désaffleur</t>
  </si>
  <si>
    <t>Arête cassée</t>
  </si>
  <si>
    <t>si l'arête est vive</t>
  </si>
  <si>
    <t>Qualité de l'affleurage du dessus</t>
  </si>
  <si>
    <t>Le chanfrein ne touche pas le chant</t>
  </si>
  <si>
    <t>par défaut</t>
  </si>
  <si>
    <t>Perçage des tasseaux</t>
  </si>
  <si>
    <t>Les perçages respectent le plan</t>
  </si>
  <si>
    <t>par perçage faux</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</si>
</sst>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F800]dddd\,\ mmmm\ dd\,\ yyyy"/>
    <numFmt numFmtId="165" formatCode="_-* #,##0.00\ [$€-1]_-;\-* #,##0.00\ [$€-1]_-;_-* &quot;-&quot;??\ [$€-1]_-"/>
    <numFmt numFmtId="166" formatCode="[$-40C]d\ mmmm\ yyyy;@"/>
    <numFmt numFmtId="167" formatCode="00000"/>
    <numFmt numFmtId="168" formatCode="dd/mm/yy;@"/>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6"/>
      <name val="Arial"/>
      <family val="2"/>
    </font>
    <font>
      <sz val="8"/>
      <name val="Arial"/>
      <family val="2"/>
    </font>
    <font>
      <i/>
      <sz val="10"/>
      <name val="Arial"/>
      <family val="2"/>
    </font>
    <font>
      <sz val="12"/>
      <name val="Arial"/>
      <family val="2"/>
    </font>
    <font>
      <sz val="16"/>
      <name val="Segoe Script"/>
      <family val="2"/>
    </font>
    <font>
      <sz val="8.1999999999999993"/>
      <name val="Arial"/>
      <family val="2"/>
    </font>
    <font>
      <sz val="11"/>
      <color indexed="8"/>
      <name val="Arial Narrow"/>
      <family val="2"/>
    </font>
    <font>
      <i/>
      <sz val="14"/>
      <color indexed="8"/>
      <name val="Arial Narrow"/>
      <family val="2"/>
    </font>
    <font>
      <i/>
      <sz val="9"/>
      <color indexed="8"/>
      <name val="Arial Narrow"/>
      <family val="2"/>
    </font>
    <font>
      <i/>
      <sz val="10"/>
      <name val="Arial Narrow"/>
      <family val="2"/>
    </font>
    <font>
      <sz val="11"/>
      <name val="Arial Narrow"/>
      <family val="2"/>
    </font>
    <font>
      <b/>
      <sz val="14"/>
      <color indexed="8"/>
      <name val="Arial Narrow"/>
      <family val="2"/>
    </font>
    <font>
      <b/>
      <sz val="9"/>
      <color indexed="8"/>
      <name val="Arial Narrow"/>
      <family val="2"/>
    </font>
    <font>
      <i/>
      <sz val="12"/>
      <color indexed="8"/>
      <name val="Arial Narrow"/>
      <family val="2"/>
    </font>
    <font>
      <b/>
      <sz val="11"/>
      <color indexed="8"/>
      <name val="Arial Narrow"/>
      <family val="2"/>
    </font>
    <font>
      <b/>
      <sz val="8"/>
      <color indexed="8"/>
      <name val="Arial Narrow"/>
      <family val="2"/>
    </font>
    <font>
      <b/>
      <sz val="14"/>
      <name val="Arial Narrow"/>
      <family val="2"/>
    </font>
    <font>
      <b/>
      <sz val="11"/>
      <name val="Arial Narrow"/>
      <family val="2"/>
    </font>
    <font>
      <sz val="11"/>
      <color theme="1"/>
      <name val="Calibri"/>
      <family val="2"/>
      <scheme val="minor"/>
    </font>
    <font>
      <sz val="11"/>
      <color theme="0"/>
      <name val="Calibri"/>
      <family val="2"/>
      <scheme val="minor"/>
    </font>
    <font>
      <sz val="10"/>
      <color theme="1"/>
      <name val="Arial"/>
      <family val="2"/>
    </font>
    <font>
      <b/>
      <sz val="11"/>
      <color theme="1"/>
      <name val="Calibri"/>
      <family val="2"/>
      <scheme val="minor"/>
    </font>
    <font>
      <b/>
      <sz val="12"/>
      <color theme="0"/>
      <name val="Arial"/>
      <family val="2"/>
    </font>
    <font>
      <vertAlign val="superscript"/>
      <sz val="12"/>
      <color theme="1"/>
      <name val="Arial"/>
      <family val="2"/>
    </font>
    <font>
      <b/>
      <i/>
      <sz val="7"/>
      <color theme="1"/>
      <name val="Arial"/>
      <family val="2"/>
    </font>
    <font>
      <sz val="11"/>
      <color theme="1"/>
      <name val="Times New Roman"/>
      <family val="1"/>
    </font>
    <font>
      <i/>
      <sz val="11"/>
      <color theme="1" tint="0.499984740745262"/>
      <name val="Calibri"/>
      <family val="2"/>
      <scheme val="minor"/>
    </font>
    <font>
      <sz val="11"/>
      <name val="Calibri"/>
      <family val="2"/>
      <scheme val="minor"/>
    </font>
    <font>
      <sz val="9"/>
      <color theme="1"/>
      <name val="Calibri"/>
      <family val="2"/>
      <scheme val="minor"/>
    </font>
    <font>
      <sz val="36"/>
      <color theme="1"/>
      <name val="Calibri"/>
      <family val="2"/>
      <scheme val="minor"/>
    </font>
    <font>
      <sz val="28"/>
      <color theme="1"/>
      <name val="Calibri"/>
      <family val="2"/>
      <scheme val="minor"/>
    </font>
    <font>
      <sz val="11"/>
      <color theme="1"/>
      <name val="Arial Narrow"/>
      <family val="2"/>
    </font>
    <font>
      <b/>
      <sz val="26"/>
      <color theme="1"/>
      <name val="Calibri"/>
      <family val="2"/>
      <scheme val="minor"/>
    </font>
    <font>
      <b/>
      <sz val="36"/>
      <color theme="1"/>
      <name val="Calibri"/>
      <family val="2"/>
      <scheme val="minor"/>
    </font>
    <font>
      <b/>
      <sz val="16"/>
      <color theme="1"/>
      <name val="Arial Narrow"/>
      <family val="2"/>
    </font>
    <font>
      <b/>
      <sz val="16"/>
      <color theme="0"/>
      <name val="Arial Narrow"/>
      <family val="2"/>
    </font>
    <font>
      <sz val="16"/>
      <color theme="1"/>
      <name val="Arial Narrow"/>
      <family val="2"/>
    </font>
    <font>
      <b/>
      <i/>
      <sz val="6"/>
      <color theme="0" tint="-0.34998626667073579"/>
      <name val="Arial Narrow"/>
      <family val="2"/>
    </font>
    <font>
      <b/>
      <i/>
      <sz val="10"/>
      <color theme="1"/>
      <name val="Arial Narrow"/>
      <family val="2"/>
    </font>
    <font>
      <i/>
      <sz val="9"/>
      <color theme="1"/>
      <name val="Arial Narrow"/>
      <family val="2"/>
    </font>
    <font>
      <i/>
      <sz val="10"/>
      <color theme="1"/>
      <name val="Arial Narrow"/>
      <family val="2"/>
    </font>
    <font>
      <sz val="10"/>
      <color theme="1"/>
      <name val="Arial Narrow"/>
      <family val="2"/>
    </font>
    <font>
      <i/>
      <sz val="10"/>
      <color theme="1"/>
      <name val="Calibri"/>
      <family val="2"/>
      <scheme val="minor"/>
    </font>
    <font>
      <sz val="20"/>
      <color theme="1"/>
      <name val="Arial Narrow"/>
      <family val="2"/>
    </font>
    <font>
      <sz val="12"/>
      <color theme="1"/>
      <name val="Arial Narrow"/>
      <family val="2"/>
    </font>
    <font>
      <sz val="11"/>
      <color theme="0" tint="-0.249977111117893"/>
      <name val="Calibri"/>
      <family val="2"/>
      <scheme val="minor"/>
    </font>
    <font>
      <sz val="16"/>
      <color theme="0" tint="-0.249977111117893"/>
      <name val="Wingdings 2"/>
      <family val="1"/>
      <charset val="2"/>
    </font>
    <font>
      <i/>
      <sz val="8"/>
      <color theme="1"/>
      <name val="Arial Narrow"/>
      <family val="2"/>
    </font>
    <font>
      <sz val="7"/>
      <color theme="0" tint="-0.499984740745262"/>
      <name val="Calibri"/>
      <family val="2"/>
      <scheme val="minor"/>
    </font>
    <font>
      <b/>
      <sz val="11"/>
      <color theme="1"/>
      <name val="Arial Narrow"/>
      <family val="2"/>
    </font>
    <font>
      <b/>
      <sz val="12"/>
      <color theme="1"/>
      <name val="Calibri"/>
      <family val="2"/>
      <scheme val="minor"/>
    </font>
    <font>
      <i/>
      <sz val="26"/>
      <color theme="1"/>
      <name val="Arial"/>
      <family val="2"/>
    </font>
    <font>
      <sz val="16"/>
      <color theme="1"/>
      <name val="Arial"/>
      <family val="2"/>
    </font>
    <font>
      <sz val="20"/>
      <color theme="1"/>
      <name val="Arial"/>
      <family val="2"/>
    </font>
    <font>
      <i/>
      <sz val="9"/>
      <color theme="1"/>
      <name val="Calibri"/>
      <family val="2"/>
      <scheme val="minor"/>
    </font>
    <font>
      <b/>
      <sz val="10"/>
      <color theme="1"/>
      <name val="Arial Narrow"/>
      <family val="2"/>
    </font>
    <font>
      <b/>
      <sz val="12"/>
      <color theme="1" tint="0.34998626667073579"/>
      <name val="Arial Narrow"/>
      <family val="2"/>
    </font>
    <font>
      <b/>
      <sz val="12"/>
      <color theme="1"/>
      <name val="Arial Narrow"/>
      <family val="2"/>
    </font>
    <font>
      <b/>
      <sz val="16"/>
      <color theme="1"/>
      <name val="Calibri"/>
      <family val="2"/>
      <scheme val="minor"/>
    </font>
    <font>
      <sz val="7"/>
      <color theme="1"/>
      <name val="Arial Narrow"/>
      <family val="2"/>
    </font>
    <font>
      <sz val="8"/>
      <color theme="1"/>
      <name val="Arial Narrow"/>
      <family val="2"/>
    </font>
    <font>
      <i/>
      <sz val="10"/>
      <name val="Calibri"/>
      <family val="2"/>
      <scheme val="minor"/>
    </font>
    <font>
      <sz val="16"/>
      <color theme="0"/>
      <name val="Wingdings 2"/>
      <family val="1"/>
      <charset val="2"/>
    </font>
    <font>
      <sz val="10"/>
      <color theme="1"/>
      <name val="Calibri"/>
      <family val="2"/>
      <scheme val="minor"/>
    </font>
    <font>
      <sz val="11"/>
      <color theme="0"/>
      <name val="Arial Narrow"/>
      <family val="2"/>
    </font>
    <font>
      <b/>
      <sz val="12"/>
      <color theme="1"/>
      <name val="Arial"/>
      <family val="2"/>
    </font>
    <font>
      <i/>
      <sz val="9"/>
      <color theme="3" tint="-0.249977111117893"/>
      <name val="Arial Narrow"/>
      <family val="2"/>
    </font>
    <font>
      <sz val="10"/>
      <color theme="3" tint="-0.249977111117893"/>
      <name val="Calibri"/>
      <family val="2"/>
      <scheme val="minor"/>
    </font>
    <font>
      <b/>
      <sz val="16"/>
      <color theme="1"/>
      <name val="Segoe Script"/>
      <family val="2"/>
    </font>
    <font>
      <vertAlign val="superscript"/>
      <sz val="10"/>
      <color theme="1"/>
      <name val="Arial"/>
      <family val="2"/>
    </font>
    <font>
      <b/>
      <vertAlign val="superscript"/>
      <sz val="12"/>
      <color theme="1"/>
      <name val="Arial"/>
      <family val="2"/>
    </font>
    <font>
      <sz val="12"/>
      <color theme="1"/>
      <name val="Arial"/>
      <family val="2"/>
    </font>
    <font>
      <vertAlign val="superscript"/>
      <sz val="12"/>
      <color theme="1"/>
      <name val="Times New Roman"/>
      <family val="1"/>
    </font>
    <font>
      <sz val="10"/>
      <color theme="0"/>
      <name val="Arial"/>
      <family val="2"/>
    </font>
    <font>
      <sz val="12"/>
      <color rgb="FF000000"/>
      <name val="Arial"/>
      <family val="2"/>
    </font>
    <font>
      <sz val="26"/>
      <color theme="1"/>
      <name val="Calibri"/>
      <family val="2"/>
      <scheme val="minor"/>
    </font>
    <font>
      <sz val="18"/>
      <color theme="1"/>
      <name val="Calibri"/>
      <family val="2"/>
      <scheme val="minor"/>
    </font>
    <font>
      <i/>
      <sz val="26"/>
      <color theme="1"/>
      <name val="Arial Narrow"/>
      <family val="2"/>
    </font>
    <font>
      <i/>
      <sz val="20"/>
      <color theme="1"/>
      <name val="Arial Narrow"/>
      <family val="2"/>
    </font>
    <font>
      <i/>
      <sz val="11"/>
      <color theme="1"/>
      <name val="Arial Narrow"/>
      <family val="2"/>
    </font>
    <font>
      <b/>
      <sz val="18"/>
      <color theme="1"/>
      <name val="Arial Narrow"/>
      <family val="2"/>
    </font>
    <font>
      <b/>
      <sz val="14"/>
      <color theme="1"/>
      <name val="Arial Narrow"/>
      <family val="2"/>
    </font>
    <font>
      <i/>
      <sz val="12"/>
      <color theme="1"/>
      <name val="Arial Narrow"/>
      <family val="2"/>
    </font>
    <font>
      <i/>
      <sz val="7"/>
      <color theme="1"/>
      <name val="Arial Narrow"/>
      <family val="2"/>
    </font>
    <font>
      <i/>
      <sz val="10"/>
      <color rgb="FF0070C0"/>
      <name val="Arial Narrow"/>
      <family val="2"/>
    </font>
    <font>
      <i/>
      <sz val="12"/>
      <color rgb="FF000000"/>
      <name val="Arial"/>
      <family val="2"/>
    </font>
    <font>
      <b/>
      <sz val="12"/>
      <name val="Arial"/>
      <family val="2"/>
    </font>
    <font>
      <b/>
      <sz val="14"/>
      <color theme="1"/>
      <name val="Arial"/>
      <family val="2"/>
    </font>
    <font>
      <sz val="14"/>
      <name val="Arial"/>
      <family val="2"/>
    </font>
    <font>
      <i/>
      <sz val="18"/>
      <name val="Bradley Hand ITC"/>
      <family val="4"/>
    </font>
    <font>
      <sz val="11"/>
      <color theme="0" tint="-4.9989318521683403E-2"/>
      <name val="Calibri"/>
      <family val="2"/>
      <scheme val="minor"/>
    </font>
    <font>
      <sz val="48"/>
      <color theme="1"/>
      <name val="Calibri"/>
      <family val="2"/>
      <scheme val="minor"/>
    </font>
    <font>
      <sz val="14"/>
      <color theme="1"/>
      <name val="Arial Black"/>
      <family val="2"/>
    </font>
    <font>
      <sz val="8"/>
      <color indexed="8"/>
      <name val="Arial Narrow"/>
      <family val="2"/>
    </font>
    <font>
      <sz val="5"/>
      <color indexed="8"/>
      <name val="Arial Narrow"/>
      <family val="2"/>
    </font>
    <font>
      <b/>
      <sz val="12"/>
      <color theme="0"/>
      <name val="Arial Narrow"/>
      <family val="2"/>
    </font>
    <font>
      <i/>
      <sz val="22"/>
      <name val="Arial Narrow"/>
      <family val="2"/>
    </font>
    <font>
      <sz val="10"/>
      <color theme="0" tint="-0.14999847407452621"/>
      <name val="Arial"/>
      <family val="2"/>
    </font>
    <font>
      <sz val="10"/>
      <color theme="0" tint="-0.249977111117893"/>
      <name val="Arial"/>
      <family val="2"/>
    </font>
    <font>
      <sz val="7"/>
      <name val="Arial Narrow"/>
      <family val="2"/>
    </font>
    <font>
      <i/>
      <sz val="16"/>
      <color theme="1"/>
      <name val="Arial Narrow"/>
      <family val="2"/>
    </font>
    <font>
      <b/>
      <sz val="26"/>
      <color theme="1" tint="0.34998626667073579"/>
      <name val="Arial Narrow"/>
      <family val="2"/>
    </font>
    <font>
      <i/>
      <sz val="16"/>
      <name val="Arial Narrow"/>
      <family val="2"/>
    </font>
    <font>
      <i/>
      <sz val="13"/>
      <color theme="1"/>
      <name val="Arial Narrow"/>
      <family val="2"/>
    </font>
    <font>
      <b/>
      <sz val="12"/>
      <name val="Arial Narrow"/>
      <family val="2"/>
    </font>
    <font>
      <sz val="16"/>
      <color theme="0" tint="-0.249977111117893"/>
      <name val="Calibri"/>
      <family val="2"/>
      <scheme val="minor"/>
    </font>
    <font>
      <sz val="20"/>
      <name val="Arial"/>
      <family val="2"/>
    </font>
    <font>
      <b/>
      <i/>
      <sz val="20"/>
      <name val="Arial"/>
      <family val="2"/>
    </font>
    <font>
      <b/>
      <i/>
      <sz val="16"/>
      <name val="Arial"/>
      <family val="2"/>
    </font>
    <font>
      <sz val="20"/>
      <color theme="0"/>
      <name val="Arial"/>
      <family val="2"/>
    </font>
    <font>
      <sz val="12"/>
      <color rgb="FF000000"/>
      <name val="Arial Narrow"/>
      <family val="2"/>
    </font>
    <font>
      <i/>
      <sz val="9"/>
      <name val="Arial Narrow"/>
      <family val="2"/>
    </font>
    <font>
      <i/>
      <sz val="28"/>
      <color theme="1"/>
      <name val="Arial Narrow"/>
      <family val="2"/>
    </font>
    <font>
      <b/>
      <i/>
      <sz val="32"/>
      <color theme="1"/>
      <name val="Arial Narrow"/>
      <family val="2"/>
    </font>
    <font>
      <i/>
      <sz val="28"/>
      <name val="Arial Narrow"/>
      <family val="2"/>
    </font>
    <font>
      <b/>
      <sz val="16"/>
      <name val="Arial"/>
      <family val="2"/>
    </font>
    <font>
      <b/>
      <sz val="20"/>
      <name val="Arial Narrow"/>
      <family val="2"/>
    </font>
    <font>
      <i/>
      <sz val="14"/>
      <name val="Arial"/>
      <family val="2"/>
    </font>
    <font>
      <i/>
      <sz val="36"/>
      <name val="Arial Narrow"/>
      <family val="2"/>
    </font>
    <font>
      <i/>
      <sz val="18"/>
      <color theme="1"/>
      <name val="Arial Narrow"/>
      <family val="2"/>
    </font>
    <font>
      <b/>
      <sz val="14"/>
      <color rgb="FF0070C0"/>
      <name val="Arial Narrow"/>
      <family val="2"/>
    </font>
    <font>
      <sz val="12"/>
      <color theme="0"/>
      <name val="Arial"/>
      <family val="2"/>
    </font>
    <font>
      <i/>
      <sz val="14"/>
      <name val="Arial Narrow"/>
      <family val="2"/>
    </font>
    <font>
      <b/>
      <i/>
      <sz val="20"/>
      <name val="Arial Narrow"/>
      <family val="2"/>
    </font>
    <font>
      <i/>
      <sz val="16"/>
      <name val="Arial"/>
      <family val="2"/>
    </font>
    <font>
      <i/>
      <sz val="22"/>
      <name val="Arial"/>
      <family val="2"/>
    </font>
    <font>
      <b/>
      <sz val="16"/>
      <name val="Arial Narrow"/>
      <family val="2"/>
    </font>
    <font>
      <b/>
      <sz val="22"/>
      <color theme="0" tint="-0.499984740745262"/>
      <name val="Arial Narrow"/>
      <family val="2"/>
    </font>
    <font>
      <b/>
      <i/>
      <sz val="22"/>
      <name val="Arial"/>
      <family val="2"/>
    </font>
    <font>
      <i/>
      <sz val="26"/>
      <name val="Bradley Hand ITC"/>
      <family val="4"/>
    </font>
    <font>
      <sz val="14"/>
      <color theme="0"/>
      <name val="Arial"/>
      <family val="2"/>
    </font>
    <font>
      <sz val="11"/>
      <name val="Arial"/>
      <family val="2"/>
    </font>
    <font>
      <i/>
      <sz val="8"/>
      <color theme="0"/>
      <name val="Arial"/>
      <family val="2"/>
    </font>
    <font>
      <b/>
      <sz val="10"/>
      <color theme="0"/>
      <name val="Arial"/>
      <family val="2"/>
    </font>
    <font>
      <sz val="20"/>
      <color theme="0"/>
      <name val="Arial Black"/>
      <family val="2"/>
    </font>
    <font>
      <sz val="10"/>
      <name val="Arial Black"/>
      <family val="2"/>
    </font>
    <font>
      <sz val="12"/>
      <name val="Arial Black"/>
      <family val="2"/>
    </font>
    <font>
      <i/>
      <sz val="12"/>
      <name val="Arial"/>
      <family val="2"/>
    </font>
    <font>
      <sz val="48"/>
      <name val="Arial"/>
      <family val="2"/>
    </font>
    <font>
      <sz val="36"/>
      <name val="Arial"/>
      <family val="2"/>
    </font>
    <font>
      <b/>
      <vertAlign val="superscript"/>
      <sz val="22"/>
      <color theme="1"/>
      <name val="Arial"/>
      <family val="2"/>
    </font>
  </fonts>
  <fills count="22">
    <fill>
      <patternFill patternType="none"/>
    </fill>
    <fill>
      <patternFill patternType="gray125"/>
    </fill>
    <fill>
      <patternFill patternType="solid">
        <fgColor theme="0" tint="-0.249977111117893"/>
        <bgColor indexed="64"/>
      </patternFill>
    </fill>
    <fill>
      <patternFill patternType="solid">
        <fgColor rgb="FF33CC33"/>
        <bgColor indexed="64"/>
      </patternFill>
    </fill>
    <fill>
      <patternFill patternType="solid">
        <fgColor theme="0" tint="-0.14999847407452621"/>
        <bgColor indexed="64"/>
      </patternFill>
    </fill>
    <fill>
      <patternFill patternType="solid">
        <fgColor rgb="FFCCFF99"/>
        <bgColor indexed="64"/>
      </patternFill>
    </fill>
    <fill>
      <patternFill patternType="solid">
        <fgColor rgb="FFE4FFC9"/>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92D050"/>
        <bgColor indexed="64"/>
      </patternFill>
    </fill>
    <fill>
      <patternFill patternType="solid">
        <fgColor rgb="FFA7FFA7"/>
        <bgColor indexed="64"/>
      </patternFill>
    </fill>
    <fill>
      <patternFill patternType="solid">
        <fgColor rgb="FF66FFFF"/>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bgColor indexed="64"/>
      </patternFill>
    </fill>
    <fill>
      <patternFill patternType="solid">
        <fgColor theme="0" tint="-0.34998626667073579"/>
        <bgColor indexed="64"/>
      </patternFill>
    </fill>
    <fill>
      <patternFill patternType="solid">
        <fgColor rgb="FFCCFF66"/>
        <bgColor indexed="64"/>
      </patternFill>
    </fill>
    <fill>
      <patternFill patternType="solid">
        <fgColor rgb="FF006600"/>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rgb="FFFFC000"/>
        <bgColor indexed="64"/>
      </patternFill>
    </fill>
  </fills>
  <borders count="63">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top/>
      <bottom/>
      <diagonal/>
    </border>
    <border>
      <left/>
      <right/>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auto="1"/>
      </left>
      <right style="thin">
        <color auto="1"/>
      </right>
      <top/>
      <bottom style="dotted">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8">
    <xf numFmtId="0" fontId="0" fillId="0" borderId="0"/>
    <xf numFmtId="165" fontId="6" fillId="0" borderId="0" applyFont="0" applyFill="0" applyBorder="0" applyAlignment="0" applyProtection="0"/>
    <xf numFmtId="0" fontId="6" fillId="0" borderId="0"/>
    <xf numFmtId="0" fontId="27" fillId="0" borderId="0"/>
    <xf numFmtId="0" fontId="27" fillId="0" borderId="0"/>
    <xf numFmtId="0" fontId="25" fillId="0" borderId="0"/>
    <xf numFmtId="0" fontId="4" fillId="0" borderId="0"/>
    <xf numFmtId="0" fontId="4" fillId="0" borderId="0"/>
  </cellStyleXfs>
  <cellXfs count="1075">
    <xf numFmtId="0" fontId="0" fillId="0" borderId="0" xfId="0"/>
    <xf numFmtId="0" fontId="0" fillId="0" borderId="0" xfId="0" applyBorder="1"/>
    <xf numFmtId="0" fontId="0" fillId="0" borderId="0" xfId="0" applyFill="1" applyBorder="1"/>
    <xf numFmtId="0" fontId="0"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6" fillId="0" borderId="1" xfId="0" applyFont="1" applyFill="1" applyBorder="1"/>
    <xf numFmtId="0" fontId="6" fillId="0" borderId="0" xfId="0" applyFont="1"/>
    <xf numFmtId="0" fontId="0" fillId="0" borderId="6" xfId="0" applyBorder="1"/>
    <xf numFmtId="0" fontId="6" fillId="0" borderId="7" xfId="0" applyFont="1" applyBorder="1"/>
    <xf numFmtId="0" fontId="6" fillId="0" borderId="1" xfId="0" applyFont="1" applyBorder="1"/>
    <xf numFmtId="0" fontId="0" fillId="0" borderId="1" xfId="0" applyBorder="1"/>
    <xf numFmtId="0" fontId="0" fillId="0" borderId="8" xfId="0" applyBorder="1"/>
    <xf numFmtId="0" fontId="0" fillId="0" borderId="7"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Alignment="1">
      <alignment vertical="center"/>
    </xf>
    <xf numFmtId="0" fontId="0" fillId="0" borderId="0" xfId="0" applyFill="1" applyBorder="1" applyAlignment="1">
      <alignment horizontal="left"/>
    </xf>
    <xf numFmtId="0" fontId="29" fillId="0" borderId="0" xfId="0" applyFont="1" applyAlignment="1" applyProtection="1">
      <alignment vertical="center"/>
      <protection locked="0"/>
    </xf>
    <xf numFmtId="0" fontId="0" fillId="0" borderId="0" xfId="0" applyFill="1" applyBorder="1" applyAlignment="1"/>
    <xf numFmtId="0" fontId="30" fillId="0" borderId="9" xfId="0" applyFont="1" applyBorder="1" applyAlignment="1">
      <alignment vertical="center" wrapText="1"/>
    </xf>
    <xf numFmtId="0" fontId="30" fillId="0" borderId="0" xfId="0" applyFont="1" applyBorder="1" applyAlignment="1" applyProtection="1">
      <alignment horizontal="center" vertical="center" wrapText="1"/>
      <protection locked="0"/>
    </xf>
    <xf numFmtId="0" fontId="12" fillId="0" borderId="0" xfId="0" applyFont="1"/>
    <xf numFmtId="0" fontId="0" fillId="0" borderId="0" xfId="0" applyAlignment="1" applyProtection="1">
      <protection locked="0"/>
    </xf>
    <xf numFmtId="0" fontId="10" fillId="0" borderId="0" xfId="0" applyFont="1" applyAlignment="1" applyProtection="1">
      <protection locked="0"/>
    </xf>
    <xf numFmtId="0" fontId="0" fillId="0" borderId="0" xfId="0" applyBorder="1" applyAlignment="1">
      <alignment horizontal="center" vertical="center"/>
    </xf>
    <xf numFmtId="0" fontId="31" fillId="0" borderId="0" xfId="0" applyFont="1"/>
    <xf numFmtId="0" fontId="0" fillId="0" borderId="0" xfId="0" applyFill="1"/>
    <xf numFmtId="0" fontId="0" fillId="0" borderId="6" xfId="0" applyBorder="1" applyAlignment="1">
      <alignment horizontal="center"/>
    </xf>
    <xf numFmtId="0" fontId="0" fillId="0" borderId="7" xfId="0" applyBorder="1" applyAlignment="1">
      <alignment horizontal="center" vertical="center"/>
    </xf>
    <xf numFmtId="0" fontId="0" fillId="0" borderId="12" xfId="0" applyBorder="1" applyAlignment="1">
      <alignment horizontal="center" vertical="center"/>
    </xf>
    <xf numFmtId="0" fontId="32" fillId="0" borderId="0" xfId="0" applyFont="1"/>
    <xf numFmtId="0" fontId="33" fillId="0" borderId="3" xfId="0" applyFont="1" applyBorder="1"/>
    <xf numFmtId="0" fontId="33" fillId="0" borderId="0" xfId="0" applyFont="1" applyBorder="1"/>
    <xf numFmtId="0" fontId="0" fillId="0" borderId="1" xfId="0" applyBorder="1" applyAlignment="1">
      <alignment horizontal="center" vertical="center"/>
    </xf>
    <xf numFmtId="0" fontId="27" fillId="0" borderId="3" xfId="0" applyFont="1" applyBorder="1"/>
    <xf numFmtId="0" fontId="0" fillId="0" borderId="0" xfId="0" applyBorder="1" applyAlignment="1">
      <alignment horizontal="center" vertical="center" wrapText="1"/>
    </xf>
    <xf numFmtId="0" fontId="0" fillId="0" borderId="1" xfId="0" applyBorder="1" applyAlignment="1"/>
    <xf numFmtId="0" fontId="0" fillId="0" borderId="8" xfId="0" applyBorder="1" applyAlignment="1">
      <alignment horizontal="center" vertical="center"/>
    </xf>
    <xf numFmtId="0" fontId="0" fillId="0" borderId="0" xfId="0" applyAlignment="1">
      <alignment horizontal="center" vertical="center"/>
    </xf>
    <xf numFmtId="0" fontId="33" fillId="0" borderId="10" xfId="0" applyFont="1" applyBorder="1"/>
    <xf numFmtId="0" fontId="34" fillId="0" borderId="0" xfId="0" applyFont="1" applyFill="1"/>
    <xf numFmtId="0" fontId="34" fillId="0" borderId="11" xfId="0" applyFont="1" applyBorder="1"/>
    <xf numFmtId="0" fontId="34" fillId="0" borderId="4" xfId="0" applyFont="1" applyBorder="1"/>
    <xf numFmtId="0" fontId="34" fillId="0" borderId="5" xfId="0" applyFont="1" applyBorder="1"/>
    <xf numFmtId="0" fontId="34" fillId="0" borderId="8" xfId="0" applyFont="1" applyBorder="1" applyAlignment="1">
      <alignment horizontal="center" vertical="center"/>
    </xf>
    <xf numFmtId="0" fontId="34" fillId="0" borderId="8" xfId="0" applyFont="1" applyBorder="1"/>
    <xf numFmtId="0" fontId="33" fillId="0" borderId="0" xfId="0" applyFont="1" applyFill="1" applyBorder="1"/>
    <xf numFmtId="0" fontId="0" fillId="0" borderId="0" xfId="0" applyFill="1" applyBorder="1" applyAlignment="1">
      <alignment horizontal="center" vertical="center"/>
    </xf>
    <xf numFmtId="0" fontId="35" fillId="0" borderId="0" xfId="0" applyFont="1" applyAlignment="1">
      <alignment horizontal="center" vertical="center"/>
    </xf>
    <xf numFmtId="0" fontId="0" fillId="0" borderId="0" xfId="0" applyAlignment="1">
      <alignment horizontal="left"/>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36" fillId="0" borderId="0" xfId="0" applyFont="1" applyFill="1" applyBorder="1" applyAlignment="1">
      <alignment horizontal="left" vertical="center"/>
    </xf>
    <xf numFmtId="0" fontId="37" fillId="0" borderId="0" xfId="0" applyFont="1" applyFill="1" applyBorder="1" applyAlignment="1">
      <alignment horizontal="left" vertical="center"/>
    </xf>
    <xf numFmtId="0" fontId="35" fillId="0" borderId="0" xfId="0" applyFont="1"/>
    <xf numFmtId="0" fontId="0" fillId="0" borderId="15" xfId="0" applyBorder="1"/>
    <xf numFmtId="0" fontId="28" fillId="0" borderId="16" xfId="0" applyFont="1" applyBorder="1" applyAlignment="1">
      <alignment vertical="center"/>
    </xf>
    <xf numFmtId="0" fontId="28" fillId="0" borderId="16" xfId="0" applyFont="1" applyFill="1" applyBorder="1" applyAlignment="1">
      <alignment vertical="center"/>
    </xf>
    <xf numFmtId="0" fontId="28" fillId="0" borderId="17" xfId="0" applyFont="1" applyBorder="1" applyAlignment="1">
      <alignment vertical="center"/>
    </xf>
    <xf numFmtId="0" fontId="0" fillId="0" borderId="9" xfId="0" applyFill="1" applyBorder="1" applyAlignment="1">
      <alignment horizontal="left"/>
    </xf>
    <xf numFmtId="0" fontId="0" fillId="0" borderId="18" xfId="0" applyBorder="1"/>
    <xf numFmtId="0" fontId="0" fillId="0" borderId="12" xfId="0" applyFill="1" applyBorder="1" applyAlignment="1">
      <alignment horizontal="right" vertical="center"/>
    </xf>
    <xf numFmtId="0" fontId="0" fillId="0" borderId="9" xfId="0" applyFill="1" applyBorder="1"/>
    <xf numFmtId="0" fontId="35" fillId="0" borderId="9" xfId="0" applyFont="1" applyFill="1" applyBorder="1"/>
    <xf numFmtId="0" fontId="0" fillId="0" borderId="19" xfId="0" applyBorder="1"/>
    <xf numFmtId="0" fontId="0" fillId="0" borderId="20" xfId="0" applyBorder="1"/>
    <xf numFmtId="0" fontId="0" fillId="0" borderId="2" xfId="0" applyFill="1" applyBorder="1"/>
    <xf numFmtId="0" fontId="35" fillId="0" borderId="0" xfId="0" applyFont="1" applyFill="1" applyBorder="1"/>
    <xf numFmtId="0" fontId="0" fillId="0" borderId="0" xfId="0" applyFill="1" applyBorder="1" applyAlignment="1">
      <alignment horizontal="right"/>
    </xf>
    <xf numFmtId="0" fontId="38" fillId="0" borderId="0" xfId="0" applyFont="1" applyFill="1" applyBorder="1" applyAlignment="1"/>
    <xf numFmtId="0" fontId="35" fillId="0" borderId="0" xfId="0" applyFont="1" applyFill="1" applyBorder="1" applyAlignment="1"/>
    <xf numFmtId="0" fontId="38" fillId="0" borderId="0" xfId="0" applyFont="1" applyFill="1" applyBorder="1"/>
    <xf numFmtId="0" fontId="0" fillId="0" borderId="4" xfId="0" applyFill="1" applyBorder="1" applyAlignment="1">
      <alignment horizontal="left"/>
    </xf>
    <xf numFmtId="0" fontId="0" fillId="0" borderId="4" xfId="0" applyFill="1" applyBorder="1" applyAlignment="1">
      <alignment horizontal="right"/>
    </xf>
    <xf numFmtId="0" fontId="38" fillId="0" borderId="4" xfId="0" applyFont="1" applyFill="1" applyBorder="1"/>
    <xf numFmtId="0" fontId="0" fillId="0" borderId="4" xfId="0" applyFill="1" applyBorder="1"/>
    <xf numFmtId="0" fontId="35" fillId="0" borderId="4" xfId="0" applyFont="1" applyFill="1" applyBorder="1" applyAlignment="1"/>
    <xf numFmtId="0" fontId="0" fillId="0" borderId="9" xfId="0" applyFill="1" applyBorder="1" applyAlignment="1">
      <alignment horizontal="right"/>
    </xf>
    <xf numFmtId="0" fontId="35" fillId="0" borderId="9" xfId="0" applyFont="1" applyFill="1" applyBorder="1" applyAlignment="1"/>
    <xf numFmtId="0" fontId="38" fillId="0" borderId="4" xfId="0" applyFont="1" applyFill="1" applyBorder="1" applyAlignment="1"/>
    <xf numFmtId="0" fontId="0" fillId="0" borderId="21" xfId="0" applyFill="1" applyBorder="1" applyAlignment="1">
      <alignment horizontal="left"/>
    </xf>
    <xf numFmtId="0" fontId="0" fillId="0" borderId="22" xfId="0" applyBorder="1"/>
    <xf numFmtId="0" fontId="0" fillId="0" borderId="21" xfId="0" applyBorder="1"/>
    <xf numFmtId="0" fontId="0" fillId="0" borderId="21" xfId="0" applyFill="1" applyBorder="1"/>
    <xf numFmtId="0" fontId="0" fillId="0" borderId="21" xfId="0" applyFill="1" applyBorder="1" applyAlignment="1">
      <alignment horizontal="right"/>
    </xf>
    <xf numFmtId="0" fontId="35" fillId="0" borderId="21" xfId="0" applyFont="1" applyFill="1" applyBorder="1" applyAlignment="1"/>
    <xf numFmtId="0" fontId="0" fillId="0" borderId="23" xfId="0" applyBorder="1"/>
    <xf numFmtId="0" fontId="28" fillId="0" borderId="16" xfId="0" applyFont="1" applyFill="1" applyBorder="1" applyAlignment="1">
      <alignment horizontal="left" vertical="center"/>
    </xf>
    <xf numFmtId="0" fontId="13" fillId="0" borderId="0" xfId="0" applyFont="1" applyFill="1" applyBorder="1" applyAlignment="1"/>
    <xf numFmtId="0" fontId="0" fillId="0" borderId="9" xfId="0" applyFill="1" applyBorder="1" applyAlignment="1"/>
    <xf numFmtId="0" fontId="35" fillId="0" borderId="0" xfId="0" applyFont="1" applyFill="1" applyBorder="1" applyAlignment="1">
      <alignment wrapText="1"/>
    </xf>
    <xf numFmtId="0" fontId="39" fillId="0" borderId="21" xfId="0" applyFont="1" applyBorder="1" applyAlignment="1">
      <alignment horizontal="center" vertical="center" textRotation="90" wrapText="1"/>
    </xf>
    <xf numFmtId="0" fontId="40" fillId="0" borderId="21" xfId="0" applyFont="1" applyBorder="1" applyAlignment="1">
      <alignment horizontal="center" vertical="center" textRotation="90"/>
    </xf>
    <xf numFmtId="0" fontId="38" fillId="0" borderId="21" xfId="0" applyFont="1" applyFill="1" applyBorder="1"/>
    <xf numFmtId="0" fontId="0" fillId="0" borderId="16" xfId="0" applyFill="1" applyBorder="1" applyAlignment="1">
      <alignment horizontal="left"/>
    </xf>
    <xf numFmtId="0" fontId="0" fillId="0" borderId="16" xfId="0" applyBorder="1"/>
    <xf numFmtId="0" fontId="39" fillId="0" borderId="16" xfId="0" applyFont="1" applyBorder="1" applyAlignment="1">
      <alignment horizontal="center" vertical="center" textRotation="90" wrapText="1"/>
    </xf>
    <xf numFmtId="0" fontId="40" fillId="0" borderId="16" xfId="0" applyFont="1" applyBorder="1" applyAlignment="1">
      <alignment horizontal="center" vertical="center" textRotation="90"/>
    </xf>
    <xf numFmtId="0" fontId="0" fillId="0" borderId="16" xfId="0" applyFill="1" applyBorder="1"/>
    <xf numFmtId="0" fontId="0" fillId="0" borderId="16" xfId="0" applyFill="1" applyBorder="1" applyAlignment="1">
      <alignment horizontal="right"/>
    </xf>
    <xf numFmtId="0" fontId="38" fillId="0" borderId="16" xfId="0" applyFont="1" applyFill="1" applyBorder="1"/>
    <xf numFmtId="0" fontId="35" fillId="0" borderId="16" xfId="0" applyFont="1" applyFill="1" applyBorder="1" applyAlignment="1"/>
    <xf numFmtId="0" fontId="0" fillId="0" borderId="24" xfId="0" applyBorder="1"/>
    <xf numFmtId="0" fontId="0" fillId="0" borderId="25" xfId="0" applyBorder="1"/>
    <xf numFmtId="0" fontId="0" fillId="0" borderId="26" xfId="0" applyBorder="1"/>
    <xf numFmtId="0" fontId="0" fillId="0" borderId="27" xfId="0" applyBorder="1"/>
    <xf numFmtId="0" fontId="41" fillId="0" borderId="28" xfId="0" applyFont="1" applyFill="1" applyBorder="1" applyAlignment="1">
      <alignment horizontal="center" vertical="center"/>
    </xf>
    <xf numFmtId="0" fontId="42" fillId="3" borderId="0" xfId="0" applyFont="1" applyFill="1" applyBorder="1" applyAlignment="1">
      <alignment vertical="center"/>
    </xf>
    <xf numFmtId="0" fontId="26" fillId="3" borderId="0" xfId="0" applyFont="1" applyFill="1" applyBorder="1"/>
    <xf numFmtId="0" fontId="0" fillId="0" borderId="29" xfId="0" applyBorder="1"/>
    <xf numFmtId="0" fontId="0" fillId="4" borderId="0" xfId="0" applyFill="1" applyBorder="1"/>
    <xf numFmtId="0" fontId="0" fillId="2" borderId="0" xfId="0" applyFill="1" applyBorder="1"/>
    <xf numFmtId="0" fontId="0" fillId="5" borderId="0" xfId="0" applyFill="1" applyBorder="1"/>
    <xf numFmtId="0" fontId="0" fillId="6" borderId="0" xfId="0" applyFill="1" applyBorder="1"/>
    <xf numFmtId="0" fontId="0" fillId="0" borderId="30" xfId="0" applyBorder="1"/>
    <xf numFmtId="0" fontId="0" fillId="0" borderId="31" xfId="0" applyBorder="1"/>
    <xf numFmtId="0" fontId="0" fillId="0" borderId="32" xfId="0" applyBorder="1"/>
    <xf numFmtId="0" fontId="0" fillId="0" borderId="7" xfId="0" applyFill="1" applyBorder="1"/>
    <xf numFmtId="0" fontId="0" fillId="0" borderId="1"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xf>
    <xf numFmtId="0" fontId="0" fillId="0" borderId="0" xfId="0" applyFill="1" applyBorder="1" applyAlignment="1">
      <alignment vertical="center" wrapText="1"/>
    </xf>
    <xf numFmtId="0" fontId="0" fillId="0" borderId="1" xfId="0" applyFill="1" applyBorder="1" applyAlignment="1">
      <alignment vertical="center"/>
    </xf>
    <xf numFmtId="0" fontId="43" fillId="7" borderId="1" xfId="0" applyFont="1" applyFill="1" applyBorder="1" applyAlignment="1">
      <alignment vertical="center"/>
    </xf>
    <xf numFmtId="0" fontId="44" fillId="0" borderId="9" xfId="0" applyFont="1" applyBorder="1" applyAlignment="1">
      <alignment vertical="center"/>
    </xf>
    <xf numFmtId="0" fontId="0" fillId="0" borderId="0" xfId="0" applyFont="1" applyBorder="1"/>
    <xf numFmtId="0" fontId="45"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shrinkToFit="1"/>
    </xf>
    <xf numFmtId="0" fontId="16" fillId="0" borderId="2" xfId="0" applyFont="1" applyFill="1" applyBorder="1" applyAlignment="1">
      <alignment vertical="center"/>
    </xf>
    <xf numFmtId="0" fontId="47" fillId="0" borderId="13" xfId="0" applyFont="1" applyBorder="1" applyAlignment="1">
      <alignment vertical="center"/>
    </xf>
    <xf numFmtId="0" fontId="0" fillId="0" borderId="33" xfId="0" applyBorder="1"/>
    <xf numFmtId="0" fontId="47" fillId="0" borderId="33" xfId="0" applyFont="1" applyBorder="1" applyAlignment="1">
      <alignment vertical="center"/>
    </xf>
    <xf numFmtId="0" fontId="47" fillId="0" borderId="14" xfId="0" applyFont="1" applyFill="1" applyBorder="1" applyAlignment="1">
      <alignment horizontal="center" vertical="center"/>
    </xf>
    <xf numFmtId="0" fontId="16" fillId="0" borderId="0" xfId="0" applyFont="1" applyFill="1" applyBorder="1" applyAlignment="1">
      <alignment vertical="center"/>
    </xf>
    <xf numFmtId="0" fontId="48" fillId="0" borderId="0" xfId="0" applyFont="1" applyAlignment="1"/>
    <xf numFmtId="0" fontId="0" fillId="0" borderId="0" xfId="0" applyFont="1" applyFill="1" applyBorder="1"/>
    <xf numFmtId="0" fontId="17" fillId="0" borderId="0" xfId="0" applyFont="1" applyFill="1" applyBorder="1" applyAlignment="1">
      <alignment vertical="center"/>
    </xf>
    <xf numFmtId="0" fontId="38" fillId="0" borderId="0" xfId="0" applyFont="1" applyBorder="1"/>
    <xf numFmtId="0" fontId="38" fillId="0" borderId="0" xfId="0" applyFont="1"/>
    <xf numFmtId="0" fontId="49" fillId="0" borderId="0" xfId="0" applyFont="1" applyFill="1" applyBorder="1" applyAlignment="1">
      <alignment horizontal="center" vertical="center" wrapText="1" shrinkToFit="1"/>
    </xf>
    <xf numFmtId="0" fontId="49" fillId="0" borderId="4" xfId="0" applyFont="1" applyFill="1" applyBorder="1" applyAlignment="1">
      <alignment horizontal="center" vertical="center" wrapText="1" shrinkToFit="1"/>
    </xf>
    <xf numFmtId="0" fontId="38" fillId="0" borderId="0" xfId="0" applyFont="1" applyFill="1" applyBorder="1" applyAlignment="1">
      <alignment vertical="center"/>
    </xf>
    <xf numFmtId="0" fontId="48" fillId="0" borderId="0" xfId="0" applyFont="1" applyFill="1" applyBorder="1" applyAlignment="1">
      <alignment vertical="center"/>
    </xf>
    <xf numFmtId="0" fontId="34" fillId="0" borderId="0" xfId="0" applyFont="1" applyFill="1" applyBorder="1" applyAlignment="1"/>
    <xf numFmtId="0" fontId="0" fillId="0" borderId="0" xfId="0" applyFill="1" applyBorder="1" applyAlignment="1">
      <alignment vertical="center"/>
    </xf>
    <xf numFmtId="0" fontId="52" fillId="0" borderId="0" xfId="0" applyFont="1" applyFill="1" applyBorder="1" applyAlignment="1">
      <alignment vertical="center"/>
    </xf>
    <xf numFmtId="0" fontId="0" fillId="0" borderId="9" xfId="0" applyFill="1" applyBorder="1" applyAlignment="1">
      <alignment vertical="center"/>
    </xf>
    <xf numFmtId="0" fontId="54" fillId="0" borderId="0" xfId="0" applyFont="1" applyFill="1" applyBorder="1" applyAlignment="1">
      <alignment vertical="center"/>
    </xf>
    <xf numFmtId="0" fontId="0" fillId="0" borderId="0" xfId="0" applyFill="1" applyBorder="1" applyAlignment="1">
      <alignment vertical="center" wrapText="1" shrinkToFit="1"/>
    </xf>
    <xf numFmtId="0" fontId="53" fillId="0" borderId="0" xfId="0" applyFont="1" applyFill="1" applyBorder="1" applyAlignment="1">
      <alignment vertical="center" wrapText="1" shrinkToFit="1"/>
    </xf>
    <xf numFmtId="0" fontId="55" fillId="0" borderId="0" xfId="0" applyFont="1" applyFill="1" applyBorder="1" applyAlignment="1">
      <alignment horizontal="center" vertical="center"/>
    </xf>
    <xf numFmtId="0" fontId="28" fillId="0" borderId="0" xfId="0" applyFont="1" applyFill="1" applyBorder="1" applyAlignment="1">
      <alignment vertical="center"/>
    </xf>
    <xf numFmtId="0" fontId="56" fillId="0" borderId="0" xfId="0" applyFont="1" applyFill="1" applyBorder="1" applyAlignment="1">
      <alignment vertical="center"/>
    </xf>
    <xf numFmtId="0" fontId="0" fillId="0" borderId="0" xfId="0" applyBorder="1" applyAlignment="1"/>
    <xf numFmtId="0" fontId="26" fillId="0" borderId="0" xfId="0" applyFont="1" applyFill="1" applyBorder="1" applyAlignment="1">
      <alignment vertical="center"/>
    </xf>
    <xf numFmtId="0" fontId="57" fillId="0" borderId="0" xfId="0" applyFont="1" applyFill="1" applyBorder="1" applyAlignment="1">
      <alignment vertical="center"/>
    </xf>
    <xf numFmtId="0" fontId="58" fillId="0" borderId="0" xfId="0" applyFont="1" applyFill="1" applyBorder="1" applyAlignment="1">
      <alignment vertical="center"/>
    </xf>
    <xf numFmtId="0" fontId="59" fillId="0" borderId="0" xfId="0" applyFont="1" applyFill="1" applyBorder="1" applyAlignment="1">
      <alignment vertical="center"/>
    </xf>
    <xf numFmtId="0" fontId="60" fillId="0" borderId="0" xfId="0" applyFont="1" applyFill="1" applyBorder="1" applyAlignment="1">
      <alignment vertical="center"/>
    </xf>
    <xf numFmtId="0" fontId="44" fillId="0" borderId="0" xfId="0" applyFont="1" applyFill="1" applyBorder="1" applyAlignment="1">
      <alignment vertical="center"/>
    </xf>
    <xf numFmtId="0" fontId="45" fillId="0" borderId="0" xfId="0" applyFont="1" applyFill="1" applyBorder="1" applyAlignment="1">
      <alignment vertical="center" wrapText="1"/>
    </xf>
    <xf numFmtId="0" fontId="51" fillId="0" borderId="0" xfId="0" applyFont="1" applyFill="1" applyBorder="1" applyAlignment="1">
      <alignment vertical="center" wrapText="1"/>
    </xf>
    <xf numFmtId="0" fontId="0" fillId="0" borderId="0" xfId="0" applyFill="1" applyBorder="1" applyAlignment="1">
      <alignment horizontal="center" vertical="center" wrapText="1"/>
    </xf>
    <xf numFmtId="0" fontId="61" fillId="0" borderId="0" xfId="0" applyFont="1" applyFill="1" applyBorder="1" applyAlignment="1">
      <alignment vertical="center"/>
    </xf>
    <xf numFmtId="0" fontId="62" fillId="0" borderId="0" xfId="0" applyFont="1" applyFill="1" applyBorder="1" applyAlignment="1">
      <alignment vertical="center"/>
    </xf>
    <xf numFmtId="0" fontId="0" fillId="0" borderId="0" xfId="0" applyFont="1" applyFill="1" applyBorder="1" applyAlignment="1">
      <alignment horizontal="center" vertical="center"/>
    </xf>
    <xf numFmtId="0" fontId="63" fillId="0" borderId="0" xfId="0" applyFont="1" applyFill="1" applyBorder="1" applyAlignment="1">
      <alignment vertical="center"/>
    </xf>
    <xf numFmtId="0" fontId="24" fillId="0" borderId="0" xfId="0" applyFont="1" applyFill="1" applyBorder="1" applyAlignment="1">
      <alignment vertical="center"/>
    </xf>
    <xf numFmtId="0" fontId="64" fillId="0" borderId="0" xfId="0" applyFont="1" applyFill="1" applyBorder="1" applyAlignment="1">
      <alignment vertical="center"/>
    </xf>
    <xf numFmtId="0" fontId="65" fillId="0" borderId="0" xfId="0" applyFont="1" applyFill="1" applyBorder="1" applyAlignment="1">
      <alignment vertical="center" shrinkToFit="1"/>
    </xf>
    <xf numFmtId="0" fontId="62" fillId="0" borderId="0" xfId="0" applyFont="1" applyFill="1" applyBorder="1" applyAlignment="1">
      <alignment vertical="center" wrapText="1"/>
    </xf>
    <xf numFmtId="0" fontId="38" fillId="0" borderId="0" xfId="0" applyFont="1" applyFill="1" applyBorder="1" applyAlignment="1">
      <alignment vertical="center" wrapText="1" shrinkToFit="1"/>
    </xf>
    <xf numFmtId="0" fontId="66" fillId="0" borderId="0" xfId="0" applyFont="1" applyFill="1" applyBorder="1" applyAlignment="1">
      <alignment textRotation="24"/>
    </xf>
    <xf numFmtId="0" fontId="50" fillId="0" borderId="0" xfId="0" applyFont="1" applyFill="1" applyBorder="1" applyAlignment="1">
      <alignment vertical="center"/>
    </xf>
    <xf numFmtId="0" fontId="51" fillId="0" borderId="0" xfId="0" applyFont="1" applyFill="1" applyBorder="1" applyAlignment="1"/>
    <xf numFmtId="0" fontId="67" fillId="0" borderId="0" xfId="0" applyFont="1" applyFill="1" applyBorder="1" applyAlignment="1">
      <alignment vertical="center" wrapText="1"/>
    </xf>
    <xf numFmtId="0" fontId="51" fillId="0" borderId="0" xfId="0" applyFont="1" applyFill="1" applyBorder="1" applyAlignment="1">
      <alignment vertical="center"/>
    </xf>
    <xf numFmtId="0" fontId="51" fillId="0" borderId="0" xfId="0" applyFont="1" applyFill="1" applyBorder="1" applyAlignment="1">
      <alignment vertical="center" textRotation="90"/>
    </xf>
    <xf numFmtId="0" fontId="68" fillId="0" borderId="0" xfId="0" applyFont="1" applyFill="1" applyBorder="1" applyAlignment="1">
      <alignment vertical="center" wrapText="1" shrinkToFit="1"/>
    </xf>
    <xf numFmtId="0" fontId="69" fillId="0" borderId="0" xfId="0" applyFont="1" applyFill="1" applyBorder="1" applyAlignment="1">
      <alignment vertical="center" wrapText="1" shrinkToFit="1"/>
    </xf>
    <xf numFmtId="0" fontId="70" fillId="0" borderId="0" xfId="0" applyFont="1" applyFill="1" applyBorder="1" applyAlignment="1">
      <alignment vertical="top" wrapText="1" shrinkToFit="1"/>
    </xf>
    <xf numFmtId="0" fontId="70" fillId="0" borderId="0" xfId="0" applyFont="1" applyFill="1" applyBorder="1" applyAlignment="1">
      <alignment wrapText="1"/>
    </xf>
    <xf numFmtId="0" fontId="0" fillId="0" borderId="0" xfId="0" applyFill="1" applyBorder="1" applyAlignment="1">
      <alignment vertical="top" wrapText="1" shrinkToFit="1"/>
    </xf>
    <xf numFmtId="0" fontId="0" fillId="0" borderId="0" xfId="0" applyFill="1" applyBorder="1" applyAlignment="1">
      <alignment vertical="top" shrinkToFit="1"/>
    </xf>
    <xf numFmtId="0" fontId="46" fillId="0" borderId="0" xfId="0" applyFont="1" applyFill="1" applyBorder="1" applyAlignment="1">
      <alignment vertical="center"/>
    </xf>
    <xf numFmtId="0" fontId="71" fillId="0" borderId="0" xfId="0" applyFont="1" applyFill="1" applyBorder="1" applyAlignment="1">
      <alignment vertical="center"/>
    </xf>
    <xf numFmtId="0" fontId="38" fillId="0" borderId="0" xfId="0" applyFont="1" applyFill="1" applyBorder="1" applyAlignment="1">
      <alignment horizontal="left" vertical="center"/>
    </xf>
    <xf numFmtId="0" fontId="72" fillId="8" borderId="0" xfId="0" applyFont="1" applyFill="1"/>
    <xf numFmtId="0" fontId="5" fillId="8" borderId="0" xfId="0" applyFont="1" applyFill="1"/>
    <xf numFmtId="0" fontId="40" fillId="0" borderId="0" xfId="0" applyFont="1" applyBorder="1" applyAlignment="1">
      <alignment horizontal="center" vertical="center" textRotation="90"/>
    </xf>
    <xf numFmtId="0" fontId="40" fillId="0" borderId="0" xfId="0" applyFont="1" applyBorder="1" applyAlignment="1">
      <alignment horizontal="center" vertical="center" textRotation="90"/>
    </xf>
    <xf numFmtId="0" fontId="40" fillId="0" borderId="2" xfId="0" applyFont="1" applyBorder="1" applyAlignment="1">
      <alignment horizontal="center" vertical="center" textRotation="90"/>
    </xf>
    <xf numFmtId="0" fontId="40" fillId="0" borderId="0" xfId="0" applyFont="1" applyBorder="1" applyAlignment="1">
      <alignment horizontal="center" vertical="center" textRotation="90"/>
    </xf>
    <xf numFmtId="0" fontId="40" fillId="0" borderId="2" xfId="0" applyFont="1" applyBorder="1" applyAlignment="1">
      <alignment horizontal="center" vertical="center" textRotation="90"/>
    </xf>
    <xf numFmtId="0" fontId="40" fillId="0" borderId="11" xfId="0" applyFont="1" applyBorder="1" applyAlignment="1">
      <alignment horizontal="center" vertical="center" textRotation="90"/>
    </xf>
    <xf numFmtId="0" fontId="40" fillId="0" borderId="4" xfId="0" applyFont="1" applyBorder="1" applyAlignment="1">
      <alignment horizontal="center" vertical="center" textRotation="90"/>
    </xf>
    <xf numFmtId="0" fontId="6" fillId="0" borderId="9" xfId="0" applyFont="1" applyFill="1" applyBorder="1" applyAlignment="1">
      <alignment horizontal="left"/>
    </xf>
    <xf numFmtId="0" fontId="0" fillId="0" borderId="0" xfId="0" applyAlignment="1">
      <alignment horizontal="right" vertical="center"/>
    </xf>
    <xf numFmtId="0" fontId="6" fillId="0" borderId="12" xfId="0" applyFont="1" applyFill="1" applyBorder="1" applyAlignment="1">
      <alignment horizontal="right" vertical="center"/>
    </xf>
    <xf numFmtId="0" fontId="6" fillId="0" borderId="9" xfId="0" applyFont="1" applyFill="1" applyBorder="1"/>
    <xf numFmtId="0" fontId="0" fillId="0" borderId="9" xfId="0" applyFill="1" applyBorder="1" applyAlignment="1">
      <alignment horizontal="right" vertical="center"/>
    </xf>
    <xf numFmtId="0" fontId="6" fillId="0" borderId="9" xfId="0" applyFont="1" applyFill="1" applyBorder="1" applyAlignment="1"/>
    <xf numFmtId="0" fontId="0" fillId="0" borderId="0" xfId="0" applyFill="1" applyBorder="1" applyAlignment="1">
      <alignment horizontal="right" vertical="center"/>
    </xf>
    <xf numFmtId="0" fontId="0" fillId="0" borderId="33" xfId="0" applyFill="1" applyBorder="1"/>
    <xf numFmtId="0" fontId="73" fillId="0" borderId="0" xfId="0" applyFont="1" applyBorder="1"/>
    <xf numFmtId="0" fontId="80" fillId="0" borderId="0" xfId="0" applyFont="1"/>
    <xf numFmtId="0" fontId="0" fillId="0" borderId="6" xfId="0" applyBorder="1" applyAlignment="1">
      <alignment horizontal="center"/>
    </xf>
    <xf numFmtId="0" fontId="6" fillId="0" borderId="0" xfId="0" applyFont="1" applyBorder="1"/>
    <xf numFmtId="0" fontId="6" fillId="0" borderId="1" xfId="0" applyFont="1" applyBorder="1" applyAlignment="1">
      <alignment vertical="center" wrapText="1"/>
    </xf>
    <xf numFmtId="0" fontId="4" fillId="0" borderId="0" xfId="6"/>
    <xf numFmtId="0" fontId="4" fillId="0" borderId="9" xfId="6" applyBorder="1"/>
    <xf numFmtId="0" fontId="4" fillId="0" borderId="10" xfId="6" applyBorder="1"/>
    <xf numFmtId="0" fontId="4" fillId="0" borderId="0" xfId="6" applyBorder="1"/>
    <xf numFmtId="0" fontId="4" fillId="0" borderId="0" xfId="6" applyFill="1" applyBorder="1"/>
    <xf numFmtId="0" fontId="4" fillId="0" borderId="3" xfId="6" applyBorder="1"/>
    <xf numFmtId="0" fontId="4" fillId="0" borderId="4" xfId="6" applyBorder="1"/>
    <xf numFmtId="0" fontId="4" fillId="0" borderId="5" xfId="6" applyBorder="1"/>
    <xf numFmtId="0" fontId="4" fillId="0" borderId="0" xfId="6" applyAlignment="1">
      <alignment horizontal="center" vertical="center"/>
    </xf>
    <xf numFmtId="0" fontId="98" fillId="10" borderId="27" xfId="6" applyFont="1" applyFill="1" applyBorder="1" applyAlignment="1">
      <alignment horizontal="center" vertical="center"/>
    </xf>
    <xf numFmtId="0" fontId="98" fillId="10" borderId="0" xfId="6" applyFont="1" applyFill="1" applyBorder="1" applyAlignment="1">
      <alignment horizontal="center" vertical="center"/>
    </xf>
    <xf numFmtId="0" fontId="35" fillId="10" borderId="0" xfId="6" applyFont="1" applyFill="1" applyBorder="1" applyAlignment="1">
      <alignment horizontal="center" vertical="center"/>
    </xf>
    <xf numFmtId="0" fontId="35" fillId="0" borderId="0" xfId="6" applyFont="1" applyAlignment="1">
      <alignment horizontal="center" vertical="center"/>
    </xf>
    <xf numFmtId="0" fontId="36" fillId="11" borderId="2" xfId="6" applyFont="1" applyFill="1" applyBorder="1" applyAlignment="1">
      <alignment horizontal="center" vertical="center"/>
    </xf>
    <xf numFmtId="0" fontId="36" fillId="11" borderId="0" xfId="6" applyFont="1" applyFill="1" applyBorder="1" applyAlignment="1">
      <alignment horizontal="center" vertical="center"/>
    </xf>
    <xf numFmtId="0" fontId="35" fillId="11" borderId="0" xfId="6" applyFont="1" applyFill="1" applyBorder="1" applyAlignment="1">
      <alignment horizontal="center" vertical="center"/>
    </xf>
    <xf numFmtId="0" fontId="36" fillId="0" borderId="0" xfId="6" applyFont="1" applyFill="1" applyBorder="1" applyAlignment="1">
      <alignment horizontal="center" vertical="center"/>
    </xf>
    <xf numFmtId="0" fontId="35" fillId="0" borderId="0" xfId="6" applyFont="1" applyFill="1" applyBorder="1" applyAlignment="1">
      <alignment horizontal="center" vertical="center"/>
    </xf>
    <xf numFmtId="0" fontId="35" fillId="0" borderId="0" xfId="6" applyFont="1"/>
    <xf numFmtId="0" fontId="4" fillId="0" borderId="24" xfId="6" applyBorder="1"/>
    <xf numFmtId="0" fontId="4" fillId="0" borderId="25" xfId="6" applyFill="1" applyBorder="1"/>
    <xf numFmtId="0" fontId="35" fillId="0" borderId="25" xfId="6" applyFont="1" applyFill="1" applyBorder="1"/>
    <xf numFmtId="0" fontId="4" fillId="0" borderId="25" xfId="6" applyBorder="1"/>
    <xf numFmtId="0" fontId="4" fillId="0" borderId="26" xfId="6" applyBorder="1"/>
    <xf numFmtId="0" fontId="4" fillId="0" borderId="27" xfId="6" applyBorder="1"/>
    <xf numFmtId="0" fontId="4" fillId="0" borderId="12" xfId="6" applyFill="1" applyBorder="1" applyAlignment="1">
      <alignment horizontal="right" vertical="center"/>
    </xf>
    <xf numFmtId="0" fontId="4" fillId="0" borderId="9" xfId="6" applyFill="1" applyBorder="1"/>
    <xf numFmtId="0" fontId="35" fillId="0" borderId="9" xfId="6" applyFont="1" applyFill="1" applyBorder="1"/>
    <xf numFmtId="0" fontId="4" fillId="0" borderId="29" xfId="6" applyBorder="1"/>
    <xf numFmtId="0" fontId="41" fillId="0" borderId="28" xfId="6" applyFont="1" applyFill="1" applyBorder="1" applyAlignment="1">
      <alignment horizontal="center" vertical="center"/>
    </xf>
    <xf numFmtId="0" fontId="42" fillId="3" borderId="0" xfId="6" applyFont="1" applyFill="1" applyBorder="1" applyAlignment="1">
      <alignment vertical="center"/>
    </xf>
    <xf numFmtId="0" fontId="26" fillId="3" borderId="0" xfId="6" applyFont="1" applyFill="1" applyBorder="1"/>
    <xf numFmtId="0" fontId="4" fillId="0" borderId="2" xfId="6" applyFill="1" applyBorder="1"/>
    <xf numFmtId="0" fontId="35" fillId="0" borderId="0" xfId="6" applyFont="1" applyFill="1" applyBorder="1"/>
    <xf numFmtId="0" fontId="4" fillId="4" borderId="0" xfId="6" applyFill="1" applyBorder="1"/>
    <xf numFmtId="0" fontId="4" fillId="0" borderId="0" xfId="6" applyFill="1" applyBorder="1" applyAlignment="1">
      <alignment horizontal="right"/>
    </xf>
    <xf numFmtId="0" fontId="38" fillId="0" borderId="0" xfId="6" applyFont="1" applyFill="1" applyBorder="1" applyAlignment="1"/>
    <xf numFmtId="0" fontId="35" fillId="0" borderId="0" xfId="6" applyFont="1" applyFill="1" applyBorder="1" applyAlignment="1"/>
    <xf numFmtId="0" fontId="4" fillId="2" borderId="0" xfId="6" applyFill="1" applyBorder="1"/>
    <xf numFmtId="0" fontId="38" fillId="0" borderId="0" xfId="6" applyFont="1" applyFill="1" applyBorder="1"/>
    <xf numFmtId="0" fontId="35" fillId="0" borderId="0" xfId="6" applyFont="1" applyFill="1" applyBorder="1" applyAlignment="1">
      <alignment wrapText="1"/>
    </xf>
    <xf numFmtId="0" fontId="4" fillId="0" borderId="11" xfId="6" applyFill="1" applyBorder="1"/>
    <xf numFmtId="0" fontId="4" fillId="0" borderId="4" xfId="6" applyFill="1" applyBorder="1"/>
    <xf numFmtId="0" fontId="4" fillId="0" borderId="4" xfId="6" applyFill="1" applyBorder="1" applyAlignment="1">
      <alignment horizontal="right"/>
    </xf>
    <xf numFmtId="0" fontId="38" fillId="0" borderId="4" xfId="6" applyFont="1" applyFill="1" applyBorder="1"/>
    <xf numFmtId="0" fontId="35" fillId="0" borderId="4" xfId="6" applyFont="1" applyFill="1" applyBorder="1" applyAlignment="1">
      <alignment wrapText="1"/>
    </xf>
    <xf numFmtId="0" fontId="4" fillId="0" borderId="9" xfId="6" applyFill="1" applyBorder="1" applyAlignment="1">
      <alignment horizontal="right"/>
    </xf>
    <xf numFmtId="0" fontId="35" fillId="0" borderId="9" xfId="6" applyFont="1" applyFill="1" applyBorder="1" applyAlignment="1"/>
    <xf numFmtId="0" fontId="4" fillId="0" borderId="30" xfId="6" applyBorder="1"/>
    <xf numFmtId="0" fontId="4" fillId="0" borderId="31" xfId="6" applyFill="1" applyBorder="1"/>
    <xf numFmtId="0" fontId="4" fillId="0" borderId="31" xfId="6" applyFill="1" applyBorder="1" applyAlignment="1">
      <alignment horizontal="right"/>
    </xf>
    <xf numFmtId="0" fontId="35" fillId="0" borderId="31" xfId="6" applyFont="1" applyFill="1" applyBorder="1" applyAlignment="1"/>
    <xf numFmtId="0" fontId="4" fillId="0" borderId="31" xfId="6" applyBorder="1"/>
    <xf numFmtId="0" fontId="4" fillId="0" borderId="32" xfId="6" applyBorder="1"/>
    <xf numFmtId="0" fontId="4" fillId="0" borderId="0" xfId="6" applyFill="1"/>
    <xf numFmtId="0" fontId="4" fillId="0" borderId="0" xfId="6" applyFill="1" applyAlignment="1">
      <alignment horizontal="right"/>
    </xf>
    <xf numFmtId="0" fontId="99" fillId="0" borderId="0" xfId="6" applyFont="1" applyFill="1"/>
    <xf numFmtId="0" fontId="35" fillId="0" borderId="0" xfId="6" applyFont="1" applyFill="1" applyAlignment="1"/>
    <xf numFmtId="0" fontId="4" fillId="0" borderId="25" xfId="6" applyFill="1" applyBorder="1" applyAlignment="1">
      <alignment horizontal="right"/>
    </xf>
    <xf numFmtId="0" fontId="35" fillId="0" borderId="25" xfId="6" applyFont="1" applyFill="1" applyBorder="1" applyAlignment="1"/>
    <xf numFmtId="0" fontId="4" fillId="5" borderId="0" xfId="6" applyFill="1" applyBorder="1"/>
    <xf numFmtId="0" fontId="4" fillId="6" borderId="0" xfId="6" applyFill="1" applyBorder="1"/>
    <xf numFmtId="0" fontId="35" fillId="0" borderId="4" xfId="6" applyFont="1" applyFill="1" applyBorder="1" applyAlignment="1"/>
    <xf numFmtId="0" fontId="35" fillId="0" borderId="31" xfId="6" applyFont="1" applyFill="1" applyBorder="1"/>
    <xf numFmtId="0" fontId="35" fillId="0" borderId="0" xfId="6" applyFont="1" applyFill="1"/>
    <xf numFmtId="0" fontId="4" fillId="0" borderId="0" xfId="7"/>
    <xf numFmtId="0" fontId="4" fillId="0" borderId="6" xfId="7" applyBorder="1" applyAlignment="1">
      <alignment horizontal="center"/>
    </xf>
    <xf numFmtId="0" fontId="4" fillId="0" borderId="7" xfId="7" applyBorder="1" applyAlignment="1">
      <alignment horizontal="center" vertical="center"/>
    </xf>
    <xf numFmtId="0" fontId="4" fillId="0" borderId="7" xfId="7" applyBorder="1"/>
    <xf numFmtId="0" fontId="4" fillId="0" borderId="12" xfId="7" applyBorder="1"/>
    <xf numFmtId="0" fontId="4" fillId="0" borderId="9" xfId="7" applyBorder="1"/>
    <xf numFmtId="0" fontId="4" fillId="0" borderId="10" xfId="7" applyBorder="1"/>
    <xf numFmtId="0" fontId="4" fillId="0" borderId="12" xfId="7" applyBorder="1" applyAlignment="1">
      <alignment horizontal="center" vertical="center"/>
    </xf>
    <xf numFmtId="0" fontId="4" fillId="0" borderId="9" xfId="7" applyBorder="1" applyAlignment="1">
      <alignment horizontal="center" vertical="center"/>
    </xf>
    <xf numFmtId="0" fontId="4" fillId="0" borderId="0" xfId="7" applyBorder="1"/>
    <xf numFmtId="0" fontId="4" fillId="0" borderId="2" xfId="7" applyBorder="1"/>
    <xf numFmtId="0" fontId="4" fillId="0" borderId="0" xfId="7" applyFill="1" applyBorder="1"/>
    <xf numFmtId="0" fontId="4" fillId="0" borderId="3" xfId="7" applyBorder="1"/>
    <xf numFmtId="0" fontId="33" fillId="0" borderId="3" xfId="7" applyFont="1" applyBorder="1"/>
    <xf numFmtId="0" fontId="33" fillId="0" borderId="0" xfId="7" applyFont="1" applyBorder="1"/>
    <xf numFmtId="0" fontId="4" fillId="0" borderId="1" xfId="7" applyBorder="1" applyAlignment="1">
      <alignment horizontal="center" vertical="center"/>
    </xf>
    <xf numFmtId="0" fontId="4" fillId="0" borderId="1" xfId="7" applyBorder="1"/>
    <xf numFmtId="0" fontId="4" fillId="0" borderId="6" xfId="7" applyBorder="1"/>
    <xf numFmtId="0" fontId="4" fillId="0" borderId="11" xfId="7" applyBorder="1"/>
    <xf numFmtId="0" fontId="4" fillId="0" borderId="4" xfId="7" applyBorder="1"/>
    <xf numFmtId="0" fontId="4" fillId="0" borderId="5" xfId="7" applyBorder="1"/>
    <xf numFmtId="0" fontId="4" fillId="0" borderId="8" xfId="7" applyBorder="1" applyAlignment="1">
      <alignment horizontal="center" vertical="center"/>
    </xf>
    <xf numFmtId="0" fontId="4" fillId="0" borderId="8" xfId="7" applyBorder="1"/>
    <xf numFmtId="0" fontId="4" fillId="0" borderId="0" xfId="7" applyAlignment="1">
      <alignment horizontal="center" vertical="center"/>
    </xf>
    <xf numFmtId="0" fontId="33" fillId="0" borderId="10" xfId="7" applyFont="1" applyBorder="1"/>
    <xf numFmtId="0" fontId="4" fillId="0" borderId="33" xfId="7" applyBorder="1" applyAlignment="1">
      <alignment horizontal="center" vertical="center"/>
    </xf>
    <xf numFmtId="0" fontId="97" fillId="0" borderId="5" xfId="7" applyFont="1" applyBorder="1"/>
    <xf numFmtId="0" fontId="97" fillId="0" borderId="8" xfId="7" applyFont="1" applyBorder="1" applyAlignment="1">
      <alignment horizontal="center" vertical="center"/>
    </xf>
    <xf numFmtId="0" fontId="97" fillId="0" borderId="8" xfId="7" applyFont="1" applyBorder="1"/>
    <xf numFmtId="0" fontId="4" fillId="0" borderId="13" xfId="7" applyBorder="1" applyAlignment="1"/>
    <xf numFmtId="0" fontId="0" fillId="0" borderId="6" xfId="0" applyBorder="1" applyAlignment="1"/>
    <xf numFmtId="0" fontId="6" fillId="0" borderId="6" xfId="0" applyFont="1" applyBorder="1" applyAlignment="1"/>
    <xf numFmtId="0" fontId="8" fillId="0" borderId="0" xfId="0" applyNumberFormat="1" applyFont="1" applyFill="1" applyBorder="1"/>
    <xf numFmtId="0" fontId="4" fillId="0" borderId="7" xfId="7" applyBorder="1" applyAlignment="1">
      <alignment horizontal="center"/>
    </xf>
    <xf numFmtId="0" fontId="0" fillId="0" borderId="7" xfId="0" applyBorder="1" applyAlignment="1">
      <alignment horizontal="center"/>
    </xf>
    <xf numFmtId="0" fontId="6" fillId="0" borderId="4" xfId="0" applyFont="1" applyFill="1" applyBorder="1"/>
    <xf numFmtId="0" fontId="74" fillId="0" borderId="0" xfId="0" applyFont="1" applyFill="1" applyBorder="1" applyAlignment="1">
      <alignment horizontal="center" vertical="center"/>
    </xf>
    <xf numFmtId="0" fontId="73" fillId="0" borderId="0" xfId="0" applyFont="1" applyAlignment="1">
      <alignment vertical="center"/>
    </xf>
    <xf numFmtId="0" fontId="104" fillId="0" borderId="0" xfId="0" applyFont="1"/>
    <xf numFmtId="0" fontId="6" fillId="0" borderId="8" xfId="0" applyFont="1" applyBorder="1"/>
    <xf numFmtId="0" fontId="6" fillId="0" borderId="0" xfId="0" applyFont="1" applyFill="1" applyBorder="1"/>
    <xf numFmtId="0" fontId="6" fillId="0" borderId="0" xfId="0" applyFont="1" applyFill="1" applyBorder="1" applyAlignment="1">
      <alignment vertical="center" wrapText="1"/>
    </xf>
    <xf numFmtId="0" fontId="74" fillId="0" borderId="0" xfId="0" applyFont="1" applyFill="1" applyBorder="1" applyAlignment="1">
      <alignment horizontal="center" vertical="center"/>
    </xf>
    <xf numFmtId="0" fontId="4" fillId="13" borderId="13" xfId="7" applyFill="1" applyBorder="1" applyAlignment="1"/>
    <xf numFmtId="0" fontId="4" fillId="13" borderId="10" xfId="7" applyFill="1" applyBorder="1"/>
    <xf numFmtId="0" fontId="33" fillId="13" borderId="3" xfId="7" applyFont="1" applyFill="1" applyBorder="1"/>
    <xf numFmtId="0" fontId="4" fillId="13" borderId="3" xfId="7" applyFill="1" applyBorder="1"/>
    <xf numFmtId="0" fontId="4" fillId="13" borderId="5" xfId="7" applyFill="1" applyBorder="1"/>
    <xf numFmtId="0" fontId="4" fillId="13" borderId="0" xfId="7" applyFill="1"/>
    <xf numFmtId="0" fontId="33" fillId="13" borderId="10" xfId="7" applyFont="1" applyFill="1" applyBorder="1"/>
    <xf numFmtId="0" fontId="6" fillId="15" borderId="6" xfId="0" applyFont="1" applyFill="1" applyBorder="1" applyAlignment="1"/>
    <xf numFmtId="0" fontId="33" fillId="15" borderId="3" xfId="0" applyFont="1" applyFill="1" applyBorder="1"/>
    <xf numFmtId="0" fontId="0" fillId="15" borderId="3" xfId="0" applyFill="1" applyBorder="1"/>
    <xf numFmtId="0" fontId="27" fillId="15" borderId="3" xfId="0" applyFont="1" applyFill="1" applyBorder="1"/>
    <xf numFmtId="0" fontId="0" fillId="15" borderId="5" xfId="0" applyFill="1" applyBorder="1"/>
    <xf numFmtId="0" fontId="0" fillId="15" borderId="0" xfId="0" applyFill="1"/>
    <xf numFmtId="0" fontId="33" fillId="15" borderId="10" xfId="0" applyFont="1" applyFill="1" applyBorder="1"/>
    <xf numFmtId="0" fontId="6" fillId="9" borderId="0" xfId="0" applyFont="1" applyFill="1"/>
    <xf numFmtId="0" fontId="33" fillId="9" borderId="10" xfId="0" applyFont="1" applyFill="1" applyBorder="1"/>
    <xf numFmtId="0" fontId="0" fillId="9" borderId="0" xfId="0" applyFill="1"/>
    <xf numFmtId="0" fontId="4" fillId="0" borderId="27" xfId="6" applyBorder="1" applyAlignment="1"/>
    <xf numFmtId="0" fontId="4" fillId="0" borderId="29" xfId="6" applyBorder="1" applyAlignment="1"/>
    <xf numFmtId="0" fontId="4" fillId="0" borderId="0" xfId="6" applyAlignment="1"/>
    <xf numFmtId="0" fontId="4" fillId="0" borderId="0" xfId="6" applyBorder="1" applyAlignment="1"/>
    <xf numFmtId="0" fontId="4" fillId="0" borderId="0" xfId="6" applyFill="1" applyBorder="1" applyAlignment="1"/>
    <xf numFmtId="0" fontId="4" fillId="2" borderId="0" xfId="6" applyFill="1" applyBorder="1" applyAlignment="1"/>
    <xf numFmtId="0" fontId="4" fillId="4" borderId="0" xfId="6" applyFill="1" applyBorder="1" applyAlignment="1"/>
    <xf numFmtId="0" fontId="26" fillId="3" borderId="0" xfId="6" applyFont="1" applyFill="1" applyBorder="1" applyAlignment="1"/>
    <xf numFmtId="0" fontId="4" fillId="0" borderId="27" xfId="6" applyBorder="1" applyAlignment="1">
      <alignment horizontal="left" vertical="center"/>
    </xf>
    <xf numFmtId="0" fontId="4" fillId="14" borderId="12" xfId="6" applyFill="1" applyBorder="1" applyAlignment="1">
      <alignment horizontal="left" vertical="center"/>
    </xf>
    <xf numFmtId="0" fontId="2" fillId="14" borderId="9" xfId="6" applyFont="1" applyFill="1" applyBorder="1" applyAlignment="1">
      <alignment horizontal="left" vertical="center"/>
    </xf>
    <xf numFmtId="0" fontId="4" fillId="14" borderId="9" xfId="6" applyFill="1" applyBorder="1" applyAlignment="1">
      <alignment horizontal="left" vertical="center"/>
    </xf>
    <xf numFmtId="0" fontId="35" fillId="14" borderId="9" xfId="6" applyFont="1" applyFill="1" applyBorder="1" applyAlignment="1">
      <alignment horizontal="left" vertical="center"/>
    </xf>
    <xf numFmtId="0" fontId="4" fillId="14" borderId="10" xfId="6" applyFill="1" applyBorder="1" applyAlignment="1">
      <alignment horizontal="left" vertical="center"/>
    </xf>
    <xf numFmtId="0" fontId="4" fillId="0" borderId="29" xfId="6" applyBorder="1" applyAlignment="1">
      <alignment horizontal="left" vertical="center"/>
    </xf>
    <xf numFmtId="0" fontId="4" fillId="0" borderId="0" xfId="6" applyAlignment="1">
      <alignment horizontal="left" vertical="center"/>
    </xf>
    <xf numFmtId="0" fontId="4" fillId="0" borderId="0" xfId="6" applyBorder="1" applyAlignment="1">
      <alignment horizontal="left" vertical="center"/>
    </xf>
    <xf numFmtId="0" fontId="4" fillId="0" borderId="0" xfId="6" applyFill="1" applyBorder="1" applyAlignment="1">
      <alignment horizontal="left" vertical="center"/>
    </xf>
    <xf numFmtId="0" fontId="4" fillId="2" borderId="0" xfId="6" applyFill="1" applyBorder="1" applyAlignment="1">
      <alignment horizontal="left" vertical="center"/>
    </xf>
    <xf numFmtId="0" fontId="4" fillId="14" borderId="2" xfId="6" applyFill="1" applyBorder="1" applyAlignment="1">
      <alignment horizontal="left" vertical="center"/>
    </xf>
    <xf numFmtId="0" fontId="4" fillId="14" borderId="0" xfId="6" applyFill="1" applyBorder="1" applyAlignment="1">
      <alignment horizontal="left" vertical="center"/>
    </xf>
    <xf numFmtId="0" fontId="35" fillId="14" borderId="0" xfId="6" applyFont="1" applyFill="1" applyBorder="1" applyAlignment="1">
      <alignment horizontal="left" vertical="center"/>
    </xf>
    <xf numFmtId="0" fontId="4" fillId="14" borderId="3" xfId="6" applyFill="1" applyBorder="1" applyAlignment="1">
      <alignment horizontal="left" vertical="center"/>
    </xf>
    <xf numFmtId="0" fontId="4" fillId="4" borderId="0" xfId="6" applyFill="1" applyBorder="1" applyAlignment="1">
      <alignment horizontal="left" vertical="center"/>
    </xf>
    <xf numFmtId="0" fontId="2" fillId="14" borderId="0" xfId="6" applyFont="1" applyFill="1" applyBorder="1" applyAlignment="1">
      <alignment horizontal="left" vertical="center"/>
    </xf>
    <xf numFmtId="0" fontId="38" fillId="14" borderId="0" xfId="6" applyFont="1" applyFill="1" applyBorder="1" applyAlignment="1">
      <alignment horizontal="left" vertical="center"/>
    </xf>
    <xf numFmtId="0" fontId="41" fillId="0" borderId="28" xfId="6" applyFont="1" applyFill="1" applyBorder="1" applyAlignment="1">
      <alignment horizontal="left" vertical="center"/>
    </xf>
    <xf numFmtId="0" fontId="42" fillId="3" borderId="0" xfId="6" applyFont="1" applyFill="1" applyBorder="1" applyAlignment="1">
      <alignment horizontal="left" vertical="center"/>
    </xf>
    <xf numFmtId="0" fontId="26" fillId="3" borderId="0" xfId="6" applyFont="1" applyFill="1" applyBorder="1" applyAlignment="1">
      <alignment horizontal="left" vertical="center"/>
    </xf>
    <xf numFmtId="0" fontId="41" fillId="0" borderId="0" xfId="6" applyFont="1" applyFill="1" applyBorder="1" applyAlignment="1">
      <alignment horizontal="left" vertical="center"/>
    </xf>
    <xf numFmtId="0" fontId="4" fillId="14" borderId="11" xfId="6" applyFill="1" applyBorder="1" applyAlignment="1">
      <alignment horizontal="left" vertical="center"/>
    </xf>
    <xf numFmtId="0" fontId="4" fillId="14" borderId="4" xfId="6" applyFill="1" applyBorder="1" applyAlignment="1">
      <alignment horizontal="left" vertical="center"/>
    </xf>
    <xf numFmtId="0" fontId="2" fillId="14" borderId="4" xfId="6" applyFont="1" applyFill="1" applyBorder="1" applyAlignment="1">
      <alignment horizontal="left" vertical="center"/>
    </xf>
    <xf numFmtId="0" fontId="38" fillId="14" borderId="4" xfId="6" applyFont="1" applyFill="1" applyBorder="1" applyAlignment="1">
      <alignment horizontal="left" vertical="center"/>
    </xf>
    <xf numFmtId="0" fontId="35" fillId="14" borderId="4" xfId="6" applyFont="1" applyFill="1" applyBorder="1" applyAlignment="1">
      <alignment horizontal="left" vertical="center"/>
    </xf>
    <xf numFmtId="0" fontId="4" fillId="14" borderId="5" xfId="6" applyFill="1" applyBorder="1" applyAlignment="1">
      <alignment horizontal="left" vertical="center"/>
    </xf>
    <xf numFmtId="0" fontId="35" fillId="0" borderId="0" xfId="6" applyFont="1" applyFill="1" applyBorder="1" applyAlignment="1">
      <alignment horizontal="left" vertical="center"/>
    </xf>
    <xf numFmtId="49" fontId="2" fillId="14" borderId="0" xfId="6" applyNumberFormat="1" applyFont="1" applyFill="1" applyBorder="1" applyAlignment="1">
      <alignment horizontal="left" vertical="center"/>
    </xf>
    <xf numFmtId="49" fontId="2" fillId="14" borderId="4" xfId="6" applyNumberFormat="1" applyFont="1" applyFill="1" applyBorder="1" applyAlignment="1">
      <alignment horizontal="left" vertical="center"/>
    </xf>
    <xf numFmtId="0" fontId="4" fillId="0" borderId="30" xfId="6" applyBorder="1" applyAlignment="1">
      <alignment horizontal="left" vertical="center"/>
    </xf>
    <xf numFmtId="0" fontId="4" fillId="0" borderId="31" xfId="6" applyBorder="1" applyAlignment="1">
      <alignment horizontal="left" vertical="center"/>
    </xf>
    <xf numFmtId="0" fontId="4" fillId="0" borderId="32" xfId="6" applyBorder="1" applyAlignment="1">
      <alignment horizontal="left" vertical="center"/>
    </xf>
    <xf numFmtId="0" fontId="1" fillId="14" borderId="9" xfId="6" applyFont="1" applyFill="1" applyBorder="1" applyAlignment="1">
      <alignment horizontal="left" vertical="center"/>
    </xf>
    <xf numFmtId="0" fontId="1" fillId="14" borderId="0" xfId="6" applyFont="1" applyFill="1" applyBorder="1" applyAlignment="1">
      <alignment horizontal="left" vertical="center"/>
    </xf>
    <xf numFmtId="0" fontId="1" fillId="14" borderId="4" xfId="6" applyFont="1" applyFill="1" applyBorder="1" applyAlignment="1">
      <alignment horizontal="left" vertical="center"/>
    </xf>
    <xf numFmtId="0" fontId="1" fillId="0" borderId="0" xfId="6" applyFont="1" applyAlignment="1">
      <alignment horizontal="left" vertical="center"/>
    </xf>
    <xf numFmtId="0" fontId="4" fillId="5" borderId="0" xfId="6" applyFill="1" applyBorder="1" applyAlignment="1">
      <alignment horizontal="left" vertical="center"/>
    </xf>
    <xf numFmtId="0" fontId="35" fillId="14" borderId="0" xfId="6" applyFont="1" applyFill="1" applyBorder="1" applyAlignment="1">
      <alignment horizontal="left" vertical="center" wrapText="1"/>
    </xf>
    <xf numFmtId="0" fontId="4" fillId="6" borderId="0" xfId="6" applyFill="1" applyBorder="1" applyAlignment="1">
      <alignment horizontal="left" vertical="center"/>
    </xf>
    <xf numFmtId="0" fontId="35" fillId="14" borderId="4" xfId="6" applyFont="1" applyFill="1" applyBorder="1" applyAlignment="1">
      <alignment horizontal="left" vertical="center" wrapText="1"/>
    </xf>
    <xf numFmtId="0" fontId="4" fillId="0" borderId="0" xfId="6" applyFill="1" applyBorder="1" applyAlignment="1">
      <alignment horizontal="left"/>
    </xf>
    <xf numFmtId="0" fontId="4" fillId="0" borderId="0" xfId="6" applyBorder="1" applyAlignment="1">
      <alignment horizontal="left"/>
    </xf>
    <xf numFmtId="0" fontId="4" fillId="14" borderId="9" xfId="6" applyFill="1" applyBorder="1" applyAlignment="1">
      <alignment horizontal="left"/>
    </xf>
    <xf numFmtId="0" fontId="35" fillId="14" borderId="9" xfId="6" applyFont="1" applyFill="1" applyBorder="1" applyAlignment="1">
      <alignment horizontal="left"/>
    </xf>
    <xf numFmtId="0" fontId="4" fillId="14" borderId="10" xfId="6" applyFill="1" applyBorder="1" applyAlignment="1">
      <alignment horizontal="left"/>
    </xf>
    <xf numFmtId="0" fontId="4" fillId="14" borderId="2" xfId="6" applyFill="1" applyBorder="1" applyAlignment="1">
      <alignment horizontal="left"/>
    </xf>
    <xf numFmtId="0" fontId="4" fillId="14" borderId="0" xfId="6" applyFill="1" applyBorder="1" applyAlignment="1">
      <alignment horizontal="left"/>
    </xf>
    <xf numFmtId="0" fontId="35" fillId="14" borderId="0" xfId="6" applyFont="1" applyFill="1" applyBorder="1" applyAlignment="1">
      <alignment horizontal="left"/>
    </xf>
    <xf numFmtId="0" fontId="4" fillId="14" borderId="3" xfId="6" applyFill="1" applyBorder="1" applyAlignment="1">
      <alignment horizontal="left"/>
    </xf>
    <xf numFmtId="0" fontId="1" fillId="14" borderId="0" xfId="6" applyFont="1" applyFill="1" applyBorder="1" applyAlignment="1">
      <alignment horizontal="left"/>
    </xf>
    <xf numFmtId="0" fontId="38" fillId="14" borderId="0" xfId="6" applyFont="1" applyFill="1" applyBorder="1" applyAlignment="1">
      <alignment horizontal="left"/>
    </xf>
    <xf numFmtId="0" fontId="4" fillId="14" borderId="11" xfId="6" applyFill="1" applyBorder="1" applyAlignment="1">
      <alignment horizontal="left"/>
    </xf>
    <xf numFmtId="0" fontId="4" fillId="14" borderId="4" xfId="6" applyFill="1" applyBorder="1" applyAlignment="1">
      <alignment horizontal="left"/>
    </xf>
    <xf numFmtId="0" fontId="1" fillId="14" borderId="4" xfId="6" applyFont="1" applyFill="1" applyBorder="1" applyAlignment="1">
      <alignment horizontal="left"/>
    </xf>
    <xf numFmtId="0" fontId="4" fillId="14" borderId="5" xfId="6" applyFill="1" applyBorder="1" applyAlignment="1">
      <alignment horizontal="left"/>
    </xf>
    <xf numFmtId="0" fontId="35" fillId="14" borderId="4" xfId="6" applyFont="1" applyFill="1" applyBorder="1" applyAlignment="1">
      <alignment horizontal="left"/>
    </xf>
    <xf numFmtId="0" fontId="4" fillId="0" borderId="27" xfId="6" applyBorder="1" applyAlignment="1">
      <alignment horizontal="left"/>
    </xf>
    <xf numFmtId="0" fontId="4" fillId="0" borderId="29" xfId="6" applyBorder="1" applyAlignment="1">
      <alignment horizontal="left"/>
    </xf>
    <xf numFmtId="0" fontId="4" fillId="0" borderId="0" xfId="6" applyAlignment="1">
      <alignment horizontal="left"/>
    </xf>
    <xf numFmtId="0" fontId="4" fillId="6" borderId="0" xfId="6" applyFill="1" applyBorder="1" applyAlignment="1">
      <alignment horizontal="left"/>
    </xf>
    <xf numFmtId="0" fontId="4" fillId="5" borderId="0" xfId="6" applyFill="1" applyBorder="1" applyAlignment="1">
      <alignment horizontal="left"/>
    </xf>
    <xf numFmtId="0" fontId="4" fillId="2" borderId="0" xfId="6" applyFill="1" applyBorder="1" applyAlignment="1">
      <alignment horizontal="left"/>
    </xf>
    <xf numFmtId="0" fontId="38" fillId="14" borderId="4" xfId="6" applyFont="1" applyFill="1" applyBorder="1" applyAlignment="1">
      <alignment horizontal="left"/>
    </xf>
    <xf numFmtId="0" fontId="35" fillId="14" borderId="0" xfId="6" applyFont="1" applyFill="1" applyBorder="1" applyAlignment="1">
      <alignment horizontal="left" wrapText="1"/>
    </xf>
    <xf numFmtId="0" fontId="35" fillId="14" borderId="4" xfId="6" applyFont="1" applyFill="1" applyBorder="1" applyAlignment="1">
      <alignment horizontal="left" wrapText="1"/>
    </xf>
    <xf numFmtId="0" fontId="3" fillId="14" borderId="9" xfId="6" applyFont="1" applyFill="1" applyBorder="1" applyAlignment="1">
      <alignment horizontal="left"/>
    </xf>
    <xf numFmtId="0" fontId="13" fillId="14" borderId="0" xfId="6" applyFont="1" applyFill="1" applyBorder="1" applyAlignment="1">
      <alignment horizontal="left"/>
    </xf>
    <xf numFmtId="0" fontId="10" fillId="0" borderId="0" xfId="0" applyFont="1" applyAlignment="1" applyProtection="1">
      <alignment horizontal="left" vertical="top"/>
      <protection locked="0"/>
    </xf>
    <xf numFmtId="0" fontId="10" fillId="0" borderId="0" xfId="0" applyFont="1" applyAlignment="1">
      <alignment horizontal="left" vertical="top"/>
    </xf>
    <xf numFmtId="0" fontId="74" fillId="0" borderId="0" xfId="0" applyFont="1" applyFill="1" applyBorder="1" applyAlignment="1">
      <alignment horizontal="center" vertical="center"/>
    </xf>
    <xf numFmtId="0" fontId="10" fillId="0" borderId="0" xfId="0" applyFont="1"/>
    <xf numFmtId="0" fontId="69" fillId="0" borderId="12" xfId="0" applyFont="1" applyFill="1" applyBorder="1" applyAlignment="1">
      <alignment vertical="center" wrapText="1" shrinkToFit="1"/>
    </xf>
    <xf numFmtId="0" fontId="69" fillId="0" borderId="9" xfId="0" applyFont="1" applyFill="1" applyBorder="1" applyAlignment="1">
      <alignment vertical="center" wrapText="1" shrinkToFit="1"/>
    </xf>
    <xf numFmtId="0" fontId="69" fillId="0" borderId="10" xfId="0" applyFont="1" applyFill="1" applyBorder="1" applyAlignment="1">
      <alignment vertical="center" wrapText="1" shrinkToFit="1"/>
    </xf>
    <xf numFmtId="0" fontId="69" fillId="0" borderId="2" xfId="0" applyFont="1" applyFill="1" applyBorder="1" applyAlignment="1">
      <alignment vertical="center" wrapText="1" shrinkToFit="1"/>
    </xf>
    <xf numFmtId="0" fontId="69" fillId="0" borderId="3" xfId="0" applyFont="1" applyFill="1" applyBorder="1" applyAlignment="1">
      <alignment vertical="center" wrapText="1" shrinkToFit="1"/>
    </xf>
    <xf numFmtId="0" fontId="50" fillId="2" borderId="11" xfId="0" applyFont="1" applyFill="1" applyBorder="1" applyAlignment="1">
      <alignment vertical="center"/>
    </xf>
    <xf numFmtId="0" fontId="50" fillId="2" borderId="4" xfId="0" applyFont="1" applyFill="1" applyBorder="1" applyAlignment="1">
      <alignment vertical="center"/>
    </xf>
    <xf numFmtId="0" fontId="51" fillId="2" borderId="4" xfId="0" applyFont="1" applyFill="1" applyBorder="1" applyAlignment="1">
      <alignment vertical="center"/>
    </xf>
    <xf numFmtId="0" fontId="50" fillId="2" borderId="5" xfId="0" applyFont="1" applyFill="1" applyBorder="1" applyAlignment="1">
      <alignment vertical="center"/>
    </xf>
    <xf numFmtId="0" fontId="117" fillId="0" borderId="0" xfId="0" applyFont="1" applyAlignment="1">
      <alignment horizontal="center"/>
    </xf>
    <xf numFmtId="0" fontId="6" fillId="0" borderId="0" xfId="0" applyFont="1" applyBorder="1" applyAlignment="1">
      <alignment vertical="center" wrapText="1"/>
    </xf>
    <xf numFmtId="166" fontId="121" fillId="0" borderId="2" xfId="0" applyNumberFormat="1" applyFont="1" applyBorder="1" applyAlignment="1">
      <alignment vertical="center"/>
    </xf>
    <xf numFmtId="0" fontId="10" fillId="0" borderId="0" xfId="0" applyFont="1" applyAlignment="1">
      <alignment vertical="top"/>
    </xf>
    <xf numFmtId="0" fontId="10" fillId="0" borderId="0" xfId="0" applyFont="1" applyBorder="1" applyAlignment="1" applyProtection="1">
      <alignment horizontal="left" vertical="top"/>
      <protection locked="0"/>
    </xf>
    <xf numFmtId="0" fontId="10" fillId="0" borderId="0" xfId="0" applyFont="1" applyBorder="1" applyAlignment="1">
      <alignment horizontal="left" vertical="top"/>
    </xf>
    <xf numFmtId="0" fontId="10" fillId="0" borderId="0" xfId="0" applyFont="1" applyBorder="1" applyAlignment="1" applyProtection="1">
      <alignment horizontal="left" vertical="top" wrapText="1"/>
      <protection locked="0"/>
    </xf>
    <xf numFmtId="0" fontId="0" fillId="0" borderId="0" xfId="0" applyBorder="1" applyAlignment="1">
      <alignment horizontal="center"/>
    </xf>
    <xf numFmtId="0" fontId="9" fillId="0" borderId="0" xfId="0" applyFont="1" applyBorder="1" applyAlignment="1">
      <alignment horizontal="left" vertical="top"/>
    </xf>
    <xf numFmtId="0" fontId="93" fillId="0" borderId="0" xfId="0" applyFont="1" applyFill="1" applyBorder="1" applyAlignment="1">
      <alignment horizontal="center" vertical="center"/>
    </xf>
    <xf numFmtId="0" fontId="116" fillId="0" borderId="0" xfId="0" applyFont="1" applyFill="1" applyBorder="1" applyAlignment="1">
      <alignment horizontal="left" vertical="center"/>
    </xf>
    <xf numFmtId="0" fontId="113" fillId="0" borderId="0" xfId="0" applyFont="1" applyFill="1" applyBorder="1" applyAlignment="1">
      <alignment horizontal="left" vertical="center"/>
    </xf>
    <xf numFmtId="0" fontId="107" fillId="0" borderId="0" xfId="0" applyFont="1" applyFill="1" applyBorder="1" applyAlignment="1">
      <alignment horizontal="center" vertical="center" wrapText="1"/>
    </xf>
    <xf numFmtId="0" fontId="109" fillId="0" borderId="0" xfId="0" applyFont="1" applyFill="1" applyBorder="1" applyAlignment="1">
      <alignment vertical="center"/>
    </xf>
    <xf numFmtId="0" fontId="109" fillId="0" borderId="4" xfId="0" applyFont="1" applyFill="1" applyBorder="1" applyAlignment="1">
      <alignment vertical="center"/>
    </xf>
    <xf numFmtId="0" fontId="0" fillId="0" borderId="4" xfId="0" applyFill="1" applyBorder="1" applyAlignment="1"/>
    <xf numFmtId="0" fontId="107" fillId="0" borderId="0" xfId="0" applyFont="1" applyFill="1" applyBorder="1" applyAlignment="1">
      <alignment vertical="center" textRotation="90" wrapText="1"/>
    </xf>
    <xf numFmtId="0" fontId="6" fillId="0" borderId="2" xfId="0" applyFont="1" applyBorder="1"/>
    <xf numFmtId="0" fontId="6" fillId="0" borderId="2" xfId="0" applyFont="1" applyFill="1" applyBorder="1"/>
    <xf numFmtId="0" fontId="6" fillId="0" borderId="2" xfId="0" applyFont="1" applyBorder="1" applyAlignment="1">
      <alignment vertical="center" wrapText="1"/>
    </xf>
    <xf numFmtId="0" fontId="6" fillId="0" borderId="2" xfId="0" applyFont="1" applyFill="1" applyBorder="1" applyAlignment="1">
      <alignment vertical="center" wrapText="1"/>
    </xf>
    <xf numFmtId="0" fontId="128" fillId="0" borderId="0" xfId="0" applyFont="1" applyBorder="1" applyAlignment="1" applyProtection="1">
      <alignment horizontal="left" vertical="top"/>
      <protection locked="0"/>
    </xf>
    <xf numFmtId="0" fontId="81" fillId="0" borderId="0" xfId="0" applyFont="1" applyBorder="1" applyAlignment="1" applyProtection="1">
      <alignment horizontal="left" vertical="top"/>
      <protection locked="0"/>
    </xf>
    <xf numFmtId="0" fontId="128" fillId="0" borderId="0" xfId="0" applyFont="1" applyAlignment="1" applyProtection="1">
      <alignment horizontal="left" vertical="top"/>
      <protection locked="0"/>
    </xf>
    <xf numFmtId="0" fontId="10" fillId="0" borderId="0" xfId="0" applyFont="1" applyBorder="1" applyAlignment="1">
      <alignment horizontal="left" vertical="top" wrapText="1"/>
    </xf>
    <xf numFmtId="0" fontId="128" fillId="0" borderId="0" xfId="0" applyFont="1" applyBorder="1" applyAlignment="1">
      <alignment horizontal="left" vertical="top"/>
    </xf>
    <xf numFmtId="0" fontId="0" fillId="0" borderId="4" xfId="0" applyBorder="1" applyAlignment="1"/>
    <xf numFmtId="0" fontId="0" fillId="0" borderId="5" xfId="0" applyBorder="1" applyAlignment="1"/>
    <xf numFmtId="0" fontId="132" fillId="0" borderId="2" xfId="0" applyFont="1" applyFill="1" applyBorder="1" applyAlignment="1">
      <alignment vertical="center"/>
    </xf>
    <xf numFmtId="0" fontId="132" fillId="0" borderId="0" xfId="0" applyFont="1" applyFill="1" applyBorder="1" applyAlignment="1">
      <alignment vertical="center"/>
    </xf>
    <xf numFmtId="0" fontId="132" fillId="0" borderId="3" xfId="0" applyFont="1" applyFill="1" applyBorder="1" applyAlignment="1">
      <alignment vertical="center"/>
    </xf>
    <xf numFmtId="0" fontId="128" fillId="0" borderId="0" xfId="0" applyFont="1" applyAlignment="1" applyProtection="1">
      <alignment vertical="top"/>
      <protection locked="0"/>
    </xf>
    <xf numFmtId="0" fontId="80" fillId="0" borderId="0" xfId="0" applyFont="1" applyBorder="1" applyAlignment="1">
      <alignment horizontal="center" vertical="center" wrapText="1"/>
    </xf>
    <xf numFmtId="0" fontId="38" fillId="0" borderId="33" xfId="0" applyFont="1" applyBorder="1" applyProtection="1">
      <protection locked="0"/>
    </xf>
    <xf numFmtId="0" fontId="56" fillId="0" borderId="33" xfId="0" applyFont="1" applyBorder="1" applyAlignment="1" applyProtection="1">
      <alignment horizontal="center" vertical="center"/>
      <protection locked="0"/>
    </xf>
    <xf numFmtId="0" fontId="80" fillId="19" borderId="0" xfId="0" applyFont="1" applyFill="1"/>
    <xf numFmtId="0" fontId="137" fillId="19" borderId="0" xfId="0" applyFont="1" applyFill="1" applyAlignment="1">
      <alignment horizontal="right" vertical="center"/>
    </xf>
    <xf numFmtId="0" fontId="137" fillId="19" borderId="0" xfId="0" applyFont="1" applyFill="1" applyBorder="1" applyAlignment="1">
      <alignment horizontal="center" vertical="center" wrapText="1"/>
    </xf>
    <xf numFmtId="0" fontId="80" fillId="19" borderId="33" xfId="0" applyFont="1" applyFill="1" applyBorder="1" applyAlignment="1">
      <alignment horizontal="center" vertical="center"/>
    </xf>
    <xf numFmtId="0" fontId="0" fillId="19" borderId="9" xfId="0" applyFill="1" applyBorder="1" applyAlignment="1">
      <alignment horizontal="center"/>
    </xf>
    <xf numFmtId="0" fontId="140" fillId="19" borderId="4" xfId="0" applyFont="1" applyFill="1" applyBorder="1" applyAlignment="1">
      <alignment horizontal="center"/>
    </xf>
    <xf numFmtId="0" fontId="140" fillId="19" borderId="0" xfId="0" applyFont="1" applyFill="1"/>
    <xf numFmtId="0" fontId="0" fillId="20" borderId="0" xfId="0" applyFill="1"/>
    <xf numFmtId="0" fontId="143" fillId="21" borderId="6" xfId="0" applyFont="1" applyFill="1" applyBorder="1" applyAlignment="1">
      <alignment horizontal="center" vertical="center"/>
    </xf>
    <xf numFmtId="0" fontId="142" fillId="0" borderId="6" xfId="0" applyFont="1" applyBorder="1" applyAlignment="1">
      <alignment horizontal="center" vertical="center"/>
    </xf>
    <xf numFmtId="0" fontId="34" fillId="2" borderId="49" xfId="0" applyFont="1" applyFill="1" applyBorder="1" applyAlignment="1" applyProtection="1">
      <alignment horizontal="left"/>
      <protection locked="0"/>
    </xf>
    <xf numFmtId="0" fontId="9" fillId="0" borderId="0" xfId="0" applyFont="1" applyBorder="1"/>
    <xf numFmtId="0" fontId="138" fillId="0" borderId="6" xfId="0" applyFont="1" applyBorder="1" applyAlignment="1" applyProtection="1">
      <alignment horizontal="center" vertical="center"/>
      <protection locked="0"/>
    </xf>
    <xf numFmtId="0" fontId="138" fillId="12" borderId="6" xfId="0" applyFont="1" applyFill="1" applyBorder="1" applyAlignment="1" applyProtection="1">
      <alignment horizontal="center" vertical="center"/>
      <protection locked="0"/>
    </xf>
    <xf numFmtId="0" fontId="138" fillId="12" borderId="7" xfId="0" applyFont="1" applyFill="1" applyBorder="1" applyAlignment="1" applyProtection="1">
      <alignment horizontal="center" vertical="center"/>
      <protection locked="0"/>
    </xf>
    <xf numFmtId="0" fontId="81" fillId="0" borderId="0" xfId="0" applyFont="1" applyAlignment="1" applyProtection="1">
      <alignment vertical="top"/>
      <protection locked="0"/>
    </xf>
    <xf numFmtId="0" fontId="92" fillId="0" borderId="0" xfId="0" applyFont="1" applyAlignment="1" applyProtection="1">
      <alignment vertical="top"/>
      <protection locked="0"/>
    </xf>
    <xf numFmtId="0" fontId="81" fillId="0" borderId="0" xfId="0" applyFont="1" applyAlignment="1" applyProtection="1">
      <alignment horizontal="right" vertical="top"/>
      <protection locked="0"/>
    </xf>
    <xf numFmtId="0" fontId="10" fillId="0" borderId="0" xfId="0" applyFont="1" applyAlignment="1" applyProtection="1">
      <alignment vertical="top"/>
      <protection locked="0"/>
    </xf>
    <xf numFmtId="0" fontId="10" fillId="0" borderId="0" xfId="0" applyFont="1" applyBorder="1" applyAlignment="1" applyProtection="1">
      <alignment horizontal="center"/>
      <protection locked="0"/>
    </xf>
    <xf numFmtId="0" fontId="10" fillId="0" borderId="0" xfId="0" applyFont="1" applyAlignment="1"/>
    <xf numFmtId="0" fontId="0" fillId="0" borderId="0" xfId="0" applyAlignment="1"/>
    <xf numFmtId="0" fontId="10" fillId="0" borderId="0" xfId="0" applyFont="1" applyAlignment="1">
      <alignment vertical="center"/>
    </xf>
    <xf numFmtId="0" fontId="93" fillId="0" borderId="0" xfId="0" applyFont="1" applyAlignment="1">
      <alignment vertical="center"/>
    </xf>
    <xf numFmtId="0" fontId="10" fillId="0" borderId="0" xfId="0" applyFont="1" applyBorder="1" applyAlignment="1" applyProtection="1">
      <protection locked="0"/>
    </xf>
    <xf numFmtId="0" fontId="0" fillId="0" borderId="0" xfId="0" applyBorder="1" applyAlignment="1" applyProtection="1">
      <protection locked="0"/>
    </xf>
    <xf numFmtId="0" fontId="6" fillId="0" borderId="0" xfId="0" applyFont="1" applyBorder="1" applyAlignment="1" applyProtection="1">
      <protection locked="0"/>
    </xf>
    <xf numFmtId="0" fontId="6" fillId="0" borderId="0" xfId="0" applyFont="1" applyBorder="1" applyAlignment="1" applyProtection="1">
      <alignment horizontal="center"/>
      <protection locked="0"/>
    </xf>
    <xf numFmtId="0" fontId="10" fillId="0" borderId="0" xfId="0" applyFont="1" applyAlignment="1" applyProtection="1">
      <alignment vertical="center"/>
      <protection locked="0"/>
    </xf>
    <xf numFmtId="0" fontId="93" fillId="0" borderId="0" xfId="0" applyFont="1" applyAlignment="1" applyProtection="1">
      <alignment vertical="center"/>
      <protection locked="0"/>
    </xf>
    <xf numFmtId="0" fontId="93" fillId="0" borderId="0" xfId="0" applyFont="1" applyAlignment="1"/>
    <xf numFmtId="0" fontId="0" fillId="0" borderId="0" xfId="0" applyAlignment="1">
      <alignment horizontal="left" vertical="top"/>
    </xf>
    <xf numFmtId="0" fontId="140" fillId="19" borderId="0" xfId="0" applyFont="1" applyFill="1" applyAlignment="1">
      <alignment horizontal="center"/>
    </xf>
    <xf numFmtId="0" fontId="9" fillId="12" borderId="0" xfId="0" applyFont="1" applyFill="1" applyAlignment="1">
      <alignment horizontal="center" vertical="center" wrapText="1"/>
    </xf>
    <xf numFmtId="0" fontId="0" fillId="12" borderId="0" xfId="0" applyFill="1" applyAlignment="1">
      <alignment horizontal="center" vertical="center"/>
    </xf>
    <xf numFmtId="0" fontId="137" fillId="19" borderId="3" xfId="0" applyFont="1" applyFill="1" applyBorder="1" applyAlignment="1">
      <alignment horizontal="center" vertical="center" wrapText="1"/>
    </xf>
    <xf numFmtId="0" fontId="141" fillId="19" borderId="0" xfId="0" applyFont="1" applyFill="1" applyAlignment="1">
      <alignment horizontal="center" vertical="center"/>
    </xf>
    <xf numFmtId="0" fontId="80"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49" fontId="11"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protection locked="0"/>
    </xf>
    <xf numFmtId="0" fontId="78" fillId="0" borderId="0" xfId="0" applyFont="1" applyAlignment="1" applyProtection="1">
      <alignment horizontal="left"/>
    </xf>
    <xf numFmtId="0" fontId="96" fillId="0" borderId="0" xfId="0" applyFont="1" applyAlignment="1">
      <alignment horizontal="center" vertical="center"/>
    </xf>
    <xf numFmtId="0" fontId="78" fillId="0" borderId="0" xfId="0" applyFont="1" applyAlignment="1" applyProtection="1">
      <alignment horizontal="left" vertical="center"/>
    </xf>
    <xf numFmtId="0" fontId="103" fillId="0" borderId="0" xfId="0" applyFont="1" applyAlignment="1">
      <alignment horizontal="center" vertical="center"/>
    </xf>
    <xf numFmtId="0" fontId="72" fillId="0" borderId="0" xfId="0" applyFont="1" applyFill="1" applyAlignment="1" applyProtection="1">
      <alignment horizontal="left"/>
      <protection locked="0"/>
    </xf>
    <xf numFmtId="0" fontId="72" fillId="8" borderId="0" xfId="0" applyFont="1" applyFill="1" applyAlignment="1" applyProtection="1">
      <alignment horizontal="left" vertical="center"/>
      <protection locked="0"/>
    </xf>
    <xf numFmtId="0" fontId="79" fillId="0" borderId="12" xfId="0" applyFont="1" applyBorder="1" applyAlignment="1">
      <alignment horizontal="left" vertical="top" wrapText="1"/>
    </xf>
    <xf numFmtId="0" fontId="79" fillId="0" borderId="10" xfId="0" applyFont="1" applyBorder="1" applyAlignment="1">
      <alignment horizontal="left" vertical="top" wrapText="1"/>
    </xf>
    <xf numFmtId="0" fontId="30" fillId="0" borderId="12" xfId="0" applyFont="1" applyBorder="1" applyAlignment="1">
      <alignment horizontal="left" vertical="top" wrapText="1"/>
    </xf>
    <xf numFmtId="0" fontId="30" fillId="0" borderId="10" xfId="0" applyFont="1" applyBorder="1" applyAlignment="1">
      <alignment horizontal="left" vertical="top" wrapText="1"/>
    </xf>
    <xf numFmtId="0" fontId="10" fillId="0" borderId="0" xfId="0" applyFont="1" applyAlignment="1" applyProtection="1">
      <alignment horizontal="left"/>
      <protection locked="0"/>
    </xf>
    <xf numFmtId="0" fontId="30" fillId="0" borderId="11" xfId="0" applyFont="1" applyBorder="1" applyAlignment="1">
      <alignment horizontal="left" vertical="top" wrapText="1"/>
    </xf>
    <xf numFmtId="0" fontId="147" fillId="0" borderId="9" xfId="0" applyFont="1" applyBorder="1" applyAlignment="1">
      <alignment horizontal="center" vertical="top"/>
    </xf>
    <xf numFmtId="0" fontId="147" fillId="0" borderId="10" xfId="0" applyFont="1" applyBorder="1" applyAlignment="1">
      <alignment horizontal="center" vertical="top"/>
    </xf>
    <xf numFmtId="0" fontId="147" fillId="0" borderId="4" xfId="0" applyFont="1" applyBorder="1" applyAlignment="1">
      <alignment horizontal="center" vertical="top"/>
    </xf>
    <xf numFmtId="0" fontId="147" fillId="0" borderId="5" xfId="0" applyFont="1" applyBorder="1" applyAlignment="1">
      <alignment horizontal="center" vertical="top"/>
    </xf>
    <xf numFmtId="0" fontId="77" fillId="0" borderId="11" xfId="0" applyFont="1" applyBorder="1" applyAlignment="1" applyProtection="1">
      <alignment horizontal="center" vertical="top" wrapText="1"/>
      <protection locked="0"/>
    </xf>
    <xf numFmtId="0" fontId="77" fillId="0" borderId="5" xfId="0" applyFont="1" applyBorder="1" applyAlignment="1" applyProtection="1">
      <alignment horizontal="center" vertical="top" wrapText="1"/>
      <protection locked="0"/>
    </xf>
    <xf numFmtId="0" fontId="94" fillId="9" borderId="9" xfId="0" applyFont="1" applyFill="1" applyBorder="1" applyAlignment="1">
      <alignment horizontal="center" vertical="center" wrapText="1"/>
    </xf>
    <xf numFmtId="0" fontId="94" fillId="9" borderId="10" xfId="0" applyFont="1" applyFill="1" applyBorder="1" applyAlignment="1">
      <alignment horizontal="center" vertical="center" wrapText="1"/>
    </xf>
    <xf numFmtId="0" fontId="94" fillId="9" borderId="4" xfId="0" applyFont="1" applyFill="1" applyBorder="1" applyAlignment="1">
      <alignment horizontal="center" vertical="center" wrapText="1"/>
    </xf>
    <xf numFmtId="0" fontId="94" fillId="9" borderId="5" xfId="0" applyFont="1" applyFill="1" applyBorder="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9" xfId="0" applyFont="1" applyBorder="1" applyAlignment="1">
      <alignment horizontal="left" vertical="center" wrapText="1"/>
    </xf>
    <xf numFmtId="0" fontId="30" fillId="0" borderId="0" xfId="0" applyFont="1" applyBorder="1" applyAlignment="1" applyProtection="1">
      <alignment horizontal="center" vertical="top" wrapText="1"/>
      <protection locked="0"/>
    </xf>
    <xf numFmtId="164" fontId="76" fillId="0" borderId="0" xfId="0"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0" xfId="0" applyBorder="1" applyAlignment="1" applyProtection="1">
      <alignment horizontal="center"/>
      <protection locked="0"/>
    </xf>
    <xf numFmtId="0" fontId="75" fillId="5" borderId="9" xfId="0" applyNumberFormat="1" applyFont="1" applyFill="1" applyBorder="1" applyAlignment="1" applyProtection="1">
      <alignment horizontal="center" vertical="center" wrapText="1"/>
      <protection locked="0"/>
    </xf>
    <xf numFmtId="0" fontId="75" fillId="5" borderId="10" xfId="0" applyNumberFormat="1" applyFont="1" applyFill="1" applyBorder="1" applyAlignment="1" applyProtection="1">
      <alignment horizontal="center" vertical="center" wrapText="1"/>
      <protection locked="0"/>
    </xf>
    <xf numFmtId="0" fontId="75" fillId="5" borderId="4"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wrapText="1"/>
      <protection locked="0"/>
    </xf>
    <xf numFmtId="0" fontId="30" fillId="0" borderId="9" xfId="0" applyFont="1" applyBorder="1" applyAlignment="1">
      <alignment horizontal="center" vertical="top" wrapText="1"/>
    </xf>
    <xf numFmtId="0" fontId="81" fillId="0" borderId="0" xfId="0" applyFont="1" applyAlignment="1" applyProtection="1">
      <alignment horizontal="left" vertical="top" wrapText="1"/>
      <protection locked="0"/>
    </xf>
    <xf numFmtId="0" fontId="82" fillId="10" borderId="34" xfId="7" applyFont="1" applyFill="1" applyBorder="1" applyAlignment="1">
      <alignment horizontal="center" vertical="center"/>
    </xf>
    <xf numFmtId="0" fontId="82" fillId="10" borderId="35" xfId="7" applyFont="1" applyFill="1" applyBorder="1" applyAlignment="1">
      <alignment horizontal="center" vertical="center"/>
    </xf>
    <xf numFmtId="0" fontId="82" fillId="10" borderId="36" xfId="7" applyFont="1" applyFill="1" applyBorder="1" applyAlignment="1">
      <alignment horizontal="center" vertical="center"/>
    </xf>
    <xf numFmtId="0" fontId="83" fillId="11" borderId="12" xfId="7" applyFont="1" applyFill="1" applyBorder="1" applyAlignment="1">
      <alignment horizontal="center" vertical="center"/>
    </xf>
    <xf numFmtId="0" fontId="83" fillId="11" borderId="9" xfId="7" applyFont="1" applyFill="1" applyBorder="1" applyAlignment="1">
      <alignment horizontal="center" vertical="center"/>
    </xf>
    <xf numFmtId="0" fontId="83" fillId="11" borderId="10" xfId="7" applyFont="1" applyFill="1" applyBorder="1" applyAlignment="1">
      <alignment horizontal="center" vertical="center"/>
    </xf>
    <xf numFmtId="0" fontId="83" fillId="11" borderId="2" xfId="7" applyFont="1" applyFill="1" applyBorder="1" applyAlignment="1">
      <alignment horizontal="center" vertical="center"/>
    </xf>
    <xf numFmtId="0" fontId="83" fillId="11" borderId="0" xfId="7" applyFont="1" applyFill="1" applyBorder="1" applyAlignment="1">
      <alignment horizontal="center" vertical="center"/>
    </xf>
    <xf numFmtId="0" fontId="83" fillId="11" borderId="3" xfId="7" applyFont="1" applyFill="1" applyBorder="1" applyAlignment="1">
      <alignment horizontal="center" vertical="center"/>
    </xf>
    <xf numFmtId="0" fontId="83" fillId="11" borderId="11" xfId="7" applyFont="1" applyFill="1" applyBorder="1" applyAlignment="1">
      <alignment horizontal="center" vertical="center"/>
    </xf>
    <xf numFmtId="0" fontId="83" fillId="11" borderId="4" xfId="7" applyFont="1" applyFill="1" applyBorder="1" applyAlignment="1">
      <alignment horizontal="center" vertical="center"/>
    </xf>
    <xf numFmtId="0" fontId="83" fillId="11" borderId="5" xfId="7" applyFont="1" applyFill="1" applyBorder="1" applyAlignment="1">
      <alignment horizontal="center" vertical="center"/>
    </xf>
    <xf numFmtId="0" fontId="4" fillId="0" borderId="6" xfId="7" applyBorder="1" applyAlignment="1">
      <alignment horizontal="center"/>
    </xf>
    <xf numFmtId="0" fontId="4" fillId="0" borderId="6" xfId="7" applyBorder="1" applyAlignment="1">
      <alignment horizontal="center" vertical="center"/>
    </xf>
    <xf numFmtId="0" fontId="98" fillId="10" borderId="27" xfId="6" applyFont="1" applyFill="1" applyBorder="1" applyAlignment="1">
      <alignment horizontal="center" vertical="center"/>
    </xf>
    <xf numFmtId="0" fontId="98" fillId="10" borderId="0" xfId="6" applyFont="1" applyFill="1" applyBorder="1" applyAlignment="1">
      <alignment horizontal="center" vertical="center"/>
    </xf>
    <xf numFmtId="0" fontId="36" fillId="11" borderId="2" xfId="6" applyFont="1" applyFill="1" applyBorder="1" applyAlignment="1">
      <alignment horizontal="center" vertical="center"/>
    </xf>
    <xf numFmtId="0" fontId="36" fillId="11" borderId="0" xfId="6" applyFont="1" applyFill="1" applyBorder="1" applyAlignment="1">
      <alignment horizontal="center" vertical="center"/>
    </xf>
    <xf numFmtId="0" fontId="36" fillId="0" borderId="0" xfId="6" applyFont="1" applyFill="1"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horizontal="center" vertical="center"/>
    </xf>
    <xf numFmtId="0" fontId="82" fillId="10" borderId="34" xfId="0" applyFont="1" applyFill="1" applyBorder="1" applyAlignment="1">
      <alignment horizontal="center" vertical="center"/>
    </xf>
    <xf numFmtId="0" fontId="82" fillId="10" borderId="35" xfId="0" applyFont="1" applyFill="1" applyBorder="1" applyAlignment="1">
      <alignment horizontal="center" vertical="center"/>
    </xf>
    <xf numFmtId="0" fontId="82" fillId="10" borderId="36" xfId="0" applyFont="1" applyFill="1" applyBorder="1" applyAlignment="1">
      <alignment horizontal="center" vertical="center"/>
    </xf>
    <xf numFmtId="0" fontId="83" fillId="11" borderId="12" xfId="0" applyFont="1" applyFill="1" applyBorder="1" applyAlignment="1">
      <alignment horizontal="center" vertical="center"/>
    </xf>
    <xf numFmtId="0" fontId="83" fillId="11" borderId="9" xfId="0" applyFont="1" applyFill="1" applyBorder="1" applyAlignment="1">
      <alignment horizontal="center" vertical="center"/>
    </xf>
    <xf numFmtId="0" fontId="83" fillId="11" borderId="10" xfId="0" applyFont="1" applyFill="1" applyBorder="1" applyAlignment="1">
      <alignment horizontal="center" vertical="center"/>
    </xf>
    <xf numFmtId="0" fontId="83" fillId="11" borderId="2" xfId="0" applyFont="1" applyFill="1" applyBorder="1" applyAlignment="1">
      <alignment horizontal="center" vertical="center"/>
    </xf>
    <xf numFmtId="0" fontId="83" fillId="11" borderId="0" xfId="0" applyFont="1" applyFill="1" applyBorder="1" applyAlignment="1">
      <alignment horizontal="center" vertical="center"/>
    </xf>
    <xf numFmtId="0" fontId="83" fillId="11" borderId="3" xfId="0" applyFont="1" applyFill="1" applyBorder="1" applyAlignment="1">
      <alignment horizontal="center" vertical="center"/>
    </xf>
    <xf numFmtId="0" fontId="83" fillId="11" borderId="11" xfId="0" applyFont="1" applyFill="1" applyBorder="1" applyAlignment="1">
      <alignment horizontal="center" vertical="center"/>
    </xf>
    <xf numFmtId="0" fontId="83" fillId="11" borderId="4" xfId="0" applyFont="1" applyFill="1" applyBorder="1" applyAlignment="1">
      <alignment horizontal="center" vertical="center"/>
    </xf>
    <xf numFmtId="0" fontId="83" fillId="11" borderId="5" xfId="0" applyFont="1" applyFill="1" applyBorder="1" applyAlignment="1">
      <alignment horizontal="center" vertical="center"/>
    </xf>
    <xf numFmtId="0" fontId="0" fillId="0" borderId="6" xfId="0" applyBorder="1" applyAlignment="1">
      <alignment horizontal="center"/>
    </xf>
    <xf numFmtId="0" fontId="0" fillId="0" borderId="6" xfId="0" applyBorder="1" applyAlignment="1">
      <alignment horizontal="center" vertical="center"/>
    </xf>
    <xf numFmtId="0" fontId="39" fillId="0" borderId="7" xfId="0" applyFont="1" applyBorder="1" applyAlignment="1">
      <alignment horizontal="center" vertical="center" textRotation="90" wrapText="1"/>
    </xf>
    <xf numFmtId="0" fontId="39" fillId="0" borderId="1" xfId="0" applyFont="1" applyBorder="1" applyAlignment="1">
      <alignment horizontal="center" vertical="center" textRotation="90"/>
    </xf>
    <xf numFmtId="0" fontId="39" fillId="0" borderId="8" xfId="0" applyFont="1" applyBorder="1" applyAlignment="1">
      <alignment horizontal="center" vertical="center" textRotation="90"/>
    </xf>
    <xf numFmtId="0" fontId="40" fillId="0" borderId="0" xfId="0" applyFont="1" applyBorder="1" applyAlignment="1">
      <alignment horizontal="center" vertical="center" textRotation="90"/>
    </xf>
    <xf numFmtId="0" fontId="39" fillId="0" borderId="1" xfId="0" applyFont="1" applyBorder="1" applyAlignment="1">
      <alignment horizontal="center" vertical="center" textRotation="90" wrapText="1"/>
    </xf>
    <xf numFmtId="0" fontId="39" fillId="0" borderId="8" xfId="0" applyFont="1" applyBorder="1" applyAlignment="1">
      <alignment horizontal="center" vertical="center" textRotation="90" wrapText="1"/>
    </xf>
    <xf numFmtId="0" fontId="40" fillId="0" borderId="2" xfId="0" applyFont="1" applyBorder="1" applyAlignment="1">
      <alignment horizontal="center" vertical="center" textRotation="90"/>
    </xf>
    <xf numFmtId="0" fontId="36" fillId="10" borderId="27" xfId="0" applyFont="1" applyFill="1" applyBorder="1" applyAlignment="1">
      <alignment horizontal="center" vertical="center"/>
    </xf>
    <xf numFmtId="0" fontId="36" fillId="10" borderId="0" xfId="0" applyFont="1" applyFill="1" applyBorder="1" applyAlignment="1">
      <alignment horizontal="center" vertical="center"/>
    </xf>
    <xf numFmtId="0" fontId="36" fillId="11" borderId="2" xfId="0" applyFont="1" applyFill="1" applyBorder="1" applyAlignment="1">
      <alignment horizontal="center" vertical="center"/>
    </xf>
    <xf numFmtId="0" fontId="36" fillId="11" borderId="0" xfId="0" applyFont="1" applyFill="1" applyBorder="1" applyAlignment="1">
      <alignment horizontal="center" vertical="center"/>
    </xf>
    <xf numFmtId="0" fontId="112" fillId="2" borderId="48" xfId="0" applyFont="1" applyFill="1" applyBorder="1" applyAlignment="1" applyProtection="1">
      <alignment horizontal="center" vertical="center" wrapText="1" shrinkToFit="1"/>
      <protection locked="0"/>
    </xf>
    <xf numFmtId="0" fontId="106" fillId="0" borderId="12" xfId="0" applyNumberFormat="1" applyFont="1" applyBorder="1" applyAlignment="1">
      <alignment horizontal="center" vertical="center" wrapText="1"/>
    </xf>
    <xf numFmtId="0" fontId="106" fillId="0" borderId="9" xfId="0" applyNumberFormat="1" applyFont="1" applyBorder="1" applyAlignment="1">
      <alignment horizontal="center" vertical="center" wrapText="1"/>
    </xf>
    <xf numFmtId="0" fontId="106" fillId="0" borderId="10" xfId="0" applyNumberFormat="1" applyFont="1" applyBorder="1" applyAlignment="1">
      <alignment horizontal="center" vertical="center" wrapText="1"/>
    </xf>
    <xf numFmtId="0" fontId="106" fillId="0" borderId="2" xfId="0" applyNumberFormat="1" applyFont="1" applyBorder="1" applyAlignment="1">
      <alignment horizontal="center" vertical="center" wrapText="1"/>
    </xf>
    <xf numFmtId="0" fontId="106" fillId="0" borderId="0" xfId="0" applyNumberFormat="1" applyFont="1" applyBorder="1" applyAlignment="1">
      <alignment horizontal="center" vertical="center" wrapText="1"/>
    </xf>
    <xf numFmtId="0" fontId="106" fillId="0" borderId="3" xfId="0" applyNumberFormat="1" applyFont="1" applyBorder="1" applyAlignment="1">
      <alignment horizontal="center" vertical="center" wrapText="1"/>
    </xf>
    <xf numFmtId="0" fontId="106" fillId="0" borderId="11" xfId="0" applyNumberFormat="1" applyFont="1" applyBorder="1" applyAlignment="1">
      <alignment horizontal="center" vertical="center" wrapText="1"/>
    </xf>
    <xf numFmtId="0" fontId="106" fillId="0" borderId="4" xfId="0" applyNumberFormat="1" applyFont="1" applyBorder="1" applyAlignment="1">
      <alignment horizontal="center" vertical="center" wrapText="1"/>
    </xf>
    <xf numFmtId="0" fontId="106" fillId="0" borderId="5" xfId="0" applyNumberFormat="1" applyFont="1" applyBorder="1" applyAlignment="1">
      <alignment horizontal="center" vertical="center" wrapText="1"/>
    </xf>
    <xf numFmtId="0" fontId="105" fillId="0" borderId="0" xfId="0" applyFont="1" applyFill="1" applyBorder="1" applyAlignment="1">
      <alignment horizontal="center"/>
    </xf>
    <xf numFmtId="0" fontId="74" fillId="0" borderId="0" xfId="0" applyFont="1" applyFill="1" applyBorder="1" applyAlignment="1">
      <alignment horizontal="center" vertical="center"/>
    </xf>
    <xf numFmtId="0" fontId="73" fillId="0" borderId="0" xfId="0" applyFont="1" applyBorder="1" applyAlignment="1">
      <alignment horizontal="left"/>
    </xf>
    <xf numFmtId="0" fontId="73" fillId="0" borderId="0" xfId="0" applyFont="1" applyAlignment="1">
      <alignment horizontal="left" vertical="center"/>
    </xf>
    <xf numFmtId="0" fontId="115" fillId="0" borderId="9" xfId="0" applyFont="1" applyBorder="1" applyAlignment="1">
      <alignment horizontal="center" vertical="center"/>
    </xf>
    <xf numFmtId="0" fontId="115" fillId="0" borderId="4" xfId="0" applyFont="1" applyBorder="1" applyAlignment="1">
      <alignment horizontal="center" vertical="center"/>
    </xf>
    <xf numFmtId="0" fontId="89" fillId="4" borderId="12" xfId="0" applyFont="1" applyFill="1" applyBorder="1" applyAlignment="1">
      <alignment horizontal="center" vertical="center"/>
    </xf>
    <xf numFmtId="0" fontId="89" fillId="4" borderId="9" xfId="0" applyFont="1" applyFill="1" applyBorder="1" applyAlignment="1">
      <alignment horizontal="center" vertical="center"/>
    </xf>
    <xf numFmtId="0" fontId="89" fillId="4" borderId="11" xfId="0" applyFont="1" applyFill="1" applyBorder="1" applyAlignment="1">
      <alignment horizontal="center" vertical="center"/>
    </xf>
    <xf numFmtId="0" fontId="89" fillId="4" borderId="4" xfId="0" applyFont="1" applyFill="1" applyBorder="1" applyAlignment="1">
      <alignment horizontal="center" vertical="center"/>
    </xf>
    <xf numFmtId="0" fontId="91" fillId="0" borderId="0" xfId="5" applyFont="1" applyBorder="1" applyAlignment="1">
      <alignment horizontal="left" wrapText="1"/>
    </xf>
    <xf numFmtId="0" fontId="112" fillId="2" borderId="47" xfId="0" applyFont="1" applyFill="1" applyBorder="1" applyAlignment="1" applyProtection="1">
      <alignment horizontal="center" vertical="center" wrapText="1" shrinkToFit="1"/>
      <protection locked="0"/>
    </xf>
    <xf numFmtId="0" fontId="115" fillId="0" borderId="10" xfId="0" applyFont="1" applyBorder="1" applyAlignment="1">
      <alignment horizontal="center" vertical="center"/>
    </xf>
    <xf numFmtId="0" fontId="115" fillId="0" borderId="5" xfId="0" applyFont="1" applyBorder="1" applyAlignment="1">
      <alignment horizontal="center" vertical="center"/>
    </xf>
    <xf numFmtId="0" fontId="112" fillId="2" borderId="49" xfId="0" applyFont="1" applyFill="1" applyBorder="1" applyAlignment="1" applyProtection="1">
      <alignment horizontal="center" vertical="center" wrapText="1" shrinkToFit="1"/>
      <protection locked="0"/>
    </xf>
    <xf numFmtId="0" fontId="34" fillId="2" borderId="47" xfId="0" applyFont="1" applyFill="1" applyBorder="1" applyAlignment="1">
      <alignment horizontal="right"/>
    </xf>
    <xf numFmtId="0" fontId="34" fillId="2" borderId="48" xfId="0" applyFont="1" applyFill="1" applyBorder="1" applyAlignment="1">
      <alignment horizontal="right"/>
    </xf>
    <xf numFmtId="0" fontId="0" fillId="0" borderId="9" xfId="0" applyFill="1" applyBorder="1" applyAlignment="1">
      <alignment horizontal="center" vertical="center"/>
    </xf>
    <xf numFmtId="0" fontId="0" fillId="0" borderId="0" xfId="0" applyFill="1" applyBorder="1" applyAlignment="1">
      <alignment horizontal="center" vertical="center"/>
    </xf>
    <xf numFmtId="0" fontId="118" fillId="0" borderId="0" xfId="0" applyFont="1" applyFill="1" applyBorder="1" applyAlignment="1">
      <alignment horizontal="left" vertical="center"/>
    </xf>
    <xf numFmtId="0" fontId="34" fillId="0" borderId="12" xfId="0" applyFont="1" applyFill="1" applyBorder="1" applyAlignment="1">
      <alignment horizontal="center"/>
    </xf>
    <xf numFmtId="0" fontId="34" fillId="0" borderId="9" xfId="0" applyFont="1" applyFill="1" applyBorder="1" applyAlignment="1">
      <alignment horizontal="center"/>
    </xf>
    <xf numFmtId="0" fontId="34" fillId="0" borderId="10" xfId="0" applyFont="1" applyFill="1" applyBorder="1" applyAlignment="1">
      <alignment horizontal="center"/>
    </xf>
    <xf numFmtId="0" fontId="34" fillId="0" borderId="44" xfId="0" applyFont="1" applyFill="1" applyBorder="1" applyAlignment="1">
      <alignment horizontal="center"/>
    </xf>
    <xf numFmtId="0" fontId="34" fillId="0" borderId="45" xfId="0" applyFont="1" applyFill="1" applyBorder="1" applyAlignment="1">
      <alignment horizontal="center"/>
    </xf>
    <xf numFmtId="0" fontId="34" fillId="0" borderId="46" xfId="0" applyFont="1" applyFill="1" applyBorder="1" applyAlignment="1">
      <alignment horizontal="center"/>
    </xf>
    <xf numFmtId="0" fontId="102" fillId="0" borderId="12" xfId="0" applyFont="1" applyBorder="1" applyAlignment="1">
      <alignment horizontal="center" vertical="center"/>
    </xf>
    <xf numFmtId="0" fontId="102" fillId="0" borderId="9" xfId="0" applyFont="1" applyBorder="1" applyAlignment="1">
      <alignment horizontal="center" vertical="center"/>
    </xf>
    <xf numFmtId="0" fontId="102" fillId="0" borderId="10" xfId="0" applyFont="1" applyBorder="1" applyAlignment="1">
      <alignment horizontal="center" vertical="center"/>
    </xf>
    <xf numFmtId="0" fontId="102" fillId="0" borderId="2" xfId="0" applyFont="1" applyBorder="1" applyAlignment="1">
      <alignment horizontal="center" vertical="center"/>
    </xf>
    <xf numFmtId="0" fontId="102" fillId="0" borderId="0" xfId="0" applyFont="1" applyBorder="1" applyAlignment="1">
      <alignment horizontal="center" vertical="center"/>
    </xf>
    <xf numFmtId="0" fontId="102" fillId="0" borderId="3" xfId="0" applyFont="1" applyBorder="1" applyAlignment="1">
      <alignment horizontal="center" vertical="center"/>
    </xf>
    <xf numFmtId="0" fontId="102" fillId="0" borderId="11" xfId="0" applyFont="1" applyBorder="1" applyAlignment="1">
      <alignment horizontal="center" vertical="center"/>
    </xf>
    <xf numFmtId="0" fontId="102" fillId="0" borderId="4" xfId="0" applyFont="1" applyBorder="1" applyAlignment="1">
      <alignment horizontal="center" vertical="center"/>
    </xf>
    <xf numFmtId="0" fontId="102" fillId="0" borderId="5" xfId="0" applyFont="1" applyBorder="1" applyAlignment="1">
      <alignment horizontal="center" vertical="center"/>
    </xf>
    <xf numFmtId="0" fontId="23" fillId="0" borderId="12" xfId="0" applyNumberFormat="1" applyFont="1" applyBorder="1" applyAlignment="1">
      <alignment horizontal="center" vertical="center" wrapText="1"/>
    </xf>
    <xf numFmtId="0" fontId="23" fillId="0" borderId="9" xfId="0" applyNumberFormat="1" applyFont="1" applyBorder="1" applyAlignment="1">
      <alignment horizontal="center" vertical="center" wrapText="1"/>
    </xf>
    <xf numFmtId="0" fontId="23" fillId="0" borderId="10" xfId="0" applyNumberFormat="1" applyFont="1" applyBorder="1" applyAlignment="1">
      <alignment horizontal="center" vertical="center" wrapText="1"/>
    </xf>
    <xf numFmtId="0" fontId="23" fillId="0" borderId="2" xfId="0" applyNumberFormat="1" applyFont="1" applyBorder="1" applyAlignment="1">
      <alignment horizontal="center" vertical="center" wrapText="1"/>
    </xf>
    <xf numFmtId="0" fontId="23" fillId="0" borderId="0" xfId="0" applyNumberFormat="1" applyFont="1" applyBorder="1" applyAlignment="1">
      <alignment horizontal="center" vertical="center" wrapText="1"/>
    </xf>
    <xf numFmtId="0" fontId="23" fillId="0" borderId="3" xfId="0" applyNumberFormat="1" applyFont="1" applyBorder="1" applyAlignment="1">
      <alignment horizontal="center" vertical="center" wrapText="1"/>
    </xf>
    <xf numFmtId="0" fontId="23" fillId="0" borderId="11" xfId="0" applyNumberFormat="1" applyFont="1" applyBorder="1" applyAlignment="1">
      <alignment horizontal="center" vertical="center" wrapText="1"/>
    </xf>
    <xf numFmtId="0" fontId="23" fillId="0" borderId="4" xfId="0" applyNumberFormat="1" applyFont="1" applyBorder="1" applyAlignment="1">
      <alignment horizontal="center" vertical="center" wrapText="1"/>
    </xf>
    <xf numFmtId="0" fontId="23" fillId="0" borderId="5" xfId="0" applyNumberFormat="1" applyFont="1" applyBorder="1" applyAlignment="1">
      <alignment horizontal="center" vertical="center" wrapText="1"/>
    </xf>
    <xf numFmtId="14" fontId="115" fillId="0" borderId="9" xfId="0" applyNumberFormat="1" applyFont="1" applyBorder="1" applyAlignment="1">
      <alignment horizontal="center" vertical="center"/>
    </xf>
    <xf numFmtId="14" fontId="115" fillId="0" borderId="4" xfId="0" applyNumberFormat="1" applyFont="1" applyBorder="1" applyAlignment="1">
      <alignment horizontal="center" vertical="center"/>
    </xf>
    <xf numFmtId="0" fontId="54" fillId="0" borderId="0" xfId="0" applyFont="1" applyFill="1" applyBorder="1" applyAlignment="1">
      <alignment horizontal="center" vertical="center"/>
    </xf>
    <xf numFmtId="0" fontId="118" fillId="0" borderId="9" xfId="0" applyFont="1" applyFill="1" applyBorder="1" applyAlignment="1">
      <alignment horizontal="left" vertical="center"/>
    </xf>
    <xf numFmtId="0" fontId="0" fillId="0" borderId="12"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4" fillId="0" borderId="0" xfId="0" applyFont="1" applyFill="1" applyBorder="1" applyAlignment="1">
      <alignment horizontal="left" wrapText="1"/>
    </xf>
    <xf numFmtId="0" fontId="127" fillId="0" borderId="12" xfId="0" applyNumberFormat="1" applyFont="1" applyBorder="1" applyAlignment="1" applyProtection="1">
      <alignment horizontal="center" vertical="center" wrapText="1" shrinkToFit="1"/>
      <protection locked="0"/>
    </xf>
    <xf numFmtId="0" fontId="127" fillId="0" borderId="9" xfId="0" applyNumberFormat="1" applyFont="1" applyBorder="1" applyAlignment="1" applyProtection="1">
      <alignment horizontal="center" vertical="center" wrapText="1" shrinkToFit="1"/>
      <protection locked="0"/>
    </xf>
    <xf numFmtId="0" fontId="127" fillId="0" borderId="10" xfId="0" applyNumberFormat="1" applyFont="1" applyBorder="1" applyAlignment="1" applyProtection="1">
      <alignment horizontal="center" vertical="center" wrapText="1" shrinkToFit="1"/>
      <protection locked="0"/>
    </xf>
    <xf numFmtId="0" fontId="127" fillId="0" borderId="2" xfId="0" applyNumberFormat="1" applyFont="1" applyBorder="1" applyAlignment="1" applyProtection="1">
      <alignment horizontal="center" vertical="center" wrapText="1" shrinkToFit="1"/>
      <protection locked="0"/>
    </xf>
    <xf numFmtId="0" fontId="127" fillId="0" borderId="0" xfId="0" applyNumberFormat="1" applyFont="1" applyBorder="1" applyAlignment="1" applyProtection="1">
      <alignment horizontal="center" vertical="center" wrapText="1" shrinkToFit="1"/>
      <protection locked="0"/>
    </xf>
    <xf numFmtId="0" fontId="127" fillId="0" borderId="3" xfId="0" applyNumberFormat="1" applyFont="1" applyBorder="1" applyAlignment="1" applyProtection="1">
      <alignment horizontal="center" vertical="center" wrapText="1" shrinkToFit="1"/>
      <protection locked="0"/>
    </xf>
    <xf numFmtId="0" fontId="51" fillId="2" borderId="47" xfId="0" applyNumberFormat="1" applyFont="1" applyFill="1" applyBorder="1" applyAlignment="1">
      <alignment horizontal="center" vertical="center" wrapText="1" shrinkToFit="1"/>
    </xf>
    <xf numFmtId="0" fontId="51" fillId="2" borderId="48" xfId="0" applyNumberFormat="1" applyFont="1" applyFill="1" applyBorder="1" applyAlignment="1">
      <alignment horizontal="center" vertical="center" wrapText="1" shrinkToFit="1"/>
    </xf>
    <xf numFmtId="0" fontId="51" fillId="2" borderId="49" xfId="0" applyNumberFormat="1" applyFont="1" applyFill="1" applyBorder="1" applyAlignment="1">
      <alignment horizontal="center" vertical="center" wrapText="1" shrinkToFit="1"/>
    </xf>
    <xf numFmtId="0" fontId="88" fillId="2" borderId="12" xfId="0" applyFont="1" applyFill="1" applyBorder="1" applyAlignment="1">
      <alignment horizontal="center" vertical="center" wrapText="1"/>
    </xf>
    <xf numFmtId="0" fontId="88" fillId="2" borderId="9" xfId="0" applyFont="1" applyFill="1" applyBorder="1" applyAlignment="1">
      <alignment horizontal="center" vertical="center" wrapText="1"/>
    </xf>
    <xf numFmtId="0" fontId="88" fillId="2" borderId="10"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88" fillId="2" borderId="4" xfId="0" applyFont="1" applyFill="1" applyBorder="1" applyAlignment="1">
      <alignment horizontal="center" vertical="center" wrapText="1"/>
    </xf>
    <xf numFmtId="0" fontId="88" fillId="2" borderId="5" xfId="0" applyFont="1" applyFill="1" applyBorder="1" applyAlignment="1">
      <alignment horizontal="center" vertical="center" wrapText="1"/>
    </xf>
    <xf numFmtId="0" fontId="89" fillId="2" borderId="12" xfId="0" applyFont="1" applyFill="1" applyBorder="1" applyAlignment="1">
      <alignment horizontal="center" vertical="center" wrapText="1"/>
    </xf>
    <xf numFmtId="0" fontId="89" fillId="2" borderId="9" xfId="0" applyFont="1" applyFill="1" applyBorder="1" applyAlignment="1">
      <alignment horizontal="center" vertical="center" wrapText="1"/>
    </xf>
    <xf numFmtId="0" fontId="89" fillId="2" borderId="10" xfId="0" applyFont="1" applyFill="1" applyBorder="1" applyAlignment="1">
      <alignment horizontal="center" vertical="center" wrapText="1"/>
    </xf>
    <xf numFmtId="0" fontId="89" fillId="2" borderId="11" xfId="0" applyFont="1" applyFill="1" applyBorder="1" applyAlignment="1">
      <alignment horizontal="center" vertical="center" wrapText="1"/>
    </xf>
    <xf numFmtId="0" fontId="89" fillId="2" borderId="4" xfId="0" applyFont="1" applyFill="1" applyBorder="1" applyAlignment="1">
      <alignment horizontal="center" vertical="center" wrapText="1"/>
    </xf>
    <xf numFmtId="0" fontId="89" fillId="2" borderId="5" xfId="0"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6" fillId="2" borderId="5" xfId="0" applyFont="1" applyFill="1" applyBorder="1" applyAlignment="1">
      <alignment horizontal="center" vertical="center" wrapText="1"/>
    </xf>
    <xf numFmtId="0" fontId="88" fillId="2" borderId="12" xfId="0" applyFont="1" applyFill="1" applyBorder="1" applyAlignment="1">
      <alignment horizontal="center"/>
    </xf>
    <xf numFmtId="0" fontId="88" fillId="2" borderId="9" xfId="0" applyFont="1" applyFill="1" applyBorder="1" applyAlignment="1">
      <alignment horizontal="center"/>
    </xf>
    <xf numFmtId="0" fontId="88" fillId="2" borderId="10" xfId="0" applyFont="1" applyFill="1" applyBorder="1" applyAlignment="1">
      <alignment horizontal="center"/>
    </xf>
    <xf numFmtId="0" fontId="90" fillId="2" borderId="12" xfId="0" applyFont="1" applyFill="1" applyBorder="1" applyAlignment="1">
      <alignment horizontal="center" vertical="center" wrapText="1"/>
    </xf>
    <xf numFmtId="0" fontId="90" fillId="2" borderId="9" xfId="0" applyFont="1" applyFill="1" applyBorder="1" applyAlignment="1">
      <alignment horizontal="center" vertical="center" wrapText="1"/>
    </xf>
    <xf numFmtId="0" fontId="90" fillId="2" borderId="10" xfId="0" applyFont="1" applyFill="1" applyBorder="1" applyAlignment="1">
      <alignment horizontal="center" vertical="center" wrapText="1"/>
    </xf>
    <xf numFmtId="0" fontId="90" fillId="2" borderId="11"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47" fillId="2" borderId="12" xfId="0" applyFont="1" applyFill="1" applyBorder="1" applyAlignment="1">
      <alignment horizontal="center" vertical="center" wrapText="1"/>
    </xf>
    <xf numFmtId="0" fontId="47" fillId="2" borderId="9"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47" fillId="2" borderId="0" xfId="0" applyFont="1" applyFill="1" applyBorder="1" applyAlignment="1">
      <alignment horizontal="center" vertical="center" wrapText="1"/>
    </xf>
    <xf numFmtId="0" fontId="47" fillId="2" borderId="11" xfId="0" applyFont="1" applyFill="1" applyBorder="1" applyAlignment="1">
      <alignment horizontal="center" vertical="center" wrapText="1"/>
    </xf>
    <xf numFmtId="0" fontId="47" fillId="2" borderId="4" xfId="0" applyFont="1" applyFill="1" applyBorder="1" applyAlignment="1">
      <alignment horizontal="center" vertical="center" wrapText="1"/>
    </xf>
    <xf numFmtId="0" fontId="86" fillId="0" borderId="9"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86" fillId="0" borderId="3"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wrapText="1"/>
      <protection locked="0"/>
    </xf>
    <xf numFmtId="0" fontId="110" fillId="0" borderId="9" xfId="0" applyFont="1" applyBorder="1" applyAlignment="1" applyProtection="1">
      <alignment horizontal="center" vertical="center" wrapText="1"/>
      <protection locked="0"/>
    </xf>
    <xf numFmtId="0" fontId="110" fillId="0" borderId="10" xfId="0" applyFont="1" applyBorder="1" applyAlignment="1" applyProtection="1">
      <alignment horizontal="center" vertical="center" wrapText="1"/>
      <protection locked="0"/>
    </xf>
    <xf numFmtId="0" fontId="110" fillId="0" borderId="0" xfId="0" applyFont="1" applyBorder="1" applyAlignment="1" applyProtection="1">
      <alignment horizontal="center" vertical="center" wrapText="1"/>
      <protection locked="0"/>
    </xf>
    <xf numFmtId="0" fontId="110" fillId="0" borderId="3" xfId="0" applyFont="1" applyBorder="1" applyAlignment="1" applyProtection="1">
      <alignment horizontal="center" vertical="center" wrapText="1"/>
      <protection locked="0"/>
    </xf>
    <xf numFmtId="0" fontId="110" fillId="0" borderId="4"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0" fontId="46" fillId="2" borderId="13" xfId="0" applyFont="1" applyFill="1" applyBorder="1" applyAlignment="1">
      <alignment horizontal="center" vertical="center"/>
    </xf>
    <xf numFmtId="0" fontId="46" fillId="2" borderId="33" xfId="0" applyFont="1" applyFill="1" applyBorder="1" applyAlignment="1">
      <alignment horizontal="center" vertical="center"/>
    </xf>
    <xf numFmtId="0" fontId="46" fillId="2" borderId="14" xfId="0" applyFont="1" applyFill="1" applyBorder="1" applyAlignment="1">
      <alignment horizontal="center" vertical="center"/>
    </xf>
    <xf numFmtId="167" fontId="44" fillId="0" borderId="12" xfId="0" applyNumberFormat="1" applyFont="1" applyBorder="1" applyAlignment="1" applyProtection="1">
      <alignment horizontal="center" vertical="center"/>
      <protection locked="0"/>
    </xf>
    <xf numFmtId="167" fontId="44" fillId="0" borderId="9" xfId="0" applyNumberFormat="1" applyFont="1" applyBorder="1" applyAlignment="1" applyProtection="1">
      <alignment horizontal="center" vertical="center"/>
      <protection locked="0"/>
    </xf>
    <xf numFmtId="167" fontId="44" fillId="0" borderId="10" xfId="0" applyNumberFormat="1" applyFont="1" applyBorder="1" applyAlignment="1" applyProtection="1">
      <alignment horizontal="center" vertical="center"/>
      <protection locked="0"/>
    </xf>
    <xf numFmtId="167" fontId="44" fillId="0" borderId="2" xfId="0" applyNumberFormat="1" applyFont="1" applyBorder="1" applyAlignment="1" applyProtection="1">
      <alignment horizontal="center" vertical="center"/>
      <protection locked="0"/>
    </xf>
    <xf numFmtId="167" fontId="44" fillId="0" borderId="0" xfId="0" applyNumberFormat="1" applyFont="1" applyBorder="1" applyAlignment="1" applyProtection="1">
      <alignment horizontal="center" vertical="center"/>
      <protection locked="0"/>
    </xf>
    <xf numFmtId="167" fontId="44" fillId="0" borderId="3" xfId="0" applyNumberFormat="1" applyFont="1" applyBorder="1" applyAlignment="1" applyProtection="1">
      <alignment horizontal="center" vertical="center"/>
      <protection locked="0"/>
    </xf>
    <xf numFmtId="167" fontId="44" fillId="0" borderId="11" xfId="0" applyNumberFormat="1" applyFont="1" applyBorder="1" applyAlignment="1" applyProtection="1">
      <alignment horizontal="center" vertical="center"/>
      <protection locked="0"/>
    </xf>
    <xf numFmtId="167" fontId="44" fillId="0" borderId="4" xfId="0" applyNumberFormat="1" applyFont="1" applyBorder="1" applyAlignment="1" applyProtection="1">
      <alignment horizontal="center" vertical="center"/>
      <protection locked="0"/>
    </xf>
    <xf numFmtId="167" fontId="44" fillId="0" borderId="5" xfId="0" applyNumberFormat="1" applyFont="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9" xfId="0" applyFont="1" applyFill="1" applyBorder="1" applyAlignment="1">
      <alignment horizontal="center" vertical="center"/>
    </xf>
    <xf numFmtId="0" fontId="47" fillId="2" borderId="2" xfId="0" applyFont="1" applyFill="1" applyBorder="1" applyAlignment="1">
      <alignment horizontal="center" vertical="center"/>
    </xf>
    <xf numFmtId="0" fontId="47" fillId="2" borderId="0" xfId="0" applyFont="1" applyFill="1" applyBorder="1" applyAlignment="1">
      <alignment horizontal="center" vertical="center"/>
    </xf>
    <xf numFmtId="0" fontId="47" fillId="2" borderId="11" xfId="0" applyFont="1" applyFill="1" applyBorder="1" applyAlignment="1">
      <alignment horizontal="center" vertical="center"/>
    </xf>
    <xf numFmtId="0" fontId="47" fillId="2" borderId="4" xfId="0" applyFont="1" applyFill="1" applyBorder="1" applyAlignment="1">
      <alignment horizontal="center" vertical="center"/>
    </xf>
    <xf numFmtId="0" fontId="84" fillId="0" borderId="9" xfId="0" applyFont="1" applyFill="1" applyBorder="1" applyAlignment="1">
      <alignment horizontal="center" vertical="center"/>
    </xf>
    <xf numFmtId="0" fontId="84" fillId="0" borderId="10" xfId="0" applyFont="1" applyFill="1" applyBorder="1" applyAlignment="1">
      <alignment horizontal="center" vertical="center"/>
    </xf>
    <xf numFmtId="0" fontId="84" fillId="0" borderId="0" xfId="0" applyFont="1" applyFill="1" applyBorder="1" applyAlignment="1">
      <alignment horizontal="center" vertical="center"/>
    </xf>
    <xf numFmtId="0" fontId="84" fillId="0" borderId="3" xfId="0" applyFont="1" applyFill="1" applyBorder="1" applyAlignment="1">
      <alignment horizontal="center" vertical="center"/>
    </xf>
    <xf numFmtId="0" fontId="84" fillId="0" borderId="4" xfId="0" applyFont="1" applyFill="1" applyBorder="1" applyAlignment="1">
      <alignment horizontal="center" vertical="center"/>
    </xf>
    <xf numFmtId="0" fontId="84" fillId="0" borderId="5" xfId="0" applyFont="1" applyFill="1" applyBorder="1" applyAlignment="1">
      <alignment horizontal="center" vertical="center"/>
    </xf>
    <xf numFmtId="0" fontId="43" fillId="2" borderId="6" xfId="0" applyFont="1" applyFill="1" applyBorder="1" applyAlignment="1">
      <alignment horizontal="center" vertical="center"/>
    </xf>
    <xf numFmtId="0" fontId="43" fillId="2" borderId="13" xfId="0" applyFont="1" applyFill="1" applyBorder="1" applyAlignment="1">
      <alignment horizontal="center" vertical="center"/>
    </xf>
    <xf numFmtId="0" fontId="50" fillId="0" borderId="9"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4" xfId="0" applyFont="1" applyFill="1" applyBorder="1" applyAlignment="1">
      <alignment horizontal="center" vertical="center"/>
    </xf>
    <xf numFmtId="0" fontId="85" fillId="0" borderId="9" xfId="0" applyNumberFormat="1" applyFont="1" applyFill="1" applyBorder="1" applyAlignment="1">
      <alignment horizontal="center" vertical="center"/>
    </xf>
    <xf numFmtId="0" fontId="85" fillId="0" borderId="10" xfId="0" applyNumberFormat="1" applyFont="1" applyFill="1" applyBorder="1" applyAlignment="1">
      <alignment horizontal="center" vertical="center"/>
    </xf>
    <xf numFmtId="0" fontId="85" fillId="0" borderId="0" xfId="0" applyNumberFormat="1" applyFont="1" applyFill="1" applyBorder="1" applyAlignment="1">
      <alignment horizontal="center" vertical="center"/>
    </xf>
    <xf numFmtId="0" fontId="85" fillId="0" borderId="3" xfId="0" applyNumberFormat="1" applyFont="1" applyFill="1" applyBorder="1" applyAlignment="1">
      <alignment horizontal="center" vertical="center"/>
    </xf>
    <xf numFmtId="0" fontId="85" fillId="0" borderId="4" xfId="0" applyNumberFormat="1" applyFont="1" applyFill="1" applyBorder="1" applyAlignment="1">
      <alignment horizontal="center" vertical="center"/>
    </xf>
    <xf numFmtId="0" fontId="85" fillId="0" borderId="5" xfId="0" applyNumberFormat="1" applyFont="1" applyFill="1" applyBorder="1" applyAlignment="1">
      <alignment horizontal="center" vertical="center"/>
    </xf>
    <xf numFmtId="0" fontId="48" fillId="12" borderId="12" xfId="0" applyFont="1" applyFill="1" applyBorder="1" applyAlignment="1">
      <alignment horizontal="center" vertical="center" wrapText="1"/>
    </xf>
    <xf numFmtId="0" fontId="48" fillId="12" borderId="9" xfId="0" applyFont="1" applyFill="1" applyBorder="1" applyAlignment="1">
      <alignment horizontal="center" vertical="center" wrapText="1"/>
    </xf>
    <xf numFmtId="0" fontId="48" fillId="12" borderId="10" xfId="0" applyFont="1" applyFill="1" applyBorder="1" applyAlignment="1">
      <alignment horizontal="center" vertical="center" wrapText="1"/>
    </xf>
    <xf numFmtId="0" fontId="48" fillId="12" borderId="2" xfId="0" applyFont="1" applyFill="1" applyBorder="1" applyAlignment="1">
      <alignment horizontal="center" vertical="center" wrapText="1"/>
    </xf>
    <xf numFmtId="0" fontId="48" fillId="12" borderId="0" xfId="0" applyFont="1" applyFill="1" applyBorder="1" applyAlignment="1">
      <alignment horizontal="center" vertical="center" wrapText="1"/>
    </xf>
    <xf numFmtId="0" fontId="48" fillId="12" borderId="3" xfId="0" applyFont="1" applyFill="1" applyBorder="1" applyAlignment="1">
      <alignment horizontal="center" vertical="center" wrapText="1"/>
    </xf>
    <xf numFmtId="0" fontId="48" fillId="12" borderId="11" xfId="0" applyFont="1" applyFill="1" applyBorder="1" applyAlignment="1">
      <alignment horizontal="center" vertical="center" wrapText="1"/>
    </xf>
    <xf numFmtId="0" fontId="48" fillId="12" borderId="4" xfId="0" applyFont="1" applyFill="1" applyBorder="1" applyAlignment="1">
      <alignment horizontal="center" vertical="center" wrapText="1"/>
    </xf>
    <xf numFmtId="0" fontId="48" fillId="12" borderId="5" xfId="0" applyFont="1" applyFill="1" applyBorder="1" applyAlignment="1">
      <alignment horizontal="center" vertical="center" wrapText="1"/>
    </xf>
    <xf numFmtId="0" fontId="38" fillId="0" borderId="12" xfId="0" applyFont="1" applyBorder="1" applyAlignment="1">
      <alignment horizontal="left" vertical="center" wrapText="1"/>
    </xf>
    <xf numFmtId="0" fontId="38" fillId="0" borderId="9" xfId="0" applyFont="1" applyBorder="1" applyAlignment="1">
      <alignment horizontal="left" vertical="center" wrapText="1"/>
    </xf>
    <xf numFmtId="0" fontId="38" fillId="0" borderId="10" xfId="0" applyFont="1" applyBorder="1" applyAlignment="1">
      <alignment horizontal="left" vertical="center" wrapText="1"/>
    </xf>
    <xf numFmtId="0" fontId="38" fillId="0" borderId="2" xfId="0" applyFont="1" applyBorder="1" applyAlignment="1">
      <alignment horizontal="left" vertical="center" wrapText="1"/>
    </xf>
    <xf numFmtId="0" fontId="38" fillId="0" borderId="0" xfId="0" applyFont="1" applyBorder="1" applyAlignment="1">
      <alignment horizontal="left" vertical="center" wrapText="1"/>
    </xf>
    <xf numFmtId="0" fontId="38" fillId="0" borderId="3" xfId="0" applyFont="1" applyBorder="1" applyAlignment="1">
      <alignment horizontal="left" vertical="center" wrapText="1"/>
    </xf>
    <xf numFmtId="0" fontId="38" fillId="0" borderId="11" xfId="0" applyFont="1" applyBorder="1" applyAlignment="1">
      <alignment horizontal="left" vertical="center" wrapText="1"/>
    </xf>
    <xf numFmtId="0" fontId="38" fillId="0" borderId="4" xfId="0" applyFont="1" applyBorder="1" applyAlignment="1">
      <alignment horizontal="left" vertical="center" wrapText="1"/>
    </xf>
    <xf numFmtId="0" fontId="38" fillId="0" borderId="5" xfId="0" applyFont="1" applyBorder="1" applyAlignment="1">
      <alignment horizontal="left" vertical="center" wrapText="1"/>
    </xf>
    <xf numFmtId="0" fontId="48" fillId="0" borderId="12" xfId="0" applyFont="1" applyFill="1" applyBorder="1" applyAlignment="1">
      <alignment horizontal="center" vertical="center" wrapText="1"/>
    </xf>
    <xf numFmtId="0" fontId="48" fillId="0" borderId="9"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38" fillId="0" borderId="12" xfId="0" applyFont="1" applyFill="1" applyBorder="1" applyAlignment="1">
      <alignment horizontal="left" vertical="center" wrapText="1" shrinkToFit="1"/>
    </xf>
    <xf numFmtId="0" fontId="38" fillId="0" borderId="9" xfId="0" applyFont="1" applyFill="1" applyBorder="1" applyAlignment="1">
      <alignment horizontal="left" vertical="center" wrapText="1" shrinkToFit="1"/>
    </xf>
    <xf numFmtId="0" fontId="38" fillId="0" borderId="10" xfId="0" applyFont="1" applyFill="1" applyBorder="1" applyAlignment="1">
      <alignment horizontal="left" vertical="center" wrapText="1" shrinkToFit="1"/>
    </xf>
    <xf numFmtId="0" fontId="38" fillId="0" borderId="2" xfId="0" applyFont="1" applyFill="1" applyBorder="1" applyAlignment="1">
      <alignment horizontal="left" vertical="center" wrapText="1" shrinkToFit="1"/>
    </xf>
    <xf numFmtId="0" fontId="38" fillId="0" borderId="0" xfId="0" applyFont="1" applyFill="1" applyBorder="1" applyAlignment="1">
      <alignment horizontal="left" vertical="center" wrapText="1" shrinkToFit="1"/>
    </xf>
    <xf numFmtId="0" fontId="38" fillId="0" borderId="3" xfId="0" applyFont="1" applyFill="1" applyBorder="1" applyAlignment="1">
      <alignment horizontal="left" vertical="center" wrapText="1" shrinkToFit="1"/>
    </xf>
    <xf numFmtId="0" fontId="38" fillId="0" borderId="11" xfId="0" applyFont="1" applyFill="1" applyBorder="1" applyAlignment="1">
      <alignment horizontal="left" vertical="center" wrapText="1" shrinkToFit="1"/>
    </xf>
    <xf numFmtId="0" fontId="38" fillId="0" borderId="4" xfId="0" applyFont="1" applyFill="1" applyBorder="1" applyAlignment="1">
      <alignment horizontal="left" vertical="center" wrapText="1" shrinkToFit="1"/>
    </xf>
    <xf numFmtId="0" fontId="38" fillId="0" borderId="5" xfId="0" applyFont="1" applyFill="1" applyBorder="1" applyAlignment="1">
      <alignment horizontal="left" vertical="center" wrapText="1" shrinkToFit="1"/>
    </xf>
    <xf numFmtId="0" fontId="47" fillId="0" borderId="13" xfId="0" applyFont="1" applyBorder="1" applyAlignment="1">
      <alignment horizontal="right" vertical="center"/>
    </xf>
    <xf numFmtId="0" fontId="47" fillId="0" borderId="33" xfId="0" applyFont="1" applyBorder="1" applyAlignment="1">
      <alignment horizontal="right" vertical="center"/>
    </xf>
    <xf numFmtId="0" fontId="16" fillId="0" borderId="13" xfId="0" applyFont="1" applyFill="1" applyBorder="1" applyAlignment="1">
      <alignment horizontal="center" vertical="center"/>
    </xf>
    <xf numFmtId="0" fontId="16" fillId="0" borderId="33" xfId="0" applyFont="1" applyFill="1" applyBorder="1" applyAlignment="1">
      <alignment horizontal="center" vertical="center"/>
    </xf>
    <xf numFmtId="0" fontId="16" fillId="0" borderId="14" xfId="0" applyFont="1" applyFill="1" applyBorder="1" applyAlignment="1">
      <alignment horizontal="center" vertical="center"/>
    </xf>
    <xf numFmtId="0" fontId="48" fillId="0" borderId="0" xfId="0" applyFont="1" applyBorder="1" applyAlignment="1">
      <alignment horizontal="center"/>
    </xf>
    <xf numFmtId="0" fontId="87" fillId="0" borderId="12" xfId="0" applyFont="1" applyFill="1" applyBorder="1" applyAlignment="1">
      <alignment horizontal="center" vertical="center" shrinkToFit="1"/>
    </xf>
    <xf numFmtId="0" fontId="87" fillId="0" borderId="9" xfId="0" applyFont="1" applyFill="1" applyBorder="1" applyAlignment="1">
      <alignment horizontal="center" vertical="center" shrinkToFit="1"/>
    </xf>
    <xf numFmtId="0" fontId="87" fillId="0" borderId="11" xfId="0" applyFont="1" applyFill="1" applyBorder="1" applyAlignment="1">
      <alignment horizontal="center" vertical="center" shrinkToFit="1"/>
    </xf>
    <xf numFmtId="0" fontId="87" fillId="0" borderId="4" xfId="0" applyFont="1" applyFill="1" applyBorder="1" applyAlignment="1">
      <alignment horizontal="center" vertical="center" shrinkToFit="1"/>
    </xf>
    <xf numFmtId="0" fontId="87" fillId="0" borderId="9" xfId="0" applyNumberFormat="1" applyFont="1" applyFill="1" applyBorder="1" applyAlignment="1">
      <alignment horizontal="center" vertical="center" shrinkToFit="1"/>
    </xf>
    <xf numFmtId="0" fontId="87" fillId="0" borderId="10" xfId="0" applyNumberFormat="1" applyFont="1" applyFill="1" applyBorder="1" applyAlignment="1">
      <alignment horizontal="center" vertical="center" shrinkToFit="1"/>
    </xf>
    <xf numFmtId="0" fontId="87" fillId="0" borderId="4" xfId="0" applyNumberFormat="1" applyFont="1" applyFill="1" applyBorder="1" applyAlignment="1">
      <alignment horizontal="center" vertical="center" shrinkToFit="1"/>
    </xf>
    <xf numFmtId="0" fontId="87" fillId="0" borderId="5" xfId="0" applyNumberFormat="1" applyFont="1" applyFill="1" applyBorder="1" applyAlignment="1">
      <alignment horizontal="center" vertical="center" shrinkToFit="1"/>
    </xf>
    <xf numFmtId="0" fontId="87" fillId="0" borderId="10" xfId="0" applyFont="1" applyFill="1" applyBorder="1" applyAlignment="1">
      <alignment horizontal="center" vertical="center" shrinkToFit="1"/>
    </xf>
    <xf numFmtId="0" fontId="87" fillId="0" borderId="5" xfId="0" applyFont="1" applyFill="1" applyBorder="1" applyAlignment="1">
      <alignment horizontal="center" vertical="center" shrinkToFit="1"/>
    </xf>
    <xf numFmtId="0" fontId="34" fillId="0" borderId="2" xfId="0" applyFont="1" applyFill="1" applyBorder="1" applyAlignment="1">
      <alignment horizontal="center"/>
    </xf>
    <xf numFmtId="0" fontId="34" fillId="0" borderId="0" xfId="0" applyFont="1" applyFill="1" applyBorder="1" applyAlignment="1">
      <alignment horizontal="center"/>
    </xf>
    <xf numFmtId="0" fontId="34" fillId="0" borderId="3" xfId="0" applyFont="1" applyFill="1" applyBorder="1" applyAlignment="1">
      <alignment horizontal="center"/>
    </xf>
    <xf numFmtId="0" fontId="69" fillId="0" borderId="12" xfId="0" applyFont="1" applyFill="1" applyBorder="1" applyAlignment="1">
      <alignment horizontal="center" vertical="center" wrapText="1" shrinkToFit="1"/>
    </xf>
    <xf numFmtId="0" fontId="69" fillId="0" borderId="9" xfId="0" applyFont="1" applyFill="1" applyBorder="1" applyAlignment="1">
      <alignment horizontal="center" vertical="center" wrapText="1" shrinkToFit="1"/>
    </xf>
    <xf numFmtId="0" fontId="69" fillId="0" borderId="10" xfId="0" applyFont="1" applyFill="1" applyBorder="1" applyAlignment="1">
      <alignment horizontal="center" vertical="center" wrapText="1" shrinkToFit="1"/>
    </xf>
    <xf numFmtId="0" fontId="69" fillId="0" borderId="2" xfId="0" applyFont="1" applyFill="1" applyBorder="1" applyAlignment="1">
      <alignment horizontal="center" vertical="center" wrapText="1" shrinkToFit="1"/>
    </xf>
    <xf numFmtId="0" fontId="69" fillId="0" borderId="0" xfId="0" applyFont="1" applyFill="1" applyBorder="1" applyAlignment="1">
      <alignment horizontal="center" vertical="center" wrapText="1" shrinkToFit="1"/>
    </xf>
    <xf numFmtId="0" fontId="69" fillId="0" borderId="3" xfId="0" applyFont="1" applyFill="1" applyBorder="1" applyAlignment="1">
      <alignment horizontal="center" vertical="center" wrapText="1" shrinkToFit="1"/>
    </xf>
    <xf numFmtId="0" fontId="126" fillId="2" borderId="15" xfId="0" applyFont="1" applyFill="1" applyBorder="1" applyAlignment="1">
      <alignment horizontal="center" vertical="center"/>
    </xf>
    <xf numFmtId="0" fontId="126" fillId="2" borderId="16" xfId="0" applyFont="1" applyFill="1" applyBorder="1" applyAlignment="1">
      <alignment horizontal="center" vertical="center"/>
    </xf>
    <xf numFmtId="0" fontId="126" fillId="2" borderId="20" xfId="0" applyFont="1" applyFill="1" applyBorder="1" applyAlignment="1">
      <alignment horizontal="center" vertical="center"/>
    </xf>
    <xf numFmtId="0" fontId="126" fillId="2" borderId="0" xfId="0" applyFont="1" applyFill="1" applyBorder="1" applyAlignment="1">
      <alignment horizontal="center" vertical="center"/>
    </xf>
    <xf numFmtId="0" fontId="126" fillId="2" borderId="22" xfId="0" applyFont="1" applyFill="1" applyBorder="1" applyAlignment="1">
      <alignment horizontal="center" vertical="center"/>
    </xf>
    <xf numFmtId="0" fontId="126" fillId="2" borderId="21" xfId="0" applyFont="1" applyFill="1" applyBorder="1" applyAlignment="1">
      <alignment horizontal="center" vertical="center"/>
    </xf>
    <xf numFmtId="166" fontId="125" fillId="0" borderId="16" xfId="0" applyNumberFormat="1" applyFont="1" applyBorder="1" applyAlignment="1">
      <alignment horizontal="center" vertical="center"/>
    </xf>
    <xf numFmtId="166" fontId="125" fillId="0" borderId="17" xfId="0" applyNumberFormat="1" applyFont="1" applyBorder="1" applyAlignment="1">
      <alignment horizontal="center" vertical="center"/>
    </xf>
    <xf numFmtId="166" fontId="125" fillId="0" borderId="0" xfId="0" applyNumberFormat="1" applyFont="1" applyBorder="1" applyAlignment="1">
      <alignment horizontal="center" vertical="center"/>
    </xf>
    <xf numFmtId="166" fontId="125" fillId="0" borderId="19" xfId="0" applyNumberFormat="1" applyFont="1" applyBorder="1" applyAlignment="1">
      <alignment horizontal="center" vertical="center"/>
    </xf>
    <xf numFmtId="166" fontId="125" fillId="0" borderId="21" xfId="0" applyNumberFormat="1" applyFont="1" applyBorder="1" applyAlignment="1">
      <alignment horizontal="center" vertical="center"/>
    </xf>
    <xf numFmtId="166" fontId="125" fillId="0" borderId="23" xfId="0" applyNumberFormat="1" applyFont="1" applyBorder="1" applyAlignment="1">
      <alignment horizontal="center" vertical="center"/>
    </xf>
    <xf numFmtId="0" fontId="0" fillId="0" borderId="0" xfId="0" applyAlignment="1">
      <alignment horizontal="center"/>
    </xf>
    <xf numFmtId="168" fontId="121" fillId="0" borderId="9" xfId="0" applyNumberFormat="1" applyFont="1" applyBorder="1" applyAlignment="1">
      <alignment horizontal="center" vertical="center"/>
    </xf>
    <xf numFmtId="168" fontId="121" fillId="0" borderId="10" xfId="0" applyNumberFormat="1" applyFont="1" applyBorder="1" applyAlignment="1">
      <alignment horizontal="center" vertical="center"/>
    </xf>
    <xf numFmtId="168" fontId="121" fillId="0" borderId="0" xfId="0" applyNumberFormat="1" applyFont="1" applyBorder="1" applyAlignment="1">
      <alignment horizontal="center" vertical="center"/>
    </xf>
    <xf numFmtId="168" fontId="121" fillId="0" borderId="3" xfId="0" applyNumberFormat="1" applyFont="1" applyBorder="1" applyAlignment="1">
      <alignment horizontal="center" vertical="center"/>
    </xf>
    <xf numFmtId="168" fontId="121" fillId="0" borderId="4" xfId="0" applyNumberFormat="1" applyFont="1" applyBorder="1" applyAlignment="1">
      <alignment horizontal="center" vertical="center"/>
    </xf>
    <xf numFmtId="168" fontId="121" fillId="0" borderId="5" xfId="0" applyNumberFormat="1" applyFont="1" applyBorder="1" applyAlignment="1">
      <alignment horizontal="center" vertical="center"/>
    </xf>
    <xf numFmtId="0" fontId="108" fillId="0" borderId="0" xfId="0" applyFont="1" applyAlignment="1">
      <alignment horizontal="center"/>
    </xf>
    <xf numFmtId="0" fontId="95" fillId="0" borderId="12" xfId="0" applyFont="1" applyBorder="1" applyAlignment="1">
      <alignment horizontal="center" vertical="center" wrapText="1"/>
    </xf>
    <xf numFmtId="0" fontId="95" fillId="0" borderId="9" xfId="0" applyFont="1" applyBorder="1" applyAlignment="1">
      <alignment horizontal="center" vertical="center" wrapText="1"/>
    </xf>
    <xf numFmtId="0" fontId="95" fillId="0" borderId="10" xfId="0" applyFont="1" applyBorder="1" applyAlignment="1">
      <alignment horizontal="center" vertical="center" wrapText="1"/>
    </xf>
    <xf numFmtId="0" fontId="95" fillId="0" borderId="2" xfId="0" applyFont="1" applyBorder="1" applyAlignment="1">
      <alignment horizontal="center" vertical="center" wrapText="1"/>
    </xf>
    <xf numFmtId="0" fontId="95" fillId="0" borderId="0" xfId="0" applyFont="1" applyBorder="1" applyAlignment="1">
      <alignment horizontal="center" vertical="center" wrapText="1"/>
    </xf>
    <xf numFmtId="0" fontId="95" fillId="0" borderId="3" xfId="0" applyFont="1" applyBorder="1" applyAlignment="1">
      <alignment horizontal="center" vertical="center" wrapText="1"/>
    </xf>
    <xf numFmtId="0" fontId="124" fillId="0" borderId="2" xfId="0" applyNumberFormat="1" applyFont="1" applyBorder="1" applyAlignment="1">
      <alignment horizontal="center" vertical="center" wrapText="1"/>
    </xf>
    <xf numFmtId="0" fontId="124" fillId="0" borderId="0" xfId="0" applyNumberFormat="1" applyFont="1" applyBorder="1" applyAlignment="1">
      <alignment horizontal="center" vertical="center" wrapText="1"/>
    </xf>
    <xf numFmtId="0" fontId="124" fillId="0" borderId="3" xfId="0" applyNumberFormat="1" applyFont="1" applyBorder="1" applyAlignment="1">
      <alignment horizontal="center" vertical="center" wrapText="1"/>
    </xf>
    <xf numFmtId="0" fontId="95" fillId="0" borderId="41" xfId="0" applyFont="1" applyBorder="1" applyAlignment="1">
      <alignment horizontal="center" vertical="center" wrapText="1"/>
    </xf>
    <xf numFmtId="0" fontId="95" fillId="0" borderId="42" xfId="0" applyFont="1" applyBorder="1" applyAlignment="1">
      <alignment horizontal="center" vertical="center" wrapText="1"/>
    </xf>
    <xf numFmtId="0" fontId="95" fillId="0" borderId="43" xfId="0" applyFont="1" applyBorder="1" applyAlignment="1">
      <alignment horizontal="center" vertical="center" wrapText="1"/>
    </xf>
    <xf numFmtId="0" fontId="124" fillId="0" borderId="44" xfId="0" applyNumberFormat="1" applyFont="1" applyBorder="1" applyAlignment="1">
      <alignment horizontal="center" vertical="center" wrapText="1"/>
    </xf>
    <xf numFmtId="0" fontId="124" fillId="0" borderId="45" xfId="0" applyNumberFormat="1" applyFont="1" applyBorder="1" applyAlignment="1">
      <alignment horizontal="center" vertical="center" wrapText="1"/>
    </xf>
    <xf numFmtId="0" fontId="124" fillId="0" borderId="46" xfId="0" applyNumberFormat="1" applyFont="1" applyBorder="1" applyAlignment="1">
      <alignment horizontal="center" vertical="center" wrapText="1"/>
    </xf>
    <xf numFmtId="0" fontId="124" fillId="0" borderId="11" xfId="0" applyNumberFormat="1" applyFont="1" applyBorder="1" applyAlignment="1">
      <alignment horizontal="center" vertical="center" wrapText="1"/>
    </xf>
    <xf numFmtId="0" fontId="124" fillId="0" borderId="4" xfId="0" applyNumberFormat="1" applyFont="1" applyBorder="1" applyAlignment="1">
      <alignment horizontal="center" vertical="center" wrapText="1"/>
    </xf>
    <xf numFmtId="0" fontId="124" fillId="0" borderId="5" xfId="0" applyNumberFormat="1" applyFont="1" applyBorder="1" applyAlignment="1">
      <alignment horizontal="center" vertical="center" wrapText="1"/>
    </xf>
    <xf numFmtId="0" fontId="123" fillId="0" borderId="50" xfId="0" applyFont="1" applyFill="1" applyBorder="1" applyAlignment="1">
      <alignment horizontal="center" vertical="center"/>
    </xf>
    <xf numFmtId="0" fontId="123" fillId="0" borderId="39" xfId="0" applyFont="1" applyFill="1" applyBorder="1" applyAlignment="1">
      <alignment horizontal="center" vertical="center"/>
    </xf>
    <xf numFmtId="0" fontId="122" fillId="0" borderId="37" xfId="0" applyFont="1" applyFill="1" applyBorder="1" applyAlignment="1">
      <alignment horizontal="center" vertical="center" textRotation="90" wrapText="1"/>
    </xf>
    <xf numFmtId="0" fontId="122" fillId="0" borderId="39" xfId="0" applyFont="1" applyFill="1" applyBorder="1" applyAlignment="1">
      <alignment horizontal="center" vertical="center" textRotation="90" wrapText="1"/>
    </xf>
    <xf numFmtId="0" fontId="122" fillId="0" borderId="40" xfId="0" applyFont="1" applyFill="1" applyBorder="1" applyAlignment="1">
      <alignment horizontal="center" vertical="center" textRotation="90" wrapText="1"/>
    </xf>
    <xf numFmtId="0" fontId="93" fillId="2" borderId="37" xfId="0" applyFont="1" applyFill="1" applyBorder="1" applyAlignment="1">
      <alignment horizontal="center" vertical="center"/>
    </xf>
    <xf numFmtId="0" fontId="93" fillId="2" borderId="38" xfId="0" applyFont="1" applyFill="1" applyBorder="1" applyAlignment="1">
      <alignment horizontal="center" vertical="center"/>
    </xf>
    <xf numFmtId="0" fontId="93" fillId="2" borderId="37" xfId="0" applyFont="1" applyFill="1" applyBorder="1" applyAlignment="1">
      <alignment horizontal="center" vertical="center" wrapText="1"/>
    </xf>
    <xf numFmtId="0" fontId="93" fillId="2" borderId="38" xfId="0" applyFont="1" applyFill="1" applyBorder="1" applyAlignment="1">
      <alignment horizontal="center" vertical="center" wrapText="1"/>
    </xf>
    <xf numFmtId="0" fontId="7" fillId="0" borderId="39" xfId="0" applyFont="1" applyBorder="1" applyAlignment="1">
      <alignment horizontal="center" vertical="center" wrapText="1"/>
    </xf>
    <xf numFmtId="0" fontId="7" fillId="0" borderId="37" xfId="0" applyFont="1" applyBorder="1" applyAlignment="1">
      <alignment horizontal="center" vertical="center" wrapText="1"/>
    </xf>
    <xf numFmtId="0" fontId="107" fillId="2" borderId="12" xfId="0" applyFont="1" applyFill="1" applyBorder="1" applyAlignment="1">
      <alignment horizontal="center" vertical="center" wrapText="1"/>
    </xf>
    <xf numFmtId="0" fontId="107" fillId="2" borderId="9" xfId="0" applyFont="1" applyFill="1" applyBorder="1" applyAlignment="1">
      <alignment horizontal="center" vertical="center" wrapText="1"/>
    </xf>
    <xf numFmtId="0" fontId="107" fillId="2" borderId="10" xfId="0" applyFont="1" applyFill="1" applyBorder="1" applyAlignment="1">
      <alignment horizontal="center" vertical="center" wrapText="1"/>
    </xf>
    <xf numFmtId="0" fontId="107" fillId="2" borderId="2" xfId="0" applyFont="1" applyFill="1" applyBorder="1" applyAlignment="1">
      <alignment horizontal="center" vertical="center" wrapText="1"/>
    </xf>
    <xf numFmtId="0" fontId="107" fillId="2" borderId="0"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107" fillId="2" borderId="11" xfId="0" applyFont="1" applyFill="1" applyBorder="1" applyAlignment="1">
      <alignment horizontal="center" vertical="center" wrapText="1"/>
    </xf>
    <xf numFmtId="0" fontId="107" fillId="2" borderId="4" xfId="0" applyFont="1" applyFill="1" applyBorder="1" applyAlignment="1">
      <alignment horizontal="center" vertical="center" wrapText="1"/>
    </xf>
    <xf numFmtId="0" fontId="107" fillId="2" borderId="5" xfId="0" applyFont="1" applyFill="1" applyBorder="1" applyAlignment="1">
      <alignment horizontal="center" vertical="center" wrapText="1"/>
    </xf>
    <xf numFmtId="0" fontId="111" fillId="2" borderId="37" xfId="0" applyFont="1" applyFill="1" applyBorder="1" applyAlignment="1">
      <alignment horizontal="center" vertical="center"/>
    </xf>
    <xf numFmtId="0" fontId="111" fillId="2" borderId="38" xfId="0" applyFont="1" applyFill="1" applyBorder="1" applyAlignment="1">
      <alignment horizontal="center" vertical="center"/>
    </xf>
    <xf numFmtId="0" fontId="123" fillId="0" borderId="37" xfId="0" applyFont="1" applyFill="1" applyBorder="1" applyAlignment="1">
      <alignment horizontal="center" vertical="center"/>
    </xf>
    <xf numFmtId="0" fontId="123" fillId="0" borderId="38" xfId="0" applyFont="1" applyFill="1" applyBorder="1" applyAlignment="1">
      <alignment horizontal="center" vertical="center"/>
    </xf>
    <xf numFmtId="0" fontId="107" fillId="2" borderId="12" xfId="0" applyFont="1" applyFill="1" applyBorder="1" applyAlignment="1">
      <alignment horizontal="center" vertical="center"/>
    </xf>
    <xf numFmtId="0" fontId="107" fillId="2" borderId="9" xfId="0" applyFont="1" applyFill="1" applyBorder="1" applyAlignment="1">
      <alignment horizontal="center" vertical="center"/>
    </xf>
    <xf numFmtId="0" fontId="107" fillId="2" borderId="2" xfId="0" applyFont="1" applyFill="1" applyBorder="1" applyAlignment="1">
      <alignment horizontal="center" vertical="center"/>
    </xf>
    <xf numFmtId="0" fontId="107" fillId="2" borderId="0" xfId="0" applyFont="1" applyFill="1" applyBorder="1" applyAlignment="1">
      <alignment horizontal="center" vertical="center"/>
    </xf>
    <xf numFmtId="0" fontId="107" fillId="2" borderId="11" xfId="0" applyFont="1" applyFill="1" applyBorder="1" applyAlignment="1">
      <alignment horizontal="center" vertical="center"/>
    </xf>
    <xf numFmtId="0" fontId="107" fillId="2" borderId="4" xfId="0" applyFont="1" applyFill="1" applyBorder="1" applyAlignment="1">
      <alignment horizontal="center" vertical="center"/>
    </xf>
    <xf numFmtId="0" fontId="119" fillId="0" borderId="9" xfId="0" applyFont="1" applyFill="1" applyBorder="1" applyAlignment="1">
      <alignment horizontal="center" vertical="center"/>
    </xf>
    <xf numFmtId="0" fontId="119" fillId="0" borderId="10" xfId="0" applyFont="1" applyFill="1" applyBorder="1" applyAlignment="1">
      <alignment horizontal="center" vertical="center"/>
    </xf>
    <xf numFmtId="0" fontId="119" fillId="0" borderId="0" xfId="0" applyFont="1" applyFill="1" applyBorder="1" applyAlignment="1">
      <alignment horizontal="center" vertical="center"/>
    </xf>
    <xf numFmtId="0" fontId="119" fillId="0" borderId="3" xfId="0" applyFont="1" applyFill="1" applyBorder="1" applyAlignment="1">
      <alignment horizontal="center" vertical="center"/>
    </xf>
    <xf numFmtId="0" fontId="0" fillId="0" borderId="12"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120" fillId="0" borderId="9" xfId="0" applyFont="1" applyFill="1" applyBorder="1" applyAlignment="1">
      <alignment horizontal="center" vertical="center"/>
    </xf>
    <xf numFmtId="0" fontId="120" fillId="0" borderId="10" xfId="0" applyFont="1" applyFill="1" applyBorder="1" applyAlignment="1">
      <alignment horizontal="center" vertical="center"/>
    </xf>
    <xf numFmtId="0" fontId="120" fillId="0" borderId="0" xfId="0" applyFont="1" applyFill="1" applyBorder="1" applyAlignment="1">
      <alignment horizontal="center" vertical="center"/>
    </xf>
    <xf numFmtId="0" fontId="120" fillId="0" borderId="3" xfId="0" applyFont="1" applyFill="1" applyBorder="1" applyAlignment="1">
      <alignment horizontal="center" vertical="center"/>
    </xf>
    <xf numFmtId="0" fontId="120" fillId="0" borderId="4" xfId="0" applyFont="1" applyFill="1" applyBorder="1" applyAlignment="1">
      <alignment horizontal="center" vertical="center"/>
    </xf>
    <xf numFmtId="0" fontId="120" fillId="0" borderId="5" xfId="0" applyFont="1" applyFill="1" applyBorder="1" applyAlignment="1">
      <alignment horizontal="center" vertical="center"/>
    </xf>
    <xf numFmtId="0" fontId="113" fillId="2" borderId="41" xfId="0" applyFont="1" applyFill="1" applyBorder="1" applyAlignment="1">
      <alignment horizontal="left" vertical="center"/>
    </xf>
    <xf numFmtId="0" fontId="113" fillId="2" borderId="42" xfId="0" applyFont="1" applyFill="1" applyBorder="1" applyAlignment="1">
      <alignment horizontal="left" vertical="center"/>
    </xf>
    <xf numFmtId="0" fontId="113" fillId="2" borderId="43" xfId="0" applyFont="1" applyFill="1" applyBorder="1" applyAlignment="1">
      <alignment horizontal="left" vertical="center"/>
    </xf>
    <xf numFmtId="0" fontId="113" fillId="2" borderId="2" xfId="0" applyFont="1" applyFill="1" applyBorder="1" applyAlignment="1">
      <alignment horizontal="left" vertical="center"/>
    </xf>
    <xf numFmtId="0" fontId="113" fillId="2" borderId="0" xfId="0" applyFont="1" applyFill="1" applyBorder="1" applyAlignment="1">
      <alignment horizontal="left" vertical="center"/>
    </xf>
    <xf numFmtId="0" fontId="113" fillId="2" borderId="3" xfId="0" applyFont="1" applyFill="1" applyBorder="1" applyAlignment="1">
      <alignment horizontal="left" vertical="center"/>
    </xf>
    <xf numFmtId="0" fontId="113" fillId="2" borderId="44" xfId="0" applyFont="1" applyFill="1" applyBorder="1" applyAlignment="1">
      <alignment horizontal="left" vertical="center"/>
    </xf>
    <xf numFmtId="0" fontId="113" fillId="2" borderId="45" xfId="0" applyFont="1" applyFill="1" applyBorder="1" applyAlignment="1">
      <alignment horizontal="left" vertical="center"/>
    </xf>
    <xf numFmtId="0" fontId="113" fillId="2" borderId="46" xfId="0" applyFont="1" applyFill="1" applyBorder="1" applyAlignment="1">
      <alignment horizontal="left" vertical="center"/>
    </xf>
    <xf numFmtId="0" fontId="93" fillId="2" borderId="12" xfId="0" applyFont="1" applyFill="1" applyBorder="1" applyAlignment="1">
      <alignment horizontal="center" vertical="center"/>
    </xf>
    <xf numFmtId="0" fontId="93"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93" fillId="2" borderId="11" xfId="0" applyFont="1" applyFill="1" applyBorder="1" applyAlignment="1">
      <alignment horizontal="center" vertical="center"/>
    </xf>
    <xf numFmtId="0" fontId="93" fillId="2" borderId="4" xfId="0" applyFont="1" applyFill="1" applyBorder="1" applyAlignment="1">
      <alignment horizontal="center" vertical="center"/>
    </xf>
    <xf numFmtId="0" fontId="93" fillId="2" borderId="5" xfId="0" applyFont="1" applyFill="1" applyBorder="1" applyAlignment="1">
      <alignment horizontal="center" vertical="center"/>
    </xf>
    <xf numFmtId="0" fontId="109" fillId="2" borderId="12" xfId="0" applyFont="1" applyFill="1" applyBorder="1" applyAlignment="1">
      <alignment horizontal="center" vertical="center"/>
    </xf>
    <xf numFmtId="0" fontId="109" fillId="2" borderId="9" xfId="0" applyFont="1" applyFill="1" applyBorder="1" applyAlignment="1">
      <alignment horizontal="center" vertical="center"/>
    </xf>
    <xf numFmtId="0" fontId="109" fillId="2" borderId="2" xfId="0" applyFont="1" applyFill="1" applyBorder="1" applyAlignment="1">
      <alignment horizontal="center" vertical="center"/>
    </xf>
    <xf numFmtId="0" fontId="109" fillId="2" borderId="0" xfId="0" applyFont="1" applyFill="1" applyBorder="1" applyAlignment="1">
      <alignment horizontal="center" vertical="center"/>
    </xf>
    <xf numFmtId="0" fontId="109" fillId="2" borderId="11" xfId="0" applyFont="1" applyFill="1" applyBorder="1" applyAlignment="1">
      <alignment horizontal="center" vertical="center"/>
    </xf>
    <xf numFmtId="0" fontId="109" fillId="2" borderId="4" xfId="0" applyFont="1" applyFill="1" applyBorder="1" applyAlignment="1">
      <alignment horizontal="center" vertical="center"/>
    </xf>
    <xf numFmtId="0" fontId="145" fillId="0" borderId="9" xfId="0" applyFont="1" applyBorder="1" applyAlignment="1" applyProtection="1">
      <alignment horizontal="center" vertical="center"/>
      <protection locked="0"/>
    </xf>
    <xf numFmtId="0" fontId="145" fillId="0" borderId="10" xfId="0" applyFont="1" applyBorder="1" applyAlignment="1" applyProtection="1">
      <alignment horizontal="center" vertical="center"/>
      <protection locked="0"/>
    </xf>
    <xf numFmtId="0" fontId="145" fillId="0" borderId="0" xfId="0" applyFont="1" applyBorder="1" applyAlignment="1" applyProtection="1">
      <alignment horizontal="center" vertical="center"/>
      <protection locked="0"/>
    </xf>
    <xf numFmtId="0" fontId="145" fillId="0" borderId="3" xfId="0" applyFont="1" applyBorder="1" applyAlignment="1" applyProtection="1">
      <alignment horizontal="center" vertical="center"/>
      <protection locked="0"/>
    </xf>
    <xf numFmtId="0" fontId="145" fillId="0" borderId="4" xfId="0" applyFont="1" applyBorder="1" applyAlignment="1" applyProtection="1">
      <alignment horizontal="center" vertical="center"/>
      <protection locked="0"/>
    </xf>
    <xf numFmtId="0" fontId="145" fillId="0" borderId="5" xfId="0" applyFont="1" applyBorder="1" applyAlignment="1" applyProtection="1">
      <alignment horizontal="center" vertical="center"/>
      <protection locked="0"/>
    </xf>
    <xf numFmtId="0" fontId="114" fillId="0" borderId="41" xfId="0" applyFont="1" applyBorder="1" applyAlignment="1">
      <alignment horizontal="right" vertical="center"/>
    </xf>
    <xf numFmtId="0" fontId="114" fillId="0" borderId="42" xfId="0" applyFont="1" applyBorder="1" applyAlignment="1">
      <alignment horizontal="right" vertical="center"/>
    </xf>
    <xf numFmtId="0" fontId="114" fillId="0" borderId="43" xfId="0" applyFont="1" applyBorder="1" applyAlignment="1">
      <alignment horizontal="right" vertical="center"/>
    </xf>
    <xf numFmtId="0" fontId="114" fillId="0" borderId="2" xfId="0" applyFont="1" applyBorder="1" applyAlignment="1">
      <alignment horizontal="right" vertical="center"/>
    </xf>
    <xf numFmtId="0" fontId="114" fillId="0" borderId="0" xfId="0" applyFont="1" applyBorder="1" applyAlignment="1">
      <alignment horizontal="right" vertical="center"/>
    </xf>
    <xf numFmtId="0" fontId="114" fillId="0" borderId="3" xfId="0" applyFont="1" applyBorder="1" applyAlignment="1">
      <alignment horizontal="right" vertical="center"/>
    </xf>
    <xf numFmtId="0" fontId="114" fillId="0" borderId="44" xfId="0" applyFont="1" applyBorder="1" applyAlignment="1">
      <alignment horizontal="right" vertical="center"/>
    </xf>
    <xf numFmtId="0" fontId="114" fillId="0" borderId="45" xfId="0" applyFont="1" applyBorder="1" applyAlignment="1">
      <alignment horizontal="right" vertical="center"/>
    </xf>
    <xf numFmtId="0" fontId="114" fillId="0" borderId="46" xfId="0" applyFont="1" applyBorder="1" applyAlignment="1">
      <alignment horizontal="right" vertical="center"/>
    </xf>
    <xf numFmtId="0" fontId="114" fillId="0" borderId="12" xfId="0" applyFont="1" applyBorder="1" applyAlignment="1">
      <alignment horizontal="right" vertical="center"/>
    </xf>
    <xf numFmtId="0" fontId="114" fillId="0" borderId="9" xfId="0" applyFont="1" applyBorder="1" applyAlignment="1">
      <alignment horizontal="right" vertical="center"/>
    </xf>
    <xf numFmtId="0" fontId="114" fillId="0" borderId="10" xfId="0" applyFont="1" applyBorder="1" applyAlignment="1">
      <alignment horizontal="right" vertical="center"/>
    </xf>
    <xf numFmtId="0" fontId="144" fillId="0" borderId="12" xfId="0" applyFont="1" applyBorder="1" applyAlignment="1" applyProtection="1">
      <alignment horizontal="left" vertical="top" wrapText="1"/>
      <protection locked="0"/>
    </xf>
    <xf numFmtId="0" fontId="144" fillId="0" borderId="9" xfId="0" applyFont="1" applyBorder="1" applyAlignment="1" applyProtection="1">
      <alignment horizontal="left" vertical="top" wrapText="1"/>
      <protection locked="0"/>
    </xf>
    <xf numFmtId="0" fontId="144" fillId="0" borderId="10" xfId="0" applyFont="1" applyBorder="1" applyAlignment="1" applyProtection="1">
      <alignment horizontal="left" vertical="top" wrapText="1"/>
      <protection locked="0"/>
    </xf>
    <xf numFmtId="0" fontId="144" fillId="0" borderId="2" xfId="0" applyFont="1" applyBorder="1" applyAlignment="1" applyProtection="1">
      <alignment horizontal="left" vertical="top" wrapText="1"/>
      <protection locked="0"/>
    </xf>
    <xf numFmtId="0" fontId="144" fillId="0" borderId="0" xfId="0" applyFont="1" applyBorder="1" applyAlignment="1" applyProtection="1">
      <alignment horizontal="left" vertical="top" wrapText="1"/>
      <protection locked="0"/>
    </xf>
    <xf numFmtId="0" fontId="144" fillId="0" borderId="3" xfId="0" applyFont="1" applyBorder="1" applyAlignment="1" applyProtection="1">
      <alignment horizontal="left" vertical="top" wrapText="1"/>
      <protection locked="0"/>
    </xf>
    <xf numFmtId="0" fontId="144" fillId="0" borderId="11" xfId="0" applyFont="1" applyBorder="1" applyAlignment="1" applyProtection="1">
      <alignment horizontal="left" vertical="top" wrapText="1"/>
      <protection locked="0"/>
    </xf>
    <xf numFmtId="0" fontId="144" fillId="0" borderId="4" xfId="0" applyFont="1" applyBorder="1" applyAlignment="1" applyProtection="1">
      <alignment horizontal="left" vertical="top" wrapText="1"/>
      <protection locked="0"/>
    </xf>
    <xf numFmtId="0" fontId="144" fillId="0" borderId="5" xfId="0" applyFont="1" applyBorder="1" applyAlignment="1" applyProtection="1">
      <alignment horizontal="left" vertical="top" wrapText="1"/>
      <protection locked="0"/>
    </xf>
    <xf numFmtId="0" fontId="116" fillId="2" borderId="12"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10" xfId="0" applyFont="1" applyFill="1" applyBorder="1" applyAlignment="1">
      <alignment horizontal="left" vertical="center"/>
    </xf>
    <xf numFmtId="0" fontId="116" fillId="2" borderId="2" xfId="0" applyFont="1" applyFill="1" applyBorder="1" applyAlignment="1">
      <alignment horizontal="left" vertical="center"/>
    </xf>
    <xf numFmtId="0" fontId="116" fillId="2" borderId="0" xfId="0" applyFont="1" applyFill="1" applyBorder="1" applyAlignment="1">
      <alignment horizontal="left" vertical="center"/>
    </xf>
    <xf numFmtId="0" fontId="116" fillId="2" borderId="3" xfId="0" applyFont="1" applyFill="1" applyBorder="1" applyAlignment="1">
      <alignment horizontal="left" vertical="center"/>
    </xf>
    <xf numFmtId="0" fontId="113" fillId="2" borderId="11" xfId="0" applyFont="1" applyFill="1" applyBorder="1" applyAlignment="1">
      <alignment horizontal="left" vertical="center"/>
    </xf>
    <xf numFmtId="0" fontId="113" fillId="2" borderId="4" xfId="0" applyFont="1" applyFill="1" applyBorder="1" applyAlignment="1">
      <alignment horizontal="left" vertical="center"/>
    </xf>
    <xf numFmtId="0" fontId="113" fillId="2" borderId="5" xfId="0" applyFont="1" applyFill="1" applyBorder="1" applyAlignment="1">
      <alignment horizontal="left" vertical="center"/>
    </xf>
    <xf numFmtId="0" fontId="123" fillId="0" borderId="40" xfId="0" applyFont="1" applyFill="1" applyBorder="1" applyAlignment="1">
      <alignment horizontal="center" vertical="center"/>
    </xf>
    <xf numFmtId="0" fontId="7" fillId="0" borderId="40" xfId="0" applyFont="1" applyBorder="1" applyAlignment="1">
      <alignment horizontal="center" vertical="center" wrapText="1"/>
    </xf>
    <xf numFmtId="0" fontId="114" fillId="0" borderId="11" xfId="0" applyFont="1" applyBorder="1" applyAlignment="1">
      <alignment horizontal="right" vertical="center"/>
    </xf>
    <xf numFmtId="0" fontId="114" fillId="0" borderId="4" xfId="0" applyFont="1" applyBorder="1" applyAlignment="1">
      <alignment horizontal="right" vertical="center"/>
    </xf>
    <xf numFmtId="0" fontId="114" fillId="0" borderId="5" xfId="0" applyFont="1" applyBorder="1" applyAlignment="1">
      <alignment horizontal="right" vertical="center"/>
    </xf>
    <xf numFmtId="0" fontId="10" fillId="0" borderId="1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10" fillId="0" borderId="3"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0" fillId="0" borderId="6" xfId="0" applyBorder="1" applyAlignment="1" applyProtection="1">
      <alignment horizontal="center"/>
      <protection locked="0"/>
    </xf>
    <xf numFmtId="0" fontId="136" fillId="17" borderId="12" xfId="0" applyFont="1" applyFill="1" applyBorder="1" applyAlignment="1" applyProtection="1">
      <alignment horizontal="center" vertical="center"/>
      <protection locked="0"/>
    </xf>
    <xf numFmtId="0" fontId="136" fillId="17" borderId="9" xfId="0" applyFont="1" applyFill="1" applyBorder="1" applyAlignment="1" applyProtection="1">
      <alignment horizontal="center" vertical="center"/>
      <protection locked="0"/>
    </xf>
    <xf numFmtId="0" fontId="136" fillId="17" borderId="2" xfId="0" applyFont="1" applyFill="1" applyBorder="1" applyAlignment="1" applyProtection="1">
      <alignment horizontal="center" vertical="center"/>
      <protection locked="0"/>
    </xf>
    <xf numFmtId="0" fontId="136" fillId="17" borderId="0" xfId="0" applyFont="1" applyFill="1" applyBorder="1" applyAlignment="1" applyProtection="1">
      <alignment horizontal="center" vertical="center"/>
      <protection locked="0"/>
    </xf>
    <xf numFmtId="0" fontId="136" fillId="17" borderId="11" xfId="0" applyFont="1" applyFill="1" applyBorder="1" applyAlignment="1" applyProtection="1">
      <alignment horizontal="center" vertical="center"/>
      <protection locked="0"/>
    </xf>
    <xf numFmtId="0" fontId="136" fillId="17" borderId="4" xfId="0" applyFont="1" applyFill="1" applyBorder="1" applyAlignment="1" applyProtection="1">
      <alignment horizontal="center" vertical="center"/>
      <protection locked="0"/>
    </xf>
    <xf numFmtId="0" fontId="122" fillId="17" borderId="9" xfId="0" applyFont="1" applyFill="1" applyBorder="1" applyAlignment="1">
      <alignment horizontal="right" vertical="center"/>
    </xf>
    <xf numFmtId="0" fontId="122" fillId="17" borderId="0" xfId="0" applyFont="1" applyFill="1" applyBorder="1" applyAlignment="1">
      <alignment horizontal="right" vertical="center"/>
    </xf>
    <xf numFmtId="0" fontId="122" fillId="17" borderId="4" xfId="0" applyFont="1" applyFill="1" applyBorder="1" applyAlignment="1">
      <alignment horizontal="right" vertical="center"/>
    </xf>
    <xf numFmtId="0" fontId="10" fillId="0" borderId="12"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22" fillId="17" borderId="9" xfId="0" applyFont="1" applyFill="1" applyBorder="1" applyAlignment="1" applyProtection="1">
      <alignment horizontal="left" vertical="center"/>
      <protection locked="0"/>
    </xf>
    <xf numFmtId="0" fontId="122" fillId="17" borderId="10" xfId="0" applyFont="1" applyFill="1" applyBorder="1" applyAlignment="1" applyProtection="1">
      <alignment horizontal="left" vertical="center"/>
      <protection locked="0"/>
    </xf>
    <xf numFmtId="0" fontId="122" fillId="17" borderId="0" xfId="0" applyFont="1" applyFill="1" applyBorder="1" applyAlignment="1" applyProtection="1">
      <alignment horizontal="left" vertical="center"/>
      <protection locked="0"/>
    </xf>
    <xf numFmtId="0" fontId="122" fillId="17" borderId="3" xfId="0" applyFont="1" applyFill="1" applyBorder="1" applyAlignment="1" applyProtection="1">
      <alignment horizontal="left" vertical="center"/>
      <protection locked="0"/>
    </xf>
    <xf numFmtId="0" fontId="122" fillId="17" borderId="4" xfId="0" applyFont="1" applyFill="1" applyBorder="1" applyAlignment="1" applyProtection="1">
      <alignment horizontal="left" vertical="center"/>
      <protection locked="0"/>
    </xf>
    <xf numFmtId="0" fontId="122" fillId="17" borderId="5" xfId="0" applyFont="1" applyFill="1" applyBorder="1" applyAlignment="1" applyProtection="1">
      <alignment horizontal="left" vertical="center"/>
      <protection locked="0"/>
    </xf>
    <xf numFmtId="0" fontId="133" fillId="0" borderId="6" xfId="0" applyFont="1" applyFill="1" applyBorder="1" applyAlignment="1">
      <alignment horizontal="center" vertical="center"/>
    </xf>
    <xf numFmtId="0" fontId="135" fillId="9" borderId="59" xfId="0" applyFont="1" applyFill="1" applyBorder="1" applyAlignment="1">
      <alignment horizontal="center" vertical="center"/>
    </xf>
    <xf numFmtId="0" fontId="135" fillId="9" borderId="25" xfId="0" applyFont="1" applyFill="1" applyBorder="1" applyAlignment="1">
      <alignment horizontal="center" vertical="center"/>
    </xf>
    <xf numFmtId="0" fontId="135" fillId="9" borderId="60" xfId="0" applyFont="1" applyFill="1" applyBorder="1" applyAlignment="1">
      <alignment horizontal="center" vertical="center"/>
    </xf>
    <xf numFmtId="0" fontId="135" fillId="9" borderId="2" xfId="0" applyFont="1" applyFill="1" applyBorder="1" applyAlignment="1">
      <alignment horizontal="center" vertical="center"/>
    </xf>
    <xf numFmtId="0" fontId="135" fillId="9" borderId="0" xfId="0" applyFont="1" applyFill="1" applyBorder="1" applyAlignment="1">
      <alignment horizontal="center" vertical="center"/>
    </xf>
    <xf numFmtId="0" fontId="135" fillId="9" borderId="3" xfId="0" applyFont="1" applyFill="1" applyBorder="1" applyAlignment="1">
      <alignment horizontal="center" vertical="center"/>
    </xf>
    <xf numFmtId="0" fontId="135" fillId="9" borderId="61" xfId="0" applyFont="1" applyFill="1" applyBorder="1" applyAlignment="1">
      <alignment horizontal="center" vertical="center"/>
    </xf>
    <xf numFmtId="0" fontId="135" fillId="9" borderId="31" xfId="0" applyFont="1" applyFill="1" applyBorder="1" applyAlignment="1">
      <alignment horizontal="center" vertical="center"/>
    </xf>
    <xf numFmtId="0" fontId="135" fillId="9" borderId="62" xfId="0" applyFont="1" applyFill="1" applyBorder="1" applyAlignment="1">
      <alignment horizontal="center" vertical="center"/>
    </xf>
    <xf numFmtId="0" fontId="42" fillId="18" borderId="6" xfId="0" applyFont="1" applyFill="1" applyBorder="1" applyAlignment="1">
      <alignment horizontal="center" vertical="center"/>
    </xf>
    <xf numFmtId="0" fontId="111" fillId="0" borderId="6" xfId="0" applyFont="1" applyFill="1" applyBorder="1" applyAlignment="1">
      <alignment horizontal="center" vertical="center" wrapText="1"/>
    </xf>
    <xf numFmtId="0" fontId="111" fillId="0" borderId="6" xfId="0" applyFont="1" applyFill="1" applyBorder="1" applyAlignment="1">
      <alignment horizontal="center" vertical="center"/>
    </xf>
    <xf numFmtId="0" fontId="134" fillId="0" borderId="12" xfId="0" applyNumberFormat="1" applyFont="1" applyBorder="1" applyAlignment="1">
      <alignment horizontal="center" vertical="center"/>
    </xf>
    <xf numFmtId="0" fontId="134" fillId="0" borderId="9" xfId="0" applyNumberFormat="1" applyFont="1" applyBorder="1" applyAlignment="1">
      <alignment horizontal="center" vertical="center"/>
    </xf>
    <xf numFmtId="0" fontId="134" fillId="0" borderId="10" xfId="0" applyNumberFormat="1" applyFont="1" applyBorder="1" applyAlignment="1">
      <alignment horizontal="center" vertical="center"/>
    </xf>
    <xf numFmtId="0" fontId="134" fillId="0" borderId="2" xfId="0" applyNumberFormat="1" applyFont="1" applyBorder="1" applyAlignment="1">
      <alignment horizontal="center" vertical="center"/>
    </xf>
    <xf numFmtId="0" fontId="134" fillId="0" borderId="0" xfId="0" applyNumberFormat="1" applyFont="1" applyBorder="1" applyAlignment="1">
      <alignment horizontal="center" vertical="center"/>
    </xf>
    <xf numFmtId="0" fontId="134" fillId="0" borderId="3" xfId="0" applyNumberFormat="1" applyFont="1" applyBorder="1" applyAlignment="1">
      <alignment horizontal="center" vertical="center"/>
    </xf>
    <xf numFmtId="0" fontId="129" fillId="16" borderId="12" xfId="0" applyFont="1" applyFill="1" applyBorder="1" applyAlignment="1">
      <alignment horizontal="center" vertical="center"/>
    </xf>
    <xf numFmtId="0" fontId="129" fillId="16" borderId="9" xfId="0" applyFont="1" applyFill="1" applyBorder="1" applyAlignment="1">
      <alignment horizontal="center" vertical="center"/>
    </xf>
    <xf numFmtId="0" fontId="129" fillId="16" borderId="2" xfId="0" applyFont="1" applyFill="1" applyBorder="1" applyAlignment="1">
      <alignment horizontal="center" vertical="center"/>
    </xf>
    <xf numFmtId="0" fontId="129" fillId="16" borderId="0" xfId="0" applyFont="1" applyFill="1" applyBorder="1" applyAlignment="1">
      <alignment horizontal="center" vertical="center"/>
    </xf>
    <xf numFmtId="0" fontId="129" fillId="16" borderId="11" xfId="0" applyFont="1" applyFill="1" applyBorder="1" applyAlignment="1">
      <alignment horizontal="center" vertical="center"/>
    </xf>
    <xf numFmtId="0" fontId="129" fillId="16" borderId="4" xfId="0" applyFont="1" applyFill="1" applyBorder="1" applyAlignment="1">
      <alignment horizontal="center" vertical="center"/>
    </xf>
    <xf numFmtId="0" fontId="130" fillId="0" borderId="9" xfId="0" applyFont="1" applyBorder="1" applyAlignment="1">
      <alignment horizontal="center" vertical="center"/>
    </xf>
    <xf numFmtId="0" fontId="130" fillId="0" borderId="10" xfId="0" applyFont="1" applyBorder="1" applyAlignment="1">
      <alignment horizontal="center" vertical="center"/>
    </xf>
    <xf numFmtId="0" fontId="130" fillId="0" borderId="0" xfId="0" applyFont="1" applyBorder="1" applyAlignment="1">
      <alignment horizontal="center" vertical="center"/>
    </xf>
    <xf numFmtId="0" fontId="130" fillId="0" borderId="3" xfId="0" applyFont="1" applyBorder="1" applyAlignment="1">
      <alignment horizontal="center" vertical="center"/>
    </xf>
    <xf numFmtId="0" fontId="130" fillId="0" borderId="4" xfId="0" applyFont="1" applyBorder="1" applyAlignment="1">
      <alignment horizontal="center" vertical="center"/>
    </xf>
    <xf numFmtId="0" fontId="130" fillId="0" borderId="5" xfId="0" applyFont="1" applyBorder="1" applyAlignment="1">
      <alignment horizontal="center" vertical="center"/>
    </xf>
    <xf numFmtId="0" fontId="114" fillId="0" borderId="9" xfId="0" applyFont="1" applyBorder="1" applyAlignment="1">
      <alignment horizontal="center"/>
    </xf>
    <xf numFmtId="0" fontId="114" fillId="0" borderId="10" xfId="0" applyFont="1" applyBorder="1" applyAlignment="1">
      <alignment horizontal="center"/>
    </xf>
    <xf numFmtId="0" fontId="114" fillId="0" borderId="0" xfId="0" applyFont="1" applyBorder="1" applyAlignment="1">
      <alignment horizontal="center"/>
    </xf>
    <xf numFmtId="0" fontId="114" fillId="0" borderId="3" xfId="0" applyFont="1" applyBorder="1" applyAlignment="1">
      <alignment horizontal="center"/>
    </xf>
    <xf numFmtId="14" fontId="131" fillId="0" borderId="9" xfId="0" applyNumberFormat="1" applyFont="1" applyBorder="1" applyAlignment="1">
      <alignment horizontal="center" vertical="center"/>
    </xf>
    <xf numFmtId="0" fontId="131" fillId="0" borderId="9" xfId="0" applyFont="1" applyBorder="1" applyAlignment="1">
      <alignment horizontal="center" vertical="center"/>
    </xf>
    <xf numFmtId="0" fontId="131" fillId="0" borderId="10" xfId="0" applyFont="1" applyBorder="1" applyAlignment="1">
      <alignment horizontal="center" vertical="center"/>
    </xf>
    <xf numFmtId="0" fontId="131" fillId="0" borderId="0" xfId="0" applyFont="1" applyBorder="1" applyAlignment="1">
      <alignment horizontal="center" vertical="center"/>
    </xf>
    <xf numFmtId="0" fontId="131" fillId="0" borderId="3" xfId="0" applyFont="1" applyBorder="1" applyAlignment="1">
      <alignment horizontal="center" vertical="center"/>
    </xf>
    <xf numFmtId="0" fontId="131" fillId="0" borderId="4" xfId="0" applyFont="1" applyBorder="1" applyAlignment="1">
      <alignment horizontal="center" vertical="center"/>
    </xf>
    <xf numFmtId="0" fontId="131" fillId="0" borderId="5" xfId="0" applyFont="1" applyBorder="1" applyAlignment="1">
      <alignment horizontal="center" vertical="center"/>
    </xf>
    <xf numFmtId="0" fontId="124" fillId="0" borderId="9" xfId="0" applyFont="1" applyBorder="1" applyAlignment="1">
      <alignment horizontal="center" vertical="center"/>
    </xf>
    <xf numFmtId="0" fontId="124" fillId="0" borderId="10" xfId="0" applyFont="1" applyBorder="1" applyAlignment="1">
      <alignment horizontal="center" vertical="center"/>
    </xf>
    <xf numFmtId="0" fontId="124" fillId="0" borderId="0" xfId="0" applyFont="1" applyBorder="1" applyAlignment="1">
      <alignment horizontal="center" vertical="center"/>
    </xf>
    <xf numFmtId="0" fontId="124" fillId="0" borderId="3" xfId="0" applyFont="1" applyBorder="1" applyAlignment="1">
      <alignment horizontal="center" vertical="center"/>
    </xf>
    <xf numFmtId="0" fontId="124" fillId="0" borderId="4" xfId="0" applyFont="1" applyBorder="1" applyAlignment="1">
      <alignment horizontal="center" vertical="center"/>
    </xf>
    <xf numFmtId="0" fontId="124" fillId="0" borderId="5" xfId="0" applyFont="1" applyBorder="1" applyAlignment="1">
      <alignment horizontal="center" vertical="center"/>
    </xf>
    <xf numFmtId="0" fontId="119" fillId="0" borderId="9" xfId="0" applyFont="1" applyFill="1" applyBorder="1" applyAlignment="1" applyProtection="1">
      <alignment horizontal="center" vertical="center"/>
      <protection locked="0"/>
    </xf>
    <xf numFmtId="0" fontId="119" fillId="0" borderId="0" xfId="0" applyFont="1" applyFill="1" applyBorder="1" applyAlignment="1" applyProtection="1">
      <alignment horizontal="center" vertical="center"/>
      <protection locked="0"/>
    </xf>
    <xf numFmtId="0" fontId="119" fillId="0" borderId="4" xfId="0" applyFont="1" applyFill="1" applyBorder="1" applyAlignment="1" applyProtection="1">
      <alignment horizontal="center" vertical="center"/>
      <protection locked="0"/>
    </xf>
    <xf numFmtId="0" fontId="119" fillId="0" borderId="4" xfId="0" applyFont="1" applyFill="1" applyBorder="1" applyAlignment="1">
      <alignment horizontal="center" vertical="center"/>
    </xf>
    <xf numFmtId="0" fontId="119" fillId="0" borderId="5" xfId="0" applyFont="1" applyFill="1" applyBorder="1" applyAlignment="1">
      <alignment horizontal="center" vertical="center"/>
    </xf>
    <xf numFmtId="0" fontId="107" fillId="0" borderId="7" xfId="0" applyFont="1" applyFill="1" applyBorder="1" applyAlignment="1" applyProtection="1">
      <alignment horizontal="center" vertical="center" textRotation="90" wrapText="1"/>
      <protection locked="0"/>
    </xf>
    <xf numFmtId="0" fontId="107" fillId="0" borderId="1" xfId="0" applyFont="1" applyFill="1" applyBorder="1" applyAlignment="1" applyProtection="1">
      <alignment horizontal="center" vertical="center" textRotation="90" wrapText="1"/>
      <protection locked="0"/>
    </xf>
    <xf numFmtId="0" fontId="107" fillId="0" borderId="8" xfId="0" applyFont="1" applyFill="1" applyBorder="1" applyAlignment="1" applyProtection="1">
      <alignment horizontal="center" vertical="center" textRotation="90" wrapText="1"/>
      <protection locked="0"/>
    </xf>
    <xf numFmtId="0" fontId="146" fillId="0" borderId="6" xfId="0" applyFont="1" applyBorder="1" applyAlignment="1" applyProtection="1">
      <alignment horizontal="center" vertical="center"/>
      <protection locked="0"/>
    </xf>
    <xf numFmtId="0" fontId="107" fillId="2" borderId="6" xfId="0" applyFont="1" applyFill="1" applyBorder="1" applyAlignment="1">
      <alignment horizontal="center" vertical="center" textRotation="90" wrapText="1"/>
    </xf>
    <xf numFmtId="0" fontId="116" fillId="0" borderId="55" xfId="0" applyFont="1" applyFill="1" applyBorder="1" applyAlignment="1">
      <alignment horizontal="center" vertical="center"/>
    </xf>
    <xf numFmtId="0" fontId="116" fillId="0" borderId="58" xfId="0" applyFont="1" applyFill="1" applyBorder="1" applyAlignment="1">
      <alignment horizontal="center" vertical="center"/>
    </xf>
    <xf numFmtId="0" fontId="116" fillId="0" borderId="39" xfId="0" applyFont="1" applyFill="1" applyBorder="1" applyAlignment="1">
      <alignment horizontal="center" vertical="center"/>
    </xf>
    <xf numFmtId="0" fontId="116" fillId="0" borderId="57" xfId="0" applyFont="1" applyFill="1" applyBorder="1" applyAlignment="1">
      <alignment horizontal="center" vertical="center"/>
    </xf>
    <xf numFmtId="0" fontId="116" fillId="0" borderId="54" xfId="0" applyFont="1" applyFill="1" applyBorder="1" applyAlignment="1">
      <alignment horizontal="center" vertical="center"/>
    </xf>
    <xf numFmtId="0" fontId="116" fillId="0" borderId="56" xfId="0" applyFont="1" applyFill="1" applyBorder="1" applyAlignment="1">
      <alignment horizontal="center" vertical="center"/>
    </xf>
    <xf numFmtId="0" fontId="116" fillId="0" borderId="52" xfId="0" applyFont="1" applyFill="1" applyBorder="1" applyAlignment="1">
      <alignment horizontal="center" vertical="center"/>
    </xf>
    <xf numFmtId="0" fontId="116" fillId="0" borderId="53" xfId="0" applyFont="1" applyFill="1" applyBorder="1" applyAlignment="1">
      <alignment horizontal="center" vertical="center"/>
    </xf>
    <xf numFmtId="0" fontId="116" fillId="0" borderId="51" xfId="0" applyFont="1" applyFill="1" applyBorder="1" applyAlignment="1">
      <alignment horizontal="center" vertical="center"/>
    </xf>
    <xf numFmtId="0" fontId="123" fillId="0" borderId="41" xfId="0" applyFont="1" applyFill="1" applyBorder="1" applyAlignment="1">
      <alignment horizontal="center" vertical="center"/>
    </xf>
    <xf numFmtId="0" fontId="0" fillId="0" borderId="42" xfId="0" applyFill="1" applyBorder="1"/>
    <xf numFmtId="0" fontId="0" fillId="0" borderId="43" xfId="0" applyFill="1" applyBorder="1"/>
    <xf numFmtId="0" fontId="0" fillId="0" borderId="2" xfId="0" applyFill="1" applyBorder="1"/>
    <xf numFmtId="0" fontId="0" fillId="0" borderId="0" xfId="0" applyFill="1"/>
    <xf numFmtId="0" fontId="0" fillId="0" borderId="3" xfId="0" applyFill="1" applyBorder="1"/>
    <xf numFmtId="0" fontId="0" fillId="0" borderId="11" xfId="0" applyFill="1" applyBorder="1"/>
    <xf numFmtId="0" fontId="0" fillId="0" borderId="4" xfId="0" applyFill="1" applyBorder="1"/>
    <xf numFmtId="0" fontId="0" fillId="0" borderId="5" xfId="0" applyFill="1" applyBorder="1"/>
    <xf numFmtId="0" fontId="123" fillId="0" borderId="12" xfId="0" applyFont="1" applyFill="1" applyBorder="1" applyAlignment="1">
      <alignment horizontal="center" vertical="center"/>
    </xf>
    <xf numFmtId="0" fontId="0" fillId="0" borderId="9" xfId="0" applyFill="1" applyBorder="1"/>
    <xf numFmtId="0" fontId="0" fillId="0" borderId="10" xfId="0" applyFill="1" applyBorder="1"/>
    <xf numFmtId="0" fontId="0" fillId="0" borderId="44" xfId="0" applyFill="1" applyBorder="1"/>
    <xf numFmtId="0" fontId="0" fillId="0" borderId="45" xfId="0" applyFill="1" applyBorder="1"/>
    <xf numFmtId="0" fontId="0" fillId="0" borderId="46" xfId="0" applyFill="1" applyBorder="1"/>
    <xf numFmtId="0" fontId="123" fillId="0" borderId="42" xfId="0" applyFont="1" applyFill="1" applyBorder="1" applyAlignment="1">
      <alignment horizontal="center" vertical="center"/>
    </xf>
    <xf numFmtId="0" fontId="123" fillId="0" borderId="43" xfId="0" applyFont="1" applyFill="1" applyBorder="1" applyAlignment="1">
      <alignment horizontal="center" vertical="center"/>
    </xf>
    <xf numFmtId="0" fontId="123" fillId="0" borderId="2" xfId="0" applyFont="1" applyFill="1" applyBorder="1" applyAlignment="1">
      <alignment horizontal="center" vertical="center"/>
    </xf>
    <xf numFmtId="0" fontId="123" fillId="0" borderId="0" xfId="0" applyFont="1" applyFill="1" applyBorder="1" applyAlignment="1">
      <alignment horizontal="center" vertical="center"/>
    </xf>
    <xf numFmtId="0" fontId="123" fillId="0" borderId="3" xfId="0" applyFont="1" applyFill="1" applyBorder="1" applyAlignment="1">
      <alignment horizontal="center" vertical="center"/>
    </xf>
    <xf numFmtId="0" fontId="123" fillId="0" borderId="44" xfId="0" applyFont="1" applyFill="1" applyBorder="1" applyAlignment="1">
      <alignment horizontal="center" vertical="center"/>
    </xf>
    <xf numFmtId="0" fontId="123" fillId="0" borderId="45" xfId="0" applyFont="1" applyFill="1" applyBorder="1" applyAlignment="1">
      <alignment horizontal="center" vertical="center"/>
    </xf>
    <xf numFmtId="0" fontId="123" fillId="0" borderId="46" xfId="0" applyFont="1" applyFill="1" applyBorder="1" applyAlignment="1">
      <alignment horizontal="center" vertical="center"/>
    </xf>
    <xf numFmtId="0" fontId="107" fillId="2" borderId="6" xfId="0" applyFont="1" applyFill="1" applyBorder="1" applyAlignment="1">
      <alignment horizontal="center" vertical="center" wrapText="1"/>
    </xf>
  </cellXfs>
  <cellStyles count="8">
    <cellStyle name="Euro" xfId="1"/>
    <cellStyle name="Normal" xfId="0" builtinId="0"/>
    <cellStyle name="Normal 2" xfId="2"/>
    <cellStyle name="Normal 3" xfId="3"/>
    <cellStyle name="Normal 4" xfId="4"/>
    <cellStyle name="Normal 5" xfId="5"/>
    <cellStyle name="Normal 5 2" xfId="7"/>
    <cellStyle name="Normal 6" xfId="6"/>
  </cellStyles>
  <dxfs count="1127">
    <dxf>
      <fill>
        <patternFill>
          <bgColor theme="5" tint="0.39994506668294322"/>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ill>
        <patternFill>
          <bgColor theme="5"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tint="0.39994506668294322"/>
        </patternFill>
      </fill>
    </dxf>
    <dxf>
      <fill>
        <patternFill>
          <bgColor theme="8" tint="0.39994506668294322"/>
        </patternFill>
      </fill>
    </dxf>
    <dxf>
      <fill>
        <patternFill>
          <bgColor theme="8" tint="0.39994506668294322"/>
        </patternFill>
      </fill>
    </dxf>
    <dxf>
      <font>
        <color theme="0"/>
      </font>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ont>
        <color auto="1"/>
      </font>
      <fill>
        <patternFill>
          <bgColor theme="0" tint="-0.24994659260841701"/>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rgb="FFFFC489"/>
        </patternFill>
      </fill>
    </dxf>
    <dxf>
      <fill>
        <patternFill>
          <bgColor rgb="FFC00000"/>
        </patternFill>
      </fill>
    </dxf>
    <dxf>
      <fill>
        <patternFill>
          <bgColor rgb="FFFF6600"/>
        </patternFill>
      </fill>
    </dxf>
    <dxf>
      <fill>
        <patternFill>
          <bgColor rgb="FFFFFF00"/>
        </patternFill>
      </fill>
    </dxf>
    <dxf>
      <fill>
        <patternFill>
          <bgColor rgb="FF92D050"/>
        </patternFill>
      </fill>
    </dxf>
    <dxf>
      <font>
        <color theme="0"/>
      </font>
      <fill>
        <patternFill>
          <bgColor rgb="FF00B050"/>
        </patternFill>
      </fill>
    </dxf>
    <dxf>
      <fill>
        <patternFill>
          <bgColor rgb="FFFFC489"/>
        </patternFill>
      </fill>
    </dxf>
    <dxf>
      <font>
        <color theme="0"/>
      </font>
      <fill>
        <patternFill>
          <bgColor rgb="FFC00000"/>
        </patternFill>
      </fill>
    </dxf>
    <dxf>
      <fill>
        <patternFill>
          <bgColor rgb="FFFF6600"/>
        </patternFill>
      </fill>
    </dxf>
    <dxf>
      <fill>
        <patternFill>
          <bgColor rgb="FFFFFF00"/>
        </patternFill>
      </fill>
    </dxf>
    <dxf>
      <fill>
        <patternFill>
          <bgColor rgb="FF92D050"/>
        </patternFill>
      </fill>
    </dxf>
    <dxf>
      <font>
        <color theme="0"/>
      </font>
      <fill>
        <patternFill>
          <bgColor rgb="FF00B050"/>
        </patternFill>
      </fill>
    </dxf>
    <dxf>
      <font>
        <color theme="0"/>
      </font>
    </dxf>
    <dxf>
      <fill>
        <patternFill>
          <bgColor theme="9"/>
        </patternFill>
      </fill>
    </dxf>
    <dxf>
      <fill>
        <patternFill>
          <bgColor theme="6" tint="-0.24994659260841701"/>
        </patternFill>
      </fill>
    </dxf>
    <dxf>
      <fill>
        <patternFill>
          <bgColor theme="8"/>
        </patternFill>
      </fill>
    </dxf>
    <dxf>
      <fill>
        <patternFill>
          <bgColor rgb="FFFFFF00"/>
        </patternFill>
      </fill>
    </dxf>
    <dxf>
      <fill>
        <patternFill>
          <bgColor theme="7" tint="0.39994506668294322"/>
        </patternFill>
      </fill>
    </dxf>
    <dxf>
      <fill>
        <patternFill>
          <bgColor theme="5" tint="0.39994506668294322"/>
        </patternFill>
      </fill>
    </dxf>
    <dxf>
      <fill>
        <patternFill>
          <bgColor theme="9"/>
        </patternFill>
      </fill>
    </dxf>
    <dxf>
      <fill>
        <patternFill>
          <bgColor theme="6" tint="-0.24994659260841701"/>
        </patternFill>
      </fill>
    </dxf>
    <dxf>
      <fill>
        <patternFill>
          <bgColor theme="8"/>
        </patternFill>
      </fill>
    </dxf>
    <dxf>
      <fill>
        <patternFill>
          <bgColor rgb="FFFFFF00"/>
        </patternFill>
      </fill>
    </dxf>
    <dxf>
      <fill>
        <patternFill>
          <bgColor theme="7" tint="0.39994506668294322"/>
        </patternFill>
      </fill>
    </dxf>
    <dxf>
      <fill>
        <patternFill>
          <bgColor theme="5" tint="0.39994506668294322"/>
        </patternFill>
      </fill>
    </dxf>
    <dxf>
      <fill>
        <patternFill>
          <bgColor theme="9"/>
        </patternFill>
      </fill>
    </dxf>
    <dxf>
      <fill>
        <patternFill>
          <bgColor theme="6" tint="-0.24994659260841701"/>
        </patternFill>
      </fill>
    </dxf>
    <dxf>
      <fill>
        <patternFill>
          <bgColor theme="8"/>
        </patternFill>
      </fill>
    </dxf>
    <dxf>
      <fill>
        <patternFill>
          <bgColor rgb="FFFFFF00"/>
        </patternFill>
      </fill>
    </dxf>
    <dxf>
      <fill>
        <patternFill>
          <bgColor theme="7" tint="0.39994506668294322"/>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8" tint="0.39994506668294322"/>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ill>
        <patternFill>
          <bgColor theme="9" tint="0.39994506668294322"/>
        </patternFill>
      </fill>
    </dxf>
    <dxf>
      <fill>
        <patternFill>
          <bgColor theme="6" tint="0.39994506668294322"/>
        </patternFill>
      </fill>
    </dxf>
    <dxf>
      <fill>
        <patternFill>
          <bgColor rgb="FFFFFF99"/>
        </patternFill>
      </fill>
    </dxf>
    <dxf>
      <fill>
        <patternFill>
          <bgColor theme="5" tint="0.59996337778862885"/>
        </patternFill>
      </fill>
    </dxf>
    <dxf>
      <fill>
        <patternFill>
          <bgColor theme="7" tint="0.59996337778862885"/>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theme="8" tint="0.39994506668294322"/>
        </patternFill>
      </fill>
    </dxf>
    <dxf>
      <fill>
        <patternFill>
          <bgColor theme="8" tint="0.39994506668294322"/>
        </patternFill>
      </fill>
    </dxf>
    <dxf>
      <fill>
        <patternFill>
          <bgColor theme="8" tint="0.39994506668294322"/>
        </patternFill>
      </fill>
    </dxf>
    <dxf>
      <font>
        <color theme="0"/>
      </font>
    </dxf>
    <dxf>
      <fill>
        <patternFill>
          <bgColor theme="8"/>
        </patternFill>
      </fill>
    </dxf>
    <dxf>
      <fill>
        <patternFill>
          <bgColor theme="9"/>
        </patternFill>
      </fill>
    </dxf>
    <dxf>
      <fill>
        <patternFill>
          <bgColor theme="6"/>
        </patternFill>
      </fill>
    </dxf>
    <dxf>
      <fill>
        <patternFill>
          <bgColor rgb="FFFFFF00"/>
        </patternFill>
      </fill>
    </dxf>
    <dxf>
      <fill>
        <patternFill>
          <bgColor theme="5" tint="0.39994506668294322"/>
        </patternFill>
      </fill>
    </dxf>
    <dxf>
      <fill>
        <patternFill>
          <bgColor theme="7" tint="0.39994506668294322"/>
        </patternFill>
      </fill>
    </dxf>
    <dxf>
      <font>
        <color auto="1"/>
      </font>
      <fill>
        <patternFill>
          <bgColor theme="0" tint="-0.24994659260841701"/>
        </patternFill>
      </fill>
    </dxf>
    <dxf>
      <font>
        <color theme="0"/>
      </font>
      <fill>
        <patternFill>
          <bgColor rgb="FF00B050"/>
        </patternFill>
      </fill>
    </dxf>
    <dxf>
      <fill>
        <patternFill>
          <bgColor rgb="FF92D050"/>
        </patternFill>
      </fill>
    </dxf>
    <dxf>
      <fill>
        <patternFill>
          <bgColor rgb="FFFFFF00"/>
        </patternFill>
      </fill>
    </dxf>
    <dxf>
      <fill>
        <patternFill>
          <bgColor theme="9" tint="0.39994506668294322"/>
        </patternFill>
      </fill>
    </dxf>
    <dxf>
      <fill>
        <patternFill>
          <bgColor theme="9" tint="-0.24994659260841701"/>
        </patternFill>
      </fill>
    </dxf>
    <dxf>
      <font>
        <color theme="0"/>
      </font>
      <fill>
        <patternFill>
          <bgColor rgb="FFC00000"/>
        </patternFill>
      </fill>
    </dxf>
    <dxf>
      <fill>
        <patternFill>
          <bgColor rgb="FFFFC489"/>
        </patternFill>
      </fill>
    </dxf>
    <dxf>
      <fill>
        <patternFill>
          <bgColor rgb="FFC00000"/>
        </patternFill>
      </fill>
    </dxf>
    <dxf>
      <fill>
        <patternFill>
          <bgColor rgb="FFFF6600"/>
        </patternFill>
      </fill>
    </dxf>
    <dxf>
      <fill>
        <patternFill>
          <bgColor rgb="FFFFFF00"/>
        </patternFill>
      </fill>
    </dxf>
    <dxf>
      <fill>
        <patternFill>
          <bgColor rgb="FF92D050"/>
        </patternFill>
      </fill>
    </dxf>
    <dxf>
      <font>
        <color theme="0"/>
      </font>
      <fill>
        <patternFill>
          <bgColor rgb="FF00B050"/>
        </patternFill>
      </fill>
    </dxf>
    <dxf>
      <fill>
        <patternFill>
          <bgColor rgb="FFFFC489"/>
        </patternFill>
      </fill>
    </dxf>
    <dxf>
      <font>
        <color theme="0"/>
      </font>
      <fill>
        <patternFill>
          <bgColor rgb="FFC00000"/>
        </patternFill>
      </fill>
    </dxf>
    <dxf>
      <fill>
        <patternFill>
          <bgColor rgb="FFFF6600"/>
        </patternFill>
      </fill>
    </dxf>
    <dxf>
      <fill>
        <patternFill>
          <bgColor rgb="FFFFFF00"/>
        </patternFill>
      </fill>
    </dxf>
    <dxf>
      <fill>
        <patternFill>
          <bgColor rgb="FF92D050"/>
        </patternFill>
      </fill>
    </dxf>
    <dxf>
      <font>
        <color theme="0"/>
      </font>
      <fill>
        <patternFill>
          <bgColor rgb="FF00B050"/>
        </patternFill>
      </fill>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ont>
        <color theme="1"/>
      </font>
    </dxf>
    <dxf>
      <fill>
        <patternFill>
          <bgColor theme="1" tint="0.24994659260841701"/>
        </patternFill>
      </fill>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ont>
        <color theme="1"/>
      </font>
    </dxf>
    <dxf>
      <fill>
        <patternFill>
          <bgColor theme="1" tint="0.24994659260841701"/>
        </patternFill>
      </fill>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ont>
        <color theme="1"/>
      </font>
    </dxf>
    <dxf>
      <fill>
        <patternFill>
          <bgColor theme="1" tint="0.24994659260841701"/>
        </patternFill>
      </fill>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ont>
        <color theme="1"/>
      </font>
    </dxf>
    <dxf>
      <fill>
        <patternFill>
          <bgColor theme="1" tint="0.24994659260841701"/>
        </patternFill>
      </fill>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ont>
        <color theme="1"/>
      </font>
    </dxf>
    <dxf>
      <fill>
        <patternFill>
          <bgColor theme="1" tint="0.24994659260841701"/>
        </patternFill>
      </fill>
    </dxf>
    <dxf>
      <font>
        <color theme="1"/>
      </font>
    </dxf>
    <dxf>
      <font>
        <color theme="0"/>
      </font>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ill>
        <patternFill>
          <bgColor theme="1" tint="0.24994659260841701"/>
        </patternFill>
      </fill>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ont>
        <color theme="1"/>
      </font>
    </dxf>
    <dxf>
      <fill>
        <patternFill>
          <bgColor theme="1" tint="0.24994659260841701"/>
        </patternFill>
      </fill>
    </dxf>
    <dxf>
      <font>
        <color theme="0"/>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ill>
        <patternFill>
          <bgColor rgb="FFFFFF00"/>
        </patternFill>
      </fill>
    </dxf>
    <dxf>
      <fill>
        <patternFill>
          <bgColor theme="5" tint="0.39994506668294322"/>
        </patternFill>
      </fill>
    </dxf>
    <dxf>
      <fill>
        <patternFill>
          <bgColor theme="7" tint="0.39994506668294322"/>
        </patternFill>
      </fill>
    </dxf>
    <dxf>
      <fill>
        <patternFill>
          <bgColor theme="8"/>
        </patternFill>
      </fill>
    </dxf>
    <dxf>
      <fill>
        <patternFill>
          <bgColor theme="6"/>
        </patternFill>
      </fill>
    </dxf>
    <dxf>
      <fill>
        <patternFill>
          <bgColor theme="9"/>
        </patternFill>
      </fill>
    </dxf>
    <dxf>
      <font>
        <color theme="0"/>
      </font>
    </dxf>
    <dxf>
      <font>
        <color theme="1"/>
      </font>
    </dxf>
    <dxf>
      <fill>
        <patternFill>
          <bgColor theme="1" tint="0.24994659260841701"/>
        </patternFill>
      </fill>
    </dxf>
    <dxf>
      <font>
        <color theme="0"/>
      </font>
    </dxf>
    <dxf>
      <font>
        <color theme="0"/>
      </font>
    </dxf>
    <dxf>
      <font>
        <color theme="0"/>
      </font>
    </dxf>
    <dxf>
      <fill>
        <patternFill>
          <bgColor theme="4" tint="0.79998168889431442"/>
        </patternFill>
      </fill>
    </dxf>
    <dxf>
      <font>
        <color theme="0" tint="-0.24994659260841701"/>
      </font>
    </dxf>
  </dxfs>
  <tableStyles count="0" defaultTableStyle="TableStyleMedium9" defaultPivotStyle="PivotStyleLight16"/>
  <colors>
    <mruColors>
      <color rgb="FFCCFF66"/>
      <color rgb="FF006600"/>
      <color rgb="FF99FF66"/>
      <color rgb="FFFFFF99"/>
      <color rgb="FFFF6600"/>
      <color rgb="FFFFC48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BC$26"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BE$26"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fmlaLink="$BG$26"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BC$23" lockText="1" noThreeD="1"/>
</file>

<file path=xl/ctrlProps/ctrlProp122.xml><?xml version="1.0" encoding="utf-8"?>
<formControlPr xmlns="http://schemas.microsoft.com/office/spreadsheetml/2009/9/main" objectType="CheckBox" fmlaLink="$BE$23" lockText="1" noThreeD="1"/>
</file>

<file path=xl/ctrlProps/ctrlProp123.xml><?xml version="1.0" encoding="utf-8"?>
<formControlPr xmlns="http://schemas.microsoft.com/office/spreadsheetml/2009/9/main" objectType="CheckBox" checked="Checked" fmlaLink="$BG$23" lockText="1" noThreeD="1"/>
</file>

<file path=xl/ctrlProps/ctrlProp124.xml><?xml version="1.0" encoding="utf-8"?>
<formControlPr xmlns="http://schemas.microsoft.com/office/spreadsheetml/2009/9/main" objectType="CheckBox" fmlaLink="$BI$23" lockText="1" noThreeD="1"/>
</file>

<file path=xl/ctrlProps/ctrlProp125.xml><?xml version="1.0" encoding="utf-8"?>
<formControlPr xmlns="http://schemas.microsoft.com/office/spreadsheetml/2009/9/main" objectType="CheckBox" fmlaLink="$BK$23" lockText="1" noThreeD="1"/>
</file>

<file path=xl/ctrlProps/ctrlProp126.xml><?xml version="1.0" encoding="utf-8"?>
<formControlPr xmlns="http://schemas.microsoft.com/office/spreadsheetml/2009/9/main" objectType="CheckBox" fmlaLink="$BA$23" lockText="1" noThreeD="1"/>
</file>

<file path=xl/ctrlProps/ctrlProp127.xml><?xml version="1.0" encoding="utf-8"?>
<formControlPr xmlns="http://schemas.microsoft.com/office/spreadsheetml/2009/9/main" objectType="CheckBox" fmlaLink="$BC$26" lockText="1" noThreeD="1"/>
</file>

<file path=xl/ctrlProps/ctrlProp128.xml><?xml version="1.0" encoding="utf-8"?>
<formControlPr xmlns="http://schemas.microsoft.com/office/spreadsheetml/2009/9/main" objectType="CheckBox" fmlaLink="$BE$26" lockText="1" noThreeD="1"/>
</file>

<file path=xl/ctrlProps/ctrlProp129.xml><?xml version="1.0" encoding="utf-8"?>
<formControlPr xmlns="http://schemas.microsoft.com/office/spreadsheetml/2009/9/main" objectType="CheckBox" fmlaLink="$BG$26" lockText="1" noThreeD="1"/>
</file>

<file path=xl/ctrlProps/ctrlProp13.xml><?xml version="1.0" encoding="utf-8"?>
<formControlPr xmlns="http://schemas.microsoft.com/office/spreadsheetml/2009/9/main" objectType="CheckBox" fmlaLink="$BI$26" lockText="1" noThreeD="1"/>
</file>

<file path=xl/ctrlProps/ctrlProp130.xml><?xml version="1.0" encoding="utf-8"?>
<formControlPr xmlns="http://schemas.microsoft.com/office/spreadsheetml/2009/9/main" objectType="CheckBox" checked="Checked" fmlaLink="$BI$26" lockText="1" noThreeD="1"/>
</file>

<file path=xl/ctrlProps/ctrlProp131.xml><?xml version="1.0" encoding="utf-8"?>
<formControlPr xmlns="http://schemas.microsoft.com/office/spreadsheetml/2009/9/main" objectType="CheckBox" fmlaLink="$BK$26" lockText="1" noThreeD="1"/>
</file>

<file path=xl/ctrlProps/ctrlProp132.xml><?xml version="1.0" encoding="utf-8"?>
<formControlPr xmlns="http://schemas.microsoft.com/office/spreadsheetml/2009/9/main" objectType="CheckBox" fmlaLink="$BA$26" lockText="1" noThreeD="1"/>
</file>

<file path=xl/ctrlProps/ctrlProp133.xml><?xml version="1.0" encoding="utf-8"?>
<formControlPr xmlns="http://schemas.microsoft.com/office/spreadsheetml/2009/9/main" objectType="CheckBox" fmlaLink="$BC$29" lockText="1" noThreeD="1"/>
</file>

<file path=xl/ctrlProps/ctrlProp134.xml><?xml version="1.0" encoding="utf-8"?>
<formControlPr xmlns="http://schemas.microsoft.com/office/spreadsheetml/2009/9/main" objectType="CheckBox" fmlaLink="$BE$29" lockText="1" noThreeD="1"/>
</file>

<file path=xl/ctrlProps/ctrlProp135.xml><?xml version="1.0" encoding="utf-8"?>
<formControlPr xmlns="http://schemas.microsoft.com/office/spreadsheetml/2009/9/main" objectType="CheckBox" fmlaLink="$BG$29" lockText="1" noThreeD="1"/>
</file>

<file path=xl/ctrlProps/ctrlProp136.xml><?xml version="1.0" encoding="utf-8"?>
<formControlPr xmlns="http://schemas.microsoft.com/office/spreadsheetml/2009/9/main" objectType="CheckBox" checked="Checked" fmlaLink="$BI$29" lockText="1" noThreeD="1"/>
</file>

<file path=xl/ctrlProps/ctrlProp137.xml><?xml version="1.0" encoding="utf-8"?>
<formControlPr xmlns="http://schemas.microsoft.com/office/spreadsheetml/2009/9/main" objectType="CheckBox" fmlaLink="$BK$29" lockText="1" noThreeD="1"/>
</file>

<file path=xl/ctrlProps/ctrlProp138.xml><?xml version="1.0" encoding="utf-8"?>
<formControlPr xmlns="http://schemas.microsoft.com/office/spreadsheetml/2009/9/main" objectType="CheckBox" fmlaLink="$BA$29"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fmlaLink="$BK$26"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BA$26"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BC$29" lockText="1" noThreeD="1"/>
</file>

<file path=xl/ctrlProps/ctrlProp160.xml><?xml version="1.0" encoding="utf-8"?>
<formControlPr xmlns="http://schemas.microsoft.com/office/spreadsheetml/2009/9/main" objectType="CheckBox" fmlaLink="$BC$23" lockText="1" noThreeD="1"/>
</file>

<file path=xl/ctrlProps/ctrlProp161.xml><?xml version="1.0" encoding="utf-8"?>
<formControlPr xmlns="http://schemas.microsoft.com/office/spreadsheetml/2009/9/main" objectType="CheckBox" checked="Checked" fmlaLink="$BE$23" lockText="1" noThreeD="1"/>
</file>

<file path=xl/ctrlProps/ctrlProp162.xml><?xml version="1.0" encoding="utf-8"?>
<formControlPr xmlns="http://schemas.microsoft.com/office/spreadsheetml/2009/9/main" objectType="CheckBox" fmlaLink="$BG$23" lockText="1" noThreeD="1"/>
</file>

<file path=xl/ctrlProps/ctrlProp163.xml><?xml version="1.0" encoding="utf-8"?>
<formControlPr xmlns="http://schemas.microsoft.com/office/spreadsheetml/2009/9/main" objectType="CheckBox" fmlaLink="$BI$23" lockText="1" noThreeD="1"/>
</file>

<file path=xl/ctrlProps/ctrlProp164.xml><?xml version="1.0" encoding="utf-8"?>
<formControlPr xmlns="http://schemas.microsoft.com/office/spreadsheetml/2009/9/main" objectType="CheckBox" fmlaLink="$BK$23" lockText="1" noThreeD="1"/>
</file>

<file path=xl/ctrlProps/ctrlProp165.xml><?xml version="1.0" encoding="utf-8"?>
<formControlPr xmlns="http://schemas.microsoft.com/office/spreadsheetml/2009/9/main" objectType="CheckBox" fmlaLink="$BA$23" lockText="1" noThreeD="1"/>
</file>

<file path=xl/ctrlProps/ctrlProp166.xml><?xml version="1.0" encoding="utf-8"?>
<formControlPr xmlns="http://schemas.microsoft.com/office/spreadsheetml/2009/9/main" objectType="CheckBox" fmlaLink="$BC$26" lockText="1" noThreeD="1"/>
</file>

<file path=xl/ctrlProps/ctrlProp167.xml><?xml version="1.0" encoding="utf-8"?>
<formControlPr xmlns="http://schemas.microsoft.com/office/spreadsheetml/2009/9/main" objectType="CheckBox" fmlaLink="$BE$26" lockText="1" noThreeD="1"/>
</file>

<file path=xl/ctrlProps/ctrlProp168.xml><?xml version="1.0" encoding="utf-8"?>
<formControlPr xmlns="http://schemas.microsoft.com/office/spreadsheetml/2009/9/main" objectType="CheckBox" fmlaLink="$BG$26" lockText="1" noThreeD="1"/>
</file>

<file path=xl/ctrlProps/ctrlProp169.xml><?xml version="1.0" encoding="utf-8"?>
<formControlPr xmlns="http://schemas.microsoft.com/office/spreadsheetml/2009/9/main" objectType="CheckBox" checked="Checked" fmlaLink="$BI$26" lockText="1" noThreeD="1"/>
</file>

<file path=xl/ctrlProps/ctrlProp17.xml><?xml version="1.0" encoding="utf-8"?>
<formControlPr xmlns="http://schemas.microsoft.com/office/spreadsheetml/2009/9/main" objectType="CheckBox" fmlaLink="$BE$29" lockText="1" noThreeD="1"/>
</file>

<file path=xl/ctrlProps/ctrlProp170.xml><?xml version="1.0" encoding="utf-8"?>
<formControlPr xmlns="http://schemas.microsoft.com/office/spreadsheetml/2009/9/main" objectType="CheckBox" fmlaLink="$BK$26" lockText="1" noThreeD="1"/>
</file>

<file path=xl/ctrlProps/ctrlProp171.xml><?xml version="1.0" encoding="utf-8"?>
<formControlPr xmlns="http://schemas.microsoft.com/office/spreadsheetml/2009/9/main" objectType="CheckBox" fmlaLink="$BA$26" lockText="1" noThreeD="1"/>
</file>

<file path=xl/ctrlProps/ctrlProp172.xml><?xml version="1.0" encoding="utf-8"?>
<formControlPr xmlns="http://schemas.microsoft.com/office/spreadsheetml/2009/9/main" objectType="CheckBox" fmlaLink="$BC$29" lockText="1" noThreeD="1"/>
</file>

<file path=xl/ctrlProps/ctrlProp173.xml><?xml version="1.0" encoding="utf-8"?>
<formControlPr xmlns="http://schemas.microsoft.com/office/spreadsheetml/2009/9/main" objectType="CheckBox" fmlaLink="$BE$29" lockText="1" noThreeD="1"/>
</file>

<file path=xl/ctrlProps/ctrlProp174.xml><?xml version="1.0" encoding="utf-8"?>
<formControlPr xmlns="http://schemas.microsoft.com/office/spreadsheetml/2009/9/main" objectType="CheckBox" fmlaLink="$BG$29" lockText="1" noThreeD="1"/>
</file>

<file path=xl/ctrlProps/ctrlProp175.xml><?xml version="1.0" encoding="utf-8"?>
<formControlPr xmlns="http://schemas.microsoft.com/office/spreadsheetml/2009/9/main" objectType="CheckBox" fmlaLink="$BI$29" lockText="1" noThreeD="1"/>
</file>

<file path=xl/ctrlProps/ctrlProp176.xml><?xml version="1.0" encoding="utf-8"?>
<formControlPr xmlns="http://schemas.microsoft.com/office/spreadsheetml/2009/9/main" objectType="CheckBox" fmlaLink="$BK$29" lockText="1" noThreeD="1"/>
</file>

<file path=xl/ctrlProps/ctrlProp177.xml><?xml version="1.0" encoding="utf-8"?>
<formControlPr xmlns="http://schemas.microsoft.com/office/spreadsheetml/2009/9/main" objectType="CheckBox" fmlaLink="$BA$29"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fmlaLink="$BG$29"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BI$29"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BC$23"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fmlaLink="$BK$29" lockText="1" noThreeD="1"/>
</file>

<file path=xl/ctrlProps/ctrlProp200.xml><?xml version="1.0" encoding="utf-8"?>
<formControlPr xmlns="http://schemas.microsoft.com/office/spreadsheetml/2009/9/main" objectType="CheckBox" fmlaLink="$BE$23" lockText="1" noThreeD="1"/>
</file>

<file path=xl/ctrlProps/ctrlProp201.xml><?xml version="1.0" encoding="utf-8"?>
<formControlPr xmlns="http://schemas.microsoft.com/office/spreadsheetml/2009/9/main" objectType="CheckBox" fmlaLink="$BG$23" lockText="1" noThreeD="1"/>
</file>

<file path=xl/ctrlProps/ctrlProp202.xml><?xml version="1.0" encoding="utf-8"?>
<formControlPr xmlns="http://schemas.microsoft.com/office/spreadsheetml/2009/9/main" objectType="CheckBox" checked="Checked" fmlaLink="$BI$23" lockText="1" noThreeD="1"/>
</file>

<file path=xl/ctrlProps/ctrlProp203.xml><?xml version="1.0" encoding="utf-8"?>
<formControlPr xmlns="http://schemas.microsoft.com/office/spreadsheetml/2009/9/main" objectType="CheckBox" fmlaLink="$BK$23" lockText="1" noThreeD="1"/>
</file>

<file path=xl/ctrlProps/ctrlProp204.xml><?xml version="1.0" encoding="utf-8"?>
<formControlPr xmlns="http://schemas.microsoft.com/office/spreadsheetml/2009/9/main" objectType="CheckBox" fmlaLink="$BA$23" lockText="1" noThreeD="1"/>
</file>

<file path=xl/ctrlProps/ctrlProp205.xml><?xml version="1.0" encoding="utf-8"?>
<formControlPr xmlns="http://schemas.microsoft.com/office/spreadsheetml/2009/9/main" objectType="CheckBox" fmlaLink="$BC$26" lockText="1" noThreeD="1"/>
</file>

<file path=xl/ctrlProps/ctrlProp206.xml><?xml version="1.0" encoding="utf-8"?>
<formControlPr xmlns="http://schemas.microsoft.com/office/spreadsheetml/2009/9/main" objectType="CheckBox" fmlaLink="$BE$26" lockText="1" noThreeD="1"/>
</file>

<file path=xl/ctrlProps/ctrlProp207.xml><?xml version="1.0" encoding="utf-8"?>
<formControlPr xmlns="http://schemas.microsoft.com/office/spreadsheetml/2009/9/main" objectType="CheckBox" fmlaLink="$BG$26" lockText="1" noThreeD="1"/>
</file>

<file path=xl/ctrlProps/ctrlProp208.xml><?xml version="1.0" encoding="utf-8"?>
<formControlPr xmlns="http://schemas.microsoft.com/office/spreadsheetml/2009/9/main" objectType="CheckBox" fmlaLink="$BI$26" lockText="1" noThreeD="1"/>
</file>

<file path=xl/ctrlProps/ctrlProp209.xml><?xml version="1.0" encoding="utf-8"?>
<formControlPr xmlns="http://schemas.microsoft.com/office/spreadsheetml/2009/9/main" objectType="CheckBox" checked="Checked" fmlaLink="$BK$26" lockText="1" noThreeD="1"/>
</file>

<file path=xl/ctrlProps/ctrlProp21.xml><?xml version="1.0" encoding="utf-8"?>
<formControlPr xmlns="http://schemas.microsoft.com/office/spreadsheetml/2009/9/main" objectType="CheckBox" fmlaLink="$BA$29" lockText="1" noThreeD="1"/>
</file>

<file path=xl/ctrlProps/ctrlProp210.xml><?xml version="1.0" encoding="utf-8"?>
<formControlPr xmlns="http://schemas.microsoft.com/office/spreadsheetml/2009/9/main" objectType="CheckBox" fmlaLink="$BA$26" lockText="1" noThreeD="1"/>
</file>

<file path=xl/ctrlProps/ctrlProp211.xml><?xml version="1.0" encoding="utf-8"?>
<formControlPr xmlns="http://schemas.microsoft.com/office/spreadsheetml/2009/9/main" objectType="CheckBox" fmlaLink="$BC$29" lockText="1" noThreeD="1"/>
</file>

<file path=xl/ctrlProps/ctrlProp212.xml><?xml version="1.0" encoding="utf-8"?>
<formControlPr xmlns="http://schemas.microsoft.com/office/spreadsheetml/2009/9/main" objectType="CheckBox" fmlaLink="$BE$29" lockText="1" noThreeD="1"/>
</file>

<file path=xl/ctrlProps/ctrlProp213.xml><?xml version="1.0" encoding="utf-8"?>
<formControlPr xmlns="http://schemas.microsoft.com/office/spreadsheetml/2009/9/main" objectType="CheckBox" fmlaLink="$BG$29" lockText="1" noThreeD="1"/>
</file>

<file path=xl/ctrlProps/ctrlProp214.xml><?xml version="1.0" encoding="utf-8"?>
<formControlPr xmlns="http://schemas.microsoft.com/office/spreadsheetml/2009/9/main" objectType="CheckBox" fmlaLink="$BI$29" lockText="1" noThreeD="1"/>
</file>

<file path=xl/ctrlProps/ctrlProp215.xml><?xml version="1.0" encoding="utf-8"?>
<formControlPr xmlns="http://schemas.microsoft.com/office/spreadsheetml/2009/9/main" objectType="CheckBox" fmlaLink="$BK$29" lockText="1" noThreeD="1"/>
</file>

<file path=xl/ctrlProps/ctrlProp216.xml><?xml version="1.0" encoding="utf-8"?>
<formControlPr xmlns="http://schemas.microsoft.com/office/spreadsheetml/2009/9/main" objectType="CheckBox" fmlaLink="$BA$29"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fmlaLink="$BC$23" lockText="1" noThreeD="1"/>
</file>

<file path=xl/ctrlProps/ctrlProp239.xml><?xml version="1.0" encoding="utf-8"?>
<formControlPr xmlns="http://schemas.microsoft.com/office/spreadsheetml/2009/9/main" objectType="CheckBox" fmlaLink="$BE$23"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BG$23" lockText="1" noThreeD="1"/>
</file>

<file path=xl/ctrlProps/ctrlProp241.xml><?xml version="1.0" encoding="utf-8"?>
<formControlPr xmlns="http://schemas.microsoft.com/office/spreadsheetml/2009/9/main" objectType="CheckBox" fmlaLink="$BI$23" lockText="1" noThreeD="1"/>
</file>

<file path=xl/ctrlProps/ctrlProp242.xml><?xml version="1.0" encoding="utf-8"?>
<formControlPr xmlns="http://schemas.microsoft.com/office/spreadsheetml/2009/9/main" objectType="CheckBox" fmlaLink="$BK$23" lockText="1" noThreeD="1"/>
</file>

<file path=xl/ctrlProps/ctrlProp243.xml><?xml version="1.0" encoding="utf-8"?>
<formControlPr xmlns="http://schemas.microsoft.com/office/spreadsheetml/2009/9/main" objectType="CheckBox" fmlaLink="$BA$23" lockText="1" noThreeD="1"/>
</file>

<file path=xl/ctrlProps/ctrlProp244.xml><?xml version="1.0" encoding="utf-8"?>
<formControlPr xmlns="http://schemas.microsoft.com/office/spreadsheetml/2009/9/main" objectType="CheckBox" fmlaLink="$BC$26" lockText="1" noThreeD="1"/>
</file>

<file path=xl/ctrlProps/ctrlProp245.xml><?xml version="1.0" encoding="utf-8"?>
<formControlPr xmlns="http://schemas.microsoft.com/office/spreadsheetml/2009/9/main" objectType="CheckBox" fmlaLink="$BE$26" lockText="1" noThreeD="1"/>
</file>

<file path=xl/ctrlProps/ctrlProp246.xml><?xml version="1.0" encoding="utf-8"?>
<formControlPr xmlns="http://schemas.microsoft.com/office/spreadsheetml/2009/9/main" objectType="CheckBox" fmlaLink="$BG$26" lockText="1" noThreeD="1"/>
</file>

<file path=xl/ctrlProps/ctrlProp247.xml><?xml version="1.0" encoding="utf-8"?>
<formControlPr xmlns="http://schemas.microsoft.com/office/spreadsheetml/2009/9/main" objectType="CheckBox" fmlaLink="$BI$26" lockText="1" noThreeD="1"/>
</file>

<file path=xl/ctrlProps/ctrlProp248.xml><?xml version="1.0" encoding="utf-8"?>
<formControlPr xmlns="http://schemas.microsoft.com/office/spreadsheetml/2009/9/main" objectType="CheckBox" fmlaLink="$BK$26" lockText="1" noThreeD="1"/>
</file>

<file path=xl/ctrlProps/ctrlProp249.xml><?xml version="1.0" encoding="utf-8"?>
<formControlPr xmlns="http://schemas.microsoft.com/office/spreadsheetml/2009/9/main" objectType="CheckBox" fmlaLink="$BA$26"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BC$29" lockText="1" noThreeD="1"/>
</file>

<file path=xl/ctrlProps/ctrlProp251.xml><?xml version="1.0" encoding="utf-8"?>
<formControlPr xmlns="http://schemas.microsoft.com/office/spreadsheetml/2009/9/main" objectType="CheckBox" fmlaLink="$BE$29" lockText="1" noThreeD="1"/>
</file>

<file path=xl/ctrlProps/ctrlProp252.xml><?xml version="1.0" encoding="utf-8"?>
<formControlPr xmlns="http://schemas.microsoft.com/office/spreadsheetml/2009/9/main" objectType="CheckBox" fmlaLink="$BG$29" lockText="1" noThreeD="1"/>
</file>

<file path=xl/ctrlProps/ctrlProp253.xml><?xml version="1.0" encoding="utf-8"?>
<formControlPr xmlns="http://schemas.microsoft.com/office/spreadsheetml/2009/9/main" objectType="CheckBox" fmlaLink="$BI$29" lockText="1" noThreeD="1"/>
</file>

<file path=xl/ctrlProps/ctrlProp254.xml><?xml version="1.0" encoding="utf-8"?>
<formControlPr xmlns="http://schemas.microsoft.com/office/spreadsheetml/2009/9/main" objectType="CheckBox" fmlaLink="$BK$29" lockText="1" noThreeD="1"/>
</file>

<file path=xl/ctrlProps/ctrlProp255.xml><?xml version="1.0" encoding="utf-8"?>
<formControlPr xmlns="http://schemas.microsoft.com/office/spreadsheetml/2009/9/main" objectType="CheckBox" fmlaLink="$BA$29"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fmlaLink="$BC$23" lockText="1" noThreeD="1"/>
</file>

<file path=xl/ctrlProps/ctrlProp278.xml><?xml version="1.0" encoding="utf-8"?>
<formControlPr xmlns="http://schemas.microsoft.com/office/spreadsheetml/2009/9/main" objectType="CheckBox" fmlaLink="$BE$23" lockText="1" noThreeD="1"/>
</file>

<file path=xl/ctrlProps/ctrlProp279.xml><?xml version="1.0" encoding="utf-8"?>
<formControlPr xmlns="http://schemas.microsoft.com/office/spreadsheetml/2009/9/main" objectType="CheckBox" fmlaLink="$BG$23"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BI$23" lockText="1" noThreeD="1"/>
</file>

<file path=xl/ctrlProps/ctrlProp281.xml><?xml version="1.0" encoding="utf-8"?>
<formControlPr xmlns="http://schemas.microsoft.com/office/spreadsheetml/2009/9/main" objectType="CheckBox" fmlaLink="$BK$23" lockText="1" noThreeD="1"/>
</file>

<file path=xl/ctrlProps/ctrlProp282.xml><?xml version="1.0" encoding="utf-8"?>
<formControlPr xmlns="http://schemas.microsoft.com/office/spreadsheetml/2009/9/main" objectType="CheckBox" fmlaLink="$BA$23" lockText="1" noThreeD="1"/>
</file>

<file path=xl/ctrlProps/ctrlProp283.xml><?xml version="1.0" encoding="utf-8"?>
<formControlPr xmlns="http://schemas.microsoft.com/office/spreadsheetml/2009/9/main" objectType="CheckBox" fmlaLink="$BC$26" lockText="1" noThreeD="1"/>
</file>

<file path=xl/ctrlProps/ctrlProp284.xml><?xml version="1.0" encoding="utf-8"?>
<formControlPr xmlns="http://schemas.microsoft.com/office/spreadsheetml/2009/9/main" objectType="CheckBox" fmlaLink="$BE$26" lockText="1" noThreeD="1"/>
</file>

<file path=xl/ctrlProps/ctrlProp285.xml><?xml version="1.0" encoding="utf-8"?>
<formControlPr xmlns="http://schemas.microsoft.com/office/spreadsheetml/2009/9/main" objectType="CheckBox" fmlaLink="$BG$26" lockText="1" noThreeD="1"/>
</file>

<file path=xl/ctrlProps/ctrlProp286.xml><?xml version="1.0" encoding="utf-8"?>
<formControlPr xmlns="http://schemas.microsoft.com/office/spreadsheetml/2009/9/main" objectType="CheckBox" fmlaLink="$BI$26" lockText="1" noThreeD="1"/>
</file>

<file path=xl/ctrlProps/ctrlProp287.xml><?xml version="1.0" encoding="utf-8"?>
<formControlPr xmlns="http://schemas.microsoft.com/office/spreadsheetml/2009/9/main" objectType="CheckBox" fmlaLink="$BK$26" lockText="1" noThreeD="1"/>
</file>

<file path=xl/ctrlProps/ctrlProp288.xml><?xml version="1.0" encoding="utf-8"?>
<formControlPr xmlns="http://schemas.microsoft.com/office/spreadsheetml/2009/9/main" objectType="CheckBox" fmlaLink="$BA$26" lockText="1" noThreeD="1"/>
</file>

<file path=xl/ctrlProps/ctrlProp289.xml><?xml version="1.0" encoding="utf-8"?>
<formControlPr xmlns="http://schemas.microsoft.com/office/spreadsheetml/2009/9/main" objectType="CheckBox" fmlaLink="$BC$29"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BE$29" lockText="1" noThreeD="1"/>
</file>

<file path=xl/ctrlProps/ctrlProp291.xml><?xml version="1.0" encoding="utf-8"?>
<formControlPr xmlns="http://schemas.microsoft.com/office/spreadsheetml/2009/9/main" objectType="CheckBox" fmlaLink="$BG$29" lockText="1" noThreeD="1"/>
</file>

<file path=xl/ctrlProps/ctrlProp292.xml><?xml version="1.0" encoding="utf-8"?>
<formControlPr xmlns="http://schemas.microsoft.com/office/spreadsheetml/2009/9/main" objectType="CheckBox" fmlaLink="$BI$29" lockText="1" noThreeD="1"/>
</file>

<file path=xl/ctrlProps/ctrlProp293.xml><?xml version="1.0" encoding="utf-8"?>
<formControlPr xmlns="http://schemas.microsoft.com/office/spreadsheetml/2009/9/main" objectType="CheckBox" fmlaLink="$BK$29" lockText="1" noThreeD="1"/>
</file>

<file path=xl/ctrlProps/ctrlProp294.xml><?xml version="1.0" encoding="utf-8"?>
<formControlPr xmlns="http://schemas.microsoft.com/office/spreadsheetml/2009/9/main" objectType="CheckBox" fmlaLink="$BA$29"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BC$23"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BC$23" lockText="1" noThreeD="1"/>
</file>

<file path=xl/ctrlProps/ctrlProp44.xml><?xml version="1.0" encoding="utf-8"?>
<formControlPr xmlns="http://schemas.microsoft.com/office/spreadsheetml/2009/9/main" objectType="CheckBox" fmlaLink="$BE$23" lockText="1" noThreeD="1"/>
</file>

<file path=xl/ctrlProps/ctrlProp45.xml><?xml version="1.0" encoding="utf-8"?>
<formControlPr xmlns="http://schemas.microsoft.com/office/spreadsheetml/2009/9/main" objectType="CheckBox" checked="Checked" fmlaLink="$BG$23" lockText="1" noThreeD="1"/>
</file>

<file path=xl/ctrlProps/ctrlProp46.xml><?xml version="1.0" encoding="utf-8"?>
<formControlPr xmlns="http://schemas.microsoft.com/office/spreadsheetml/2009/9/main" objectType="CheckBox" fmlaLink="$BI$23" lockText="1" noThreeD="1"/>
</file>

<file path=xl/ctrlProps/ctrlProp47.xml><?xml version="1.0" encoding="utf-8"?>
<formControlPr xmlns="http://schemas.microsoft.com/office/spreadsheetml/2009/9/main" objectType="CheckBox" fmlaLink="$BK$23" lockText="1" noThreeD="1"/>
</file>

<file path=xl/ctrlProps/ctrlProp48.xml><?xml version="1.0" encoding="utf-8"?>
<formControlPr xmlns="http://schemas.microsoft.com/office/spreadsheetml/2009/9/main" objectType="CheckBox" fmlaLink="$BA$23" lockText="1" noThreeD="1"/>
</file>

<file path=xl/ctrlProps/ctrlProp49.xml><?xml version="1.0" encoding="utf-8"?>
<formControlPr xmlns="http://schemas.microsoft.com/office/spreadsheetml/2009/9/main" objectType="CheckBox" fmlaLink="$BC$26" lockText="1" noThreeD="1"/>
</file>

<file path=xl/ctrlProps/ctrlProp5.xml><?xml version="1.0" encoding="utf-8"?>
<formControlPr xmlns="http://schemas.microsoft.com/office/spreadsheetml/2009/9/main" objectType="CheckBox" fmlaLink="$BE$23" lockText="1" noThreeD="1"/>
</file>

<file path=xl/ctrlProps/ctrlProp50.xml><?xml version="1.0" encoding="utf-8"?>
<formControlPr xmlns="http://schemas.microsoft.com/office/spreadsheetml/2009/9/main" objectType="CheckBox" fmlaLink="$BE$26" lockText="1" noThreeD="1"/>
</file>

<file path=xl/ctrlProps/ctrlProp51.xml><?xml version="1.0" encoding="utf-8"?>
<formControlPr xmlns="http://schemas.microsoft.com/office/spreadsheetml/2009/9/main" objectType="CheckBox" fmlaLink="$BG$26" lockText="1" noThreeD="1"/>
</file>

<file path=xl/ctrlProps/ctrlProp52.xml><?xml version="1.0" encoding="utf-8"?>
<formControlPr xmlns="http://schemas.microsoft.com/office/spreadsheetml/2009/9/main" objectType="CheckBox" checked="Checked" fmlaLink="$BI$26" lockText="1" noThreeD="1"/>
</file>

<file path=xl/ctrlProps/ctrlProp53.xml><?xml version="1.0" encoding="utf-8"?>
<formControlPr xmlns="http://schemas.microsoft.com/office/spreadsheetml/2009/9/main" objectType="CheckBox" fmlaLink="$BK$26" lockText="1" noThreeD="1"/>
</file>

<file path=xl/ctrlProps/ctrlProp54.xml><?xml version="1.0" encoding="utf-8"?>
<formControlPr xmlns="http://schemas.microsoft.com/office/spreadsheetml/2009/9/main" objectType="CheckBox" fmlaLink="$BA$26" lockText="1" noThreeD="1"/>
</file>

<file path=xl/ctrlProps/ctrlProp55.xml><?xml version="1.0" encoding="utf-8"?>
<formControlPr xmlns="http://schemas.microsoft.com/office/spreadsheetml/2009/9/main" objectType="CheckBox" fmlaLink="$BC$29" lockText="1" noThreeD="1"/>
</file>

<file path=xl/ctrlProps/ctrlProp56.xml><?xml version="1.0" encoding="utf-8"?>
<formControlPr xmlns="http://schemas.microsoft.com/office/spreadsheetml/2009/9/main" objectType="CheckBox" fmlaLink="$BE$29" lockText="1" noThreeD="1"/>
</file>

<file path=xl/ctrlProps/ctrlProp57.xml><?xml version="1.0" encoding="utf-8"?>
<formControlPr xmlns="http://schemas.microsoft.com/office/spreadsheetml/2009/9/main" objectType="CheckBox" fmlaLink="$BG$29" lockText="1" noThreeD="1"/>
</file>

<file path=xl/ctrlProps/ctrlProp58.xml><?xml version="1.0" encoding="utf-8"?>
<formControlPr xmlns="http://schemas.microsoft.com/office/spreadsheetml/2009/9/main" objectType="CheckBox" checked="Checked" fmlaLink="$BI$29" lockText="1" noThreeD="1"/>
</file>

<file path=xl/ctrlProps/ctrlProp59.xml><?xml version="1.0" encoding="utf-8"?>
<formControlPr xmlns="http://schemas.microsoft.com/office/spreadsheetml/2009/9/main" objectType="CheckBox" fmlaLink="$BK$29" lockText="1" noThreeD="1"/>
</file>

<file path=xl/ctrlProps/ctrlProp6.xml><?xml version="1.0" encoding="utf-8"?>
<formControlPr xmlns="http://schemas.microsoft.com/office/spreadsheetml/2009/9/main" objectType="CheckBox" fmlaLink="$BG$23" lockText="1" noThreeD="1"/>
</file>

<file path=xl/ctrlProps/ctrlProp60.xml><?xml version="1.0" encoding="utf-8"?>
<formControlPr xmlns="http://schemas.microsoft.com/office/spreadsheetml/2009/9/main" objectType="CheckBox" fmlaLink="$BA$29"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fmlaLink="$BI$2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BK$23"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BC$23" lockText="1" noThreeD="1"/>
</file>

<file path=xl/ctrlProps/ctrlProp83.xml><?xml version="1.0" encoding="utf-8"?>
<formControlPr xmlns="http://schemas.microsoft.com/office/spreadsheetml/2009/9/main" objectType="CheckBox" fmlaLink="$BE$23" lockText="1" noThreeD="1"/>
</file>

<file path=xl/ctrlProps/ctrlProp84.xml><?xml version="1.0" encoding="utf-8"?>
<formControlPr xmlns="http://schemas.microsoft.com/office/spreadsheetml/2009/9/main" objectType="CheckBox" fmlaLink="$BG$23" lockText="1" noThreeD="1"/>
</file>

<file path=xl/ctrlProps/ctrlProp85.xml><?xml version="1.0" encoding="utf-8"?>
<formControlPr xmlns="http://schemas.microsoft.com/office/spreadsheetml/2009/9/main" objectType="CheckBox" fmlaLink="$BI$23" lockText="1" noThreeD="1"/>
</file>

<file path=xl/ctrlProps/ctrlProp86.xml><?xml version="1.0" encoding="utf-8"?>
<formControlPr xmlns="http://schemas.microsoft.com/office/spreadsheetml/2009/9/main" objectType="CheckBox" checked="Checked" fmlaLink="$BK$23" lockText="1" noThreeD="1"/>
</file>

<file path=xl/ctrlProps/ctrlProp87.xml><?xml version="1.0" encoding="utf-8"?>
<formControlPr xmlns="http://schemas.microsoft.com/office/spreadsheetml/2009/9/main" objectType="CheckBox" fmlaLink="$BA$23" lockText="1" noThreeD="1"/>
</file>

<file path=xl/ctrlProps/ctrlProp88.xml><?xml version="1.0" encoding="utf-8"?>
<formControlPr xmlns="http://schemas.microsoft.com/office/spreadsheetml/2009/9/main" objectType="CheckBox" fmlaLink="$BC$26" lockText="1" noThreeD="1"/>
</file>

<file path=xl/ctrlProps/ctrlProp89.xml><?xml version="1.0" encoding="utf-8"?>
<formControlPr xmlns="http://schemas.microsoft.com/office/spreadsheetml/2009/9/main" objectType="CheckBox" fmlaLink="$BE$26" lockText="1" noThreeD="1"/>
</file>

<file path=xl/ctrlProps/ctrlProp9.xml><?xml version="1.0" encoding="utf-8"?>
<formControlPr xmlns="http://schemas.microsoft.com/office/spreadsheetml/2009/9/main" objectType="CheckBox" fmlaLink="$BA$23" lockText="1" noThreeD="1"/>
</file>

<file path=xl/ctrlProps/ctrlProp90.xml><?xml version="1.0" encoding="utf-8"?>
<formControlPr xmlns="http://schemas.microsoft.com/office/spreadsheetml/2009/9/main" objectType="CheckBox" fmlaLink="$BG$26" lockText="1" noThreeD="1"/>
</file>

<file path=xl/ctrlProps/ctrlProp91.xml><?xml version="1.0" encoding="utf-8"?>
<formControlPr xmlns="http://schemas.microsoft.com/office/spreadsheetml/2009/9/main" objectType="CheckBox" checked="Checked" fmlaLink="$BI$26" lockText="1" noThreeD="1"/>
</file>

<file path=xl/ctrlProps/ctrlProp92.xml><?xml version="1.0" encoding="utf-8"?>
<formControlPr xmlns="http://schemas.microsoft.com/office/spreadsheetml/2009/9/main" objectType="CheckBox" fmlaLink="$BK$26" lockText="1" noThreeD="1"/>
</file>

<file path=xl/ctrlProps/ctrlProp93.xml><?xml version="1.0" encoding="utf-8"?>
<formControlPr xmlns="http://schemas.microsoft.com/office/spreadsheetml/2009/9/main" objectType="CheckBox" fmlaLink="$BA$26" lockText="1" noThreeD="1"/>
</file>

<file path=xl/ctrlProps/ctrlProp94.xml><?xml version="1.0" encoding="utf-8"?>
<formControlPr xmlns="http://schemas.microsoft.com/office/spreadsheetml/2009/9/main" objectType="CheckBox" fmlaLink="$BC$29" lockText="1" noThreeD="1"/>
</file>

<file path=xl/ctrlProps/ctrlProp95.xml><?xml version="1.0" encoding="utf-8"?>
<formControlPr xmlns="http://schemas.microsoft.com/office/spreadsheetml/2009/9/main" objectType="CheckBox" fmlaLink="$BE$29" lockText="1" noThreeD="1"/>
</file>

<file path=xl/ctrlProps/ctrlProp96.xml><?xml version="1.0" encoding="utf-8"?>
<formControlPr xmlns="http://schemas.microsoft.com/office/spreadsheetml/2009/9/main" objectType="CheckBox" fmlaLink="$BG$29" lockText="1" noThreeD="1"/>
</file>

<file path=xl/ctrlProps/ctrlProp97.xml><?xml version="1.0" encoding="utf-8"?>
<formControlPr xmlns="http://schemas.microsoft.com/office/spreadsheetml/2009/9/main" objectType="CheckBox" fmlaLink="$BI$29" lockText="1" noThreeD="1"/>
</file>

<file path=xl/ctrlProps/ctrlProp98.xml><?xml version="1.0" encoding="utf-8"?>
<formControlPr xmlns="http://schemas.microsoft.com/office/spreadsheetml/2009/9/main" objectType="CheckBox" fmlaLink="$BK$29" lockText="1" noThreeD="1"/>
</file>

<file path=xl/ctrlProps/ctrlProp99.xml><?xml version="1.0" encoding="utf-8"?>
<formControlPr xmlns="http://schemas.microsoft.com/office/spreadsheetml/2009/9/main" objectType="CheckBox" fmlaLink="$BA$29"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e (8)'!A1"/><Relationship Id="rId3" Type="http://schemas.openxmlformats.org/officeDocument/2006/relationships/hyperlink" Target="#'Fiche (3)'!A1"/><Relationship Id="rId7" Type="http://schemas.openxmlformats.org/officeDocument/2006/relationships/hyperlink" Target="#'Fiche (7)'!A1"/><Relationship Id="rId2" Type="http://schemas.openxmlformats.org/officeDocument/2006/relationships/hyperlink" Target="#'Fiche (2)'!A1"/><Relationship Id="rId1" Type="http://schemas.openxmlformats.org/officeDocument/2006/relationships/hyperlink" Target="#'Fiche (1)'!A1"/><Relationship Id="rId6" Type="http://schemas.openxmlformats.org/officeDocument/2006/relationships/hyperlink" Target="#'Fiche (6)'!A1"/><Relationship Id="rId11" Type="http://schemas.openxmlformats.org/officeDocument/2006/relationships/hyperlink" Target="#'Descriptif (1)'!A1"/><Relationship Id="rId5" Type="http://schemas.openxmlformats.org/officeDocument/2006/relationships/hyperlink" Target="#'Fiche (5)'!A1"/><Relationship Id="rId10" Type="http://schemas.openxmlformats.org/officeDocument/2006/relationships/hyperlink" Target="#'Ent&#234;te Dossier'!A1"/><Relationship Id="rId4" Type="http://schemas.openxmlformats.org/officeDocument/2006/relationships/hyperlink" Target="#'Fiche (4)'!A1"/><Relationship Id="rId9" Type="http://schemas.openxmlformats.org/officeDocument/2006/relationships/hyperlink" Target="#'Liste-El&#232;ves'!A1"/></Relationships>
</file>

<file path=xl/drawings/_rels/drawing10.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hyperlink" Target="#'Ent&#234;te Dossier'!A1"/><Relationship Id="rId7" Type="http://schemas.openxmlformats.org/officeDocument/2006/relationships/hyperlink" Target="#Accueil!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Fiche (2)'!A1"/><Relationship Id="rId5" Type="http://schemas.openxmlformats.org/officeDocument/2006/relationships/hyperlink" Target="#'Fiche (4)'!A1"/><Relationship Id="rId4" Type="http://schemas.openxmlformats.org/officeDocument/2006/relationships/hyperlink" Target="#'Bar&#232;me de notation'!A1"/></Relationships>
</file>

<file path=xl/drawings/_rels/drawing11.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hyperlink" Target="#'Ent&#234;te Dossier'!A1"/><Relationship Id="rId7" Type="http://schemas.openxmlformats.org/officeDocument/2006/relationships/hyperlink" Target="#Accueil!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Fiche (3)'!A1"/><Relationship Id="rId5" Type="http://schemas.openxmlformats.org/officeDocument/2006/relationships/hyperlink" Target="#'Fiche (5)'!A1"/><Relationship Id="rId4" Type="http://schemas.openxmlformats.org/officeDocument/2006/relationships/hyperlink" Target="#'Bar&#232;me de notation'!A1"/></Relationships>
</file>

<file path=xl/drawings/_rels/drawing1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hyperlink" Target="#'Ent&#234;te Dossier'!A1"/><Relationship Id="rId7" Type="http://schemas.openxmlformats.org/officeDocument/2006/relationships/hyperlink" Target="#Accueil!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Fiche (4)'!A1"/><Relationship Id="rId5" Type="http://schemas.openxmlformats.org/officeDocument/2006/relationships/hyperlink" Target="#'Fiche (6)'!A1"/><Relationship Id="rId4" Type="http://schemas.openxmlformats.org/officeDocument/2006/relationships/hyperlink" Target="#'Bar&#232;me de notation'!A1"/></Relationships>
</file>

<file path=xl/drawings/_rels/drawing1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hyperlink" Target="#'Ent&#234;te Dossier'!A1"/><Relationship Id="rId7" Type="http://schemas.openxmlformats.org/officeDocument/2006/relationships/hyperlink" Target="#Accueil!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Fiche (5)'!A1"/><Relationship Id="rId5" Type="http://schemas.openxmlformats.org/officeDocument/2006/relationships/hyperlink" Target="#'Fiche (7)'!A1"/><Relationship Id="rId4" Type="http://schemas.openxmlformats.org/officeDocument/2006/relationships/hyperlink" Target="#'Bar&#232;me de notation'!A1"/></Relationships>
</file>

<file path=xl/drawings/_rels/drawing14.xml.rels><?xml version="1.0" encoding="UTF-8" standalone="yes"?>
<Relationships xmlns="http://schemas.openxmlformats.org/package/2006/relationships"><Relationship Id="rId3" Type="http://schemas.openxmlformats.org/officeDocument/2006/relationships/hyperlink" Target="#'Ent&#234;te Dossier'!A1"/><Relationship Id="rId7" Type="http://schemas.openxmlformats.org/officeDocument/2006/relationships/hyperlink" Target="#Accueil!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Fiche (6)'!A1"/><Relationship Id="rId5" Type="http://schemas.openxmlformats.org/officeDocument/2006/relationships/hyperlink" Target="#'Fiche (8)'!A1"/><Relationship Id="rId4" Type="http://schemas.openxmlformats.org/officeDocument/2006/relationships/hyperlink" Target="#'Bar&#232;me de notation'!A1"/></Relationships>
</file>

<file path=xl/drawings/_rels/drawing15.xml.rels><?xml version="1.0" encoding="UTF-8" standalone="yes"?>
<Relationships xmlns="http://schemas.openxmlformats.org/package/2006/relationships"><Relationship Id="rId3" Type="http://schemas.openxmlformats.org/officeDocument/2006/relationships/hyperlink" Target="#'Ent&#234;te Dossier'!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Accueil!A1"/><Relationship Id="rId5" Type="http://schemas.openxmlformats.org/officeDocument/2006/relationships/hyperlink" Target="#'Fiche (7)'!A1"/><Relationship Id="rId4" Type="http://schemas.openxmlformats.org/officeDocument/2006/relationships/hyperlink" Target="#'Bar&#232;me de notation'!A1"/></Relationships>
</file>

<file path=xl/drawings/_rels/drawing16.xml.rels><?xml version="1.0" encoding="UTF-8" standalone="yes"?>
<Relationships xmlns="http://schemas.openxmlformats.org/package/2006/relationships"><Relationship Id="rId8" Type="http://schemas.openxmlformats.org/officeDocument/2006/relationships/hyperlink" Target="#'Fiche (6)'!A1"/><Relationship Id="rId13" Type="http://schemas.openxmlformats.org/officeDocument/2006/relationships/hyperlink" Target="#Accueil!A1"/><Relationship Id="rId3" Type="http://schemas.openxmlformats.org/officeDocument/2006/relationships/hyperlink" Target="#'Fiche (1)'!A1"/><Relationship Id="rId7" Type="http://schemas.openxmlformats.org/officeDocument/2006/relationships/hyperlink" Target="#'Fiche (5)'!A1"/><Relationship Id="rId12" Type="http://schemas.openxmlformats.org/officeDocument/2006/relationships/hyperlink" Target="#'Bar&#232;me classe'!A1"/><Relationship Id="rId2" Type="http://schemas.openxmlformats.org/officeDocument/2006/relationships/hyperlink" Target="#'Ent&#234;te Dossier'!A1"/><Relationship Id="rId1" Type="http://schemas.openxmlformats.org/officeDocument/2006/relationships/image" Target="../media/image14.jpeg"/><Relationship Id="rId6" Type="http://schemas.openxmlformats.org/officeDocument/2006/relationships/hyperlink" Target="#'Fiche (4)'!A1"/><Relationship Id="rId11" Type="http://schemas.openxmlformats.org/officeDocument/2006/relationships/hyperlink" Target="#'Evaluation produit fini'!A1"/><Relationship Id="rId5" Type="http://schemas.openxmlformats.org/officeDocument/2006/relationships/hyperlink" Target="#'Fiche (3)'!A1"/><Relationship Id="rId15" Type="http://schemas.openxmlformats.org/officeDocument/2006/relationships/image" Target="../media/image5.jpeg"/><Relationship Id="rId10" Type="http://schemas.openxmlformats.org/officeDocument/2006/relationships/hyperlink" Target="#'Fiche (8)'!A1"/><Relationship Id="rId4" Type="http://schemas.openxmlformats.org/officeDocument/2006/relationships/hyperlink" Target="#'Fiche (2)'!A1"/><Relationship Id="rId9" Type="http://schemas.openxmlformats.org/officeDocument/2006/relationships/hyperlink" Target="#'Fiche (7)'!A1"/><Relationship Id="rId14"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3" Type="http://schemas.openxmlformats.org/officeDocument/2006/relationships/hyperlink" Target="#'Bar&#232;me de notation'!A1"/><Relationship Id="rId2" Type="http://schemas.openxmlformats.org/officeDocument/2006/relationships/hyperlink" Target="#'Ent&#234;te Dossier'!A1"/><Relationship Id="rId1" Type="http://schemas.openxmlformats.org/officeDocument/2006/relationships/image" Target="../media/image16.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hyperlink" Target="#Accueil!A1"/></Relationships>
</file>

<file path=xl/drawings/_rels/drawing18.xml.rels><?xml version="1.0" encoding="UTF-8" standalone="yes"?>
<Relationships xmlns="http://schemas.openxmlformats.org/package/2006/relationships"><Relationship Id="rId8" Type="http://schemas.openxmlformats.org/officeDocument/2006/relationships/hyperlink" Target="#'Fiche (7)'!A1"/><Relationship Id="rId13" Type="http://schemas.openxmlformats.org/officeDocument/2006/relationships/hyperlink" Target="#Accueil!A1"/><Relationship Id="rId3" Type="http://schemas.openxmlformats.org/officeDocument/2006/relationships/hyperlink" Target="#'Fiche (2)'!A1"/><Relationship Id="rId7" Type="http://schemas.openxmlformats.org/officeDocument/2006/relationships/hyperlink" Target="#'Fiche (6)'!A1"/><Relationship Id="rId12" Type="http://schemas.openxmlformats.org/officeDocument/2006/relationships/hyperlink" Target="#'Bar&#232;me de notation'!A1"/><Relationship Id="rId2" Type="http://schemas.openxmlformats.org/officeDocument/2006/relationships/hyperlink" Target="#'Fiche (1)'!A1"/><Relationship Id="rId1" Type="http://schemas.openxmlformats.org/officeDocument/2006/relationships/image" Target="../media/image19.jpeg"/><Relationship Id="rId6" Type="http://schemas.openxmlformats.org/officeDocument/2006/relationships/hyperlink" Target="#'Fiche (5)'!A1"/><Relationship Id="rId11" Type="http://schemas.openxmlformats.org/officeDocument/2006/relationships/hyperlink" Target="#'Evaluation produit fini'!A1"/><Relationship Id="rId5" Type="http://schemas.openxmlformats.org/officeDocument/2006/relationships/hyperlink" Target="#'Fiche (4)'!A1"/><Relationship Id="rId15" Type="http://schemas.openxmlformats.org/officeDocument/2006/relationships/image" Target="../media/image5.jpeg"/><Relationship Id="rId10" Type="http://schemas.openxmlformats.org/officeDocument/2006/relationships/hyperlink" Target="#'Ent&#234;te Dossier'!A1"/><Relationship Id="rId4" Type="http://schemas.openxmlformats.org/officeDocument/2006/relationships/hyperlink" Target="#'Fiche (3)'!A1"/><Relationship Id="rId9" Type="http://schemas.openxmlformats.org/officeDocument/2006/relationships/hyperlink" Target="#'Fiche (8)'!A1"/><Relationship Id="rId14"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2" Type="http://schemas.openxmlformats.org/officeDocument/2006/relationships/hyperlink" Target="#Accueil!A1"/><Relationship Id="rId1" Type="http://schemas.openxmlformats.org/officeDocument/2006/relationships/hyperlink" Target="#'Ent&#234;te Dossier'!A1"/></Relationships>
</file>

<file path=xl/drawings/_rels/drawing3.xml.rels><?xml version="1.0" encoding="UTF-8" standalone="yes"?>
<Relationships xmlns="http://schemas.openxmlformats.org/package/2006/relationships"><Relationship Id="rId8" Type="http://schemas.openxmlformats.org/officeDocument/2006/relationships/hyperlink" Target="#'Evaluation produit fini'!A1"/><Relationship Id="rId13" Type="http://schemas.openxmlformats.org/officeDocument/2006/relationships/hyperlink" Target="#'Fiche (7)'!A1"/><Relationship Id="rId3" Type="http://schemas.openxmlformats.org/officeDocument/2006/relationships/image" Target="../media/image1.png"/><Relationship Id="rId7" Type="http://schemas.openxmlformats.org/officeDocument/2006/relationships/hyperlink" Target="#'Descriptif (1)'!A1"/><Relationship Id="rId12" Type="http://schemas.openxmlformats.org/officeDocument/2006/relationships/hyperlink" Target="#'Fiche (6)'!A1"/><Relationship Id="rId17" Type="http://schemas.openxmlformats.org/officeDocument/2006/relationships/image" Target="../media/image5.jpeg"/><Relationship Id="rId2" Type="http://schemas.openxmlformats.org/officeDocument/2006/relationships/hyperlink" Target="#'Exemple fiche PPMC'!A1"/><Relationship Id="rId16" Type="http://schemas.openxmlformats.org/officeDocument/2006/relationships/image" Target="../media/image4.jpeg"/><Relationship Id="rId1" Type="http://schemas.openxmlformats.org/officeDocument/2006/relationships/hyperlink" Target="#'Fiche (1)'!A1"/><Relationship Id="rId6" Type="http://schemas.openxmlformats.org/officeDocument/2006/relationships/hyperlink" Target="#'Bar&#232;me de notation'!A1"/><Relationship Id="rId11" Type="http://schemas.openxmlformats.org/officeDocument/2006/relationships/hyperlink" Target="#'Fiche (5)'!A1"/><Relationship Id="rId5" Type="http://schemas.openxmlformats.org/officeDocument/2006/relationships/image" Target="../media/image3.png"/><Relationship Id="rId15" Type="http://schemas.openxmlformats.org/officeDocument/2006/relationships/hyperlink" Target="#Accueil!A1"/><Relationship Id="rId10" Type="http://schemas.openxmlformats.org/officeDocument/2006/relationships/hyperlink" Target="#'Fiche (4)'!A1"/><Relationship Id="rId4" Type="http://schemas.openxmlformats.org/officeDocument/2006/relationships/image" Target="../media/image2.png"/><Relationship Id="rId9" Type="http://schemas.openxmlformats.org/officeDocument/2006/relationships/hyperlink" Target="#'Fiche (3)'!A1"/><Relationship Id="rId14" Type="http://schemas.openxmlformats.org/officeDocument/2006/relationships/hyperlink" Target="#'Fiche (8)'!A1"/></Relationships>
</file>

<file path=xl/drawings/_rels/drawing4.xml.rels><?xml version="1.0" encoding="UTF-8" standalone="yes"?>
<Relationships xmlns="http://schemas.openxmlformats.org/package/2006/relationships"><Relationship Id="rId3" Type="http://schemas.openxmlformats.org/officeDocument/2006/relationships/hyperlink" Target="#'Descriptif (2)'!A1"/><Relationship Id="rId7" Type="http://schemas.openxmlformats.org/officeDocument/2006/relationships/image" Target="../media/image7.jpeg"/><Relationship Id="rId2" Type="http://schemas.openxmlformats.org/officeDocument/2006/relationships/hyperlink" Target="#'Descriptif (3)'!A1"/><Relationship Id="rId1" Type="http://schemas.openxmlformats.org/officeDocument/2006/relationships/hyperlink" Target="#'Ent&#234;te Dossier'!A1"/><Relationship Id="rId6" Type="http://schemas.openxmlformats.org/officeDocument/2006/relationships/image" Target="../media/image6.jpeg"/><Relationship Id="rId5" Type="http://schemas.openxmlformats.org/officeDocument/2006/relationships/hyperlink" Target="#'Descriptif (4)'!A1"/><Relationship Id="rId4" Type="http://schemas.openxmlformats.org/officeDocument/2006/relationships/hyperlink" Target="#Accueil!A1"/></Relationships>
</file>

<file path=xl/drawings/_rels/drawing5.xml.rels><?xml version="1.0" encoding="UTF-8" standalone="yes"?>
<Relationships xmlns="http://schemas.openxmlformats.org/package/2006/relationships"><Relationship Id="rId3" Type="http://schemas.openxmlformats.org/officeDocument/2006/relationships/hyperlink" Target="#'Descriptif (1)'!A1"/><Relationship Id="rId7" Type="http://schemas.openxmlformats.org/officeDocument/2006/relationships/hyperlink" Target="#Accueil!A1"/><Relationship Id="rId2" Type="http://schemas.openxmlformats.org/officeDocument/2006/relationships/hyperlink" Target="#'Descriptif (3)'!A1"/><Relationship Id="rId1" Type="http://schemas.openxmlformats.org/officeDocument/2006/relationships/hyperlink" Target="#'Ent&#234;te Dossier'!A1"/><Relationship Id="rId6" Type="http://schemas.openxmlformats.org/officeDocument/2006/relationships/hyperlink" Target="#'Descriptif (4)'!A1"/><Relationship Id="rId5" Type="http://schemas.openxmlformats.org/officeDocument/2006/relationships/image" Target="../media/image9.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hyperlink" Target="#'Descriptif (1)'!A1"/><Relationship Id="rId2" Type="http://schemas.openxmlformats.org/officeDocument/2006/relationships/hyperlink" Target="#'Descriptif (2)'!A1"/><Relationship Id="rId1" Type="http://schemas.openxmlformats.org/officeDocument/2006/relationships/hyperlink" Target="#'Ent&#234;te Dossier'!A1"/><Relationship Id="rId5" Type="http://schemas.openxmlformats.org/officeDocument/2006/relationships/hyperlink" Target="#Accueil!A1"/><Relationship Id="rId4" Type="http://schemas.openxmlformats.org/officeDocument/2006/relationships/hyperlink" Target="#'Descriptif (4)'!A1"/></Relationships>
</file>

<file path=xl/drawings/_rels/drawing7.xml.rels><?xml version="1.0" encoding="UTF-8" standalone="yes"?>
<Relationships xmlns="http://schemas.openxmlformats.org/package/2006/relationships"><Relationship Id="rId3" Type="http://schemas.openxmlformats.org/officeDocument/2006/relationships/hyperlink" Target="#'Descriptif (1)'!A1"/><Relationship Id="rId2" Type="http://schemas.openxmlformats.org/officeDocument/2006/relationships/hyperlink" Target="#'Descriptif (2)'!A1"/><Relationship Id="rId1" Type="http://schemas.openxmlformats.org/officeDocument/2006/relationships/hyperlink" Target="#'Ent&#234;te Dossier'!A1"/><Relationship Id="rId5" Type="http://schemas.openxmlformats.org/officeDocument/2006/relationships/hyperlink" Target="#Accueil!A1"/><Relationship Id="rId4" Type="http://schemas.openxmlformats.org/officeDocument/2006/relationships/hyperlink" Target="#'Descriptif (3)'!A1"/></Relationships>
</file>

<file path=xl/drawings/_rels/drawing8.xml.rels><?xml version="1.0" encoding="UTF-8" standalone="yes"?>
<Relationships xmlns="http://schemas.openxmlformats.org/package/2006/relationships"><Relationship Id="rId3" Type="http://schemas.openxmlformats.org/officeDocument/2006/relationships/hyperlink" Target="#'Ent&#234;te Dossier'!A1"/><Relationship Id="rId7"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Accueil!A1"/><Relationship Id="rId5" Type="http://schemas.openxmlformats.org/officeDocument/2006/relationships/hyperlink" Target="#'Bar&#232;me de notation'!A1"/><Relationship Id="rId4" Type="http://schemas.openxmlformats.org/officeDocument/2006/relationships/hyperlink" Target="#'Fiche (2)'!A1"/></Relationships>
</file>

<file path=xl/drawings/_rels/drawing9.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hyperlink" Target="#'Ent&#234;te Dossier'!A1"/><Relationship Id="rId7" Type="http://schemas.openxmlformats.org/officeDocument/2006/relationships/hyperlink" Target="#Accueil!A1"/><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Fiche (1)'!A1"/><Relationship Id="rId5" Type="http://schemas.openxmlformats.org/officeDocument/2006/relationships/hyperlink" Target="#'Fiche (3)'!A1"/><Relationship Id="rId4" Type="http://schemas.openxmlformats.org/officeDocument/2006/relationships/hyperlink" Target="#'Bar&#232;me de notation'!A1"/></Relationships>
</file>

<file path=xl/drawings/drawing1.xml><?xml version="1.0" encoding="utf-8"?>
<xdr:wsDr xmlns:xdr="http://schemas.openxmlformats.org/drawingml/2006/spreadsheetDrawing" xmlns:a="http://schemas.openxmlformats.org/drawingml/2006/main">
  <xdr:twoCellAnchor>
    <xdr:from>
      <xdr:col>5</xdr:col>
      <xdr:colOff>66675</xdr:colOff>
      <xdr:row>21</xdr:row>
      <xdr:rowOff>57150</xdr:rowOff>
    </xdr:from>
    <xdr:to>
      <xdr:col>5</xdr:col>
      <xdr:colOff>397121</xdr:colOff>
      <xdr:row>21</xdr:row>
      <xdr:rowOff>219150</xdr:rowOff>
    </xdr:to>
    <xdr:sp macro="" textlink="">
      <xdr:nvSpPr>
        <xdr:cNvPr id="2" name="Flèche droite 1">
          <a:hlinkClick xmlns:r="http://schemas.openxmlformats.org/officeDocument/2006/relationships" r:id="rId1"/>
          <a:extLst>
            <a:ext uri="{FF2B5EF4-FFF2-40B4-BE49-F238E27FC236}">
              <a16:creationId xmlns:a16="http://schemas.microsoft.com/office/drawing/2014/main" xmlns="" id="{00000000-0008-0000-0000-000019000000}"/>
            </a:ext>
          </a:extLst>
        </xdr:cNvPr>
        <xdr:cNvSpPr/>
      </xdr:nvSpPr>
      <xdr:spPr>
        <a:xfrm>
          <a:off x="9067800" y="5000625"/>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66675</xdr:colOff>
      <xdr:row>22</xdr:row>
      <xdr:rowOff>55789</xdr:rowOff>
    </xdr:from>
    <xdr:to>
      <xdr:col>5</xdr:col>
      <xdr:colOff>397121</xdr:colOff>
      <xdr:row>22</xdr:row>
      <xdr:rowOff>217789</xdr:rowOff>
    </xdr:to>
    <xdr:sp macro="" textlink="">
      <xdr:nvSpPr>
        <xdr:cNvPr id="3" name="Flèche droite 2">
          <a:hlinkClick xmlns:r="http://schemas.openxmlformats.org/officeDocument/2006/relationships" r:id="rId2"/>
          <a:extLst>
            <a:ext uri="{FF2B5EF4-FFF2-40B4-BE49-F238E27FC236}">
              <a16:creationId xmlns:a16="http://schemas.microsoft.com/office/drawing/2014/main" xmlns="" id="{00000000-0008-0000-0000-000019000000}"/>
            </a:ext>
          </a:extLst>
        </xdr:cNvPr>
        <xdr:cNvSpPr/>
      </xdr:nvSpPr>
      <xdr:spPr>
        <a:xfrm>
          <a:off x="9067800" y="5285014"/>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66675</xdr:colOff>
      <xdr:row>23</xdr:row>
      <xdr:rowOff>54428</xdr:rowOff>
    </xdr:from>
    <xdr:to>
      <xdr:col>5</xdr:col>
      <xdr:colOff>397121</xdr:colOff>
      <xdr:row>23</xdr:row>
      <xdr:rowOff>216428</xdr:rowOff>
    </xdr:to>
    <xdr:sp macro="" textlink="">
      <xdr:nvSpPr>
        <xdr:cNvPr id="4" name="Flèche droite 3">
          <a:hlinkClick xmlns:r="http://schemas.openxmlformats.org/officeDocument/2006/relationships" r:id="rId3"/>
          <a:extLst>
            <a:ext uri="{FF2B5EF4-FFF2-40B4-BE49-F238E27FC236}">
              <a16:creationId xmlns:a16="http://schemas.microsoft.com/office/drawing/2014/main" xmlns="" id="{00000000-0008-0000-0000-000019000000}"/>
            </a:ext>
          </a:extLst>
        </xdr:cNvPr>
        <xdr:cNvSpPr/>
      </xdr:nvSpPr>
      <xdr:spPr>
        <a:xfrm>
          <a:off x="9067800" y="5569403"/>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66675</xdr:colOff>
      <xdr:row>24</xdr:row>
      <xdr:rowOff>53067</xdr:rowOff>
    </xdr:from>
    <xdr:to>
      <xdr:col>5</xdr:col>
      <xdr:colOff>397121</xdr:colOff>
      <xdr:row>24</xdr:row>
      <xdr:rowOff>215067</xdr:rowOff>
    </xdr:to>
    <xdr:sp macro="" textlink="">
      <xdr:nvSpPr>
        <xdr:cNvPr id="5" name="Flèche droite 4">
          <a:hlinkClick xmlns:r="http://schemas.openxmlformats.org/officeDocument/2006/relationships" r:id="rId4"/>
          <a:extLst>
            <a:ext uri="{FF2B5EF4-FFF2-40B4-BE49-F238E27FC236}">
              <a16:creationId xmlns:a16="http://schemas.microsoft.com/office/drawing/2014/main" xmlns="" id="{00000000-0008-0000-0000-000019000000}"/>
            </a:ext>
          </a:extLst>
        </xdr:cNvPr>
        <xdr:cNvSpPr/>
      </xdr:nvSpPr>
      <xdr:spPr>
        <a:xfrm>
          <a:off x="9067800" y="5853792"/>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66675</xdr:colOff>
      <xdr:row>25</xdr:row>
      <xdr:rowOff>51706</xdr:rowOff>
    </xdr:from>
    <xdr:to>
      <xdr:col>5</xdr:col>
      <xdr:colOff>397121</xdr:colOff>
      <xdr:row>25</xdr:row>
      <xdr:rowOff>213706</xdr:rowOff>
    </xdr:to>
    <xdr:sp macro="" textlink="">
      <xdr:nvSpPr>
        <xdr:cNvPr id="6" name="Flèche droite 5">
          <a:hlinkClick xmlns:r="http://schemas.openxmlformats.org/officeDocument/2006/relationships" r:id="rId5"/>
          <a:extLst>
            <a:ext uri="{FF2B5EF4-FFF2-40B4-BE49-F238E27FC236}">
              <a16:creationId xmlns:a16="http://schemas.microsoft.com/office/drawing/2014/main" xmlns="" id="{00000000-0008-0000-0000-000019000000}"/>
            </a:ext>
          </a:extLst>
        </xdr:cNvPr>
        <xdr:cNvSpPr/>
      </xdr:nvSpPr>
      <xdr:spPr>
        <a:xfrm>
          <a:off x="9067800" y="6138181"/>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66675</xdr:colOff>
      <xdr:row>26</xdr:row>
      <xdr:rowOff>50345</xdr:rowOff>
    </xdr:from>
    <xdr:to>
      <xdr:col>5</xdr:col>
      <xdr:colOff>397121</xdr:colOff>
      <xdr:row>26</xdr:row>
      <xdr:rowOff>212345</xdr:rowOff>
    </xdr:to>
    <xdr:sp macro="" textlink="">
      <xdr:nvSpPr>
        <xdr:cNvPr id="7" name="Flèche droite 6">
          <a:hlinkClick xmlns:r="http://schemas.openxmlformats.org/officeDocument/2006/relationships" r:id="rId6"/>
          <a:extLst>
            <a:ext uri="{FF2B5EF4-FFF2-40B4-BE49-F238E27FC236}">
              <a16:creationId xmlns:a16="http://schemas.microsoft.com/office/drawing/2014/main" xmlns="" id="{00000000-0008-0000-0000-000019000000}"/>
            </a:ext>
          </a:extLst>
        </xdr:cNvPr>
        <xdr:cNvSpPr/>
      </xdr:nvSpPr>
      <xdr:spPr>
        <a:xfrm>
          <a:off x="9067800" y="6422570"/>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66675</xdr:colOff>
      <xdr:row>27</xdr:row>
      <xdr:rowOff>48984</xdr:rowOff>
    </xdr:from>
    <xdr:to>
      <xdr:col>5</xdr:col>
      <xdr:colOff>397121</xdr:colOff>
      <xdr:row>27</xdr:row>
      <xdr:rowOff>210984</xdr:rowOff>
    </xdr:to>
    <xdr:sp macro="" textlink="">
      <xdr:nvSpPr>
        <xdr:cNvPr id="8" name="Flèche droite 7">
          <a:hlinkClick xmlns:r="http://schemas.openxmlformats.org/officeDocument/2006/relationships" r:id="rId7"/>
          <a:extLst>
            <a:ext uri="{FF2B5EF4-FFF2-40B4-BE49-F238E27FC236}">
              <a16:creationId xmlns:a16="http://schemas.microsoft.com/office/drawing/2014/main" xmlns="" id="{00000000-0008-0000-0000-000019000000}"/>
            </a:ext>
          </a:extLst>
        </xdr:cNvPr>
        <xdr:cNvSpPr/>
      </xdr:nvSpPr>
      <xdr:spPr>
        <a:xfrm>
          <a:off x="9067800" y="6706959"/>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66675</xdr:colOff>
      <xdr:row>28</xdr:row>
      <xdr:rowOff>47625</xdr:rowOff>
    </xdr:from>
    <xdr:to>
      <xdr:col>5</xdr:col>
      <xdr:colOff>397121</xdr:colOff>
      <xdr:row>28</xdr:row>
      <xdr:rowOff>209625</xdr:rowOff>
    </xdr:to>
    <xdr:sp macro="" textlink="">
      <xdr:nvSpPr>
        <xdr:cNvPr id="9" name="Flèche droite 8">
          <a:hlinkClick xmlns:r="http://schemas.openxmlformats.org/officeDocument/2006/relationships" r:id="rId8"/>
          <a:extLst>
            <a:ext uri="{FF2B5EF4-FFF2-40B4-BE49-F238E27FC236}">
              <a16:creationId xmlns:a16="http://schemas.microsoft.com/office/drawing/2014/main" xmlns="" id="{00000000-0008-0000-0000-000019000000}"/>
            </a:ext>
          </a:extLst>
        </xdr:cNvPr>
        <xdr:cNvSpPr/>
      </xdr:nvSpPr>
      <xdr:spPr>
        <a:xfrm>
          <a:off x="9067800" y="6991350"/>
          <a:ext cx="330446" cy="162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5</xdr:col>
      <xdr:colOff>303706</xdr:colOff>
      <xdr:row>17</xdr:row>
      <xdr:rowOff>220069</xdr:rowOff>
    </xdr:from>
    <xdr:to>
      <xdr:col>11</xdr:col>
      <xdr:colOff>91326</xdr:colOff>
      <xdr:row>27</xdr:row>
      <xdr:rowOff>142887</xdr:rowOff>
    </xdr:to>
    <xdr:grpSp>
      <xdr:nvGrpSpPr>
        <xdr:cNvPr id="20" name="Groupe 19"/>
        <xdr:cNvGrpSpPr/>
      </xdr:nvGrpSpPr>
      <xdr:grpSpPr>
        <a:xfrm>
          <a:off x="9304831" y="3649069"/>
          <a:ext cx="4435820" cy="2056418"/>
          <a:chOff x="9311555" y="3659154"/>
          <a:chExt cx="4438061" cy="2096759"/>
        </a:xfrm>
      </xdr:grpSpPr>
      <xdr:sp macro="" textlink="">
        <xdr:nvSpPr>
          <xdr:cNvPr id="15" name="Flèche courbée vers la gauche 14">
            <a:extLst>
              <a:ext uri="{FF2B5EF4-FFF2-40B4-BE49-F238E27FC236}">
                <a16:creationId xmlns:a16="http://schemas.microsoft.com/office/drawing/2014/main" xmlns="" id="{00000000-0008-0000-0000-000023000000}"/>
              </a:ext>
            </a:extLst>
          </xdr:cNvPr>
          <xdr:cNvSpPr/>
        </xdr:nvSpPr>
        <xdr:spPr>
          <a:xfrm rot="3328882">
            <a:off x="10551101" y="3523221"/>
            <a:ext cx="958826" cy="3437918"/>
          </a:xfrm>
          <a:prstGeom prst="curvedLeftArrow">
            <a:avLst>
              <a:gd name="adj1" fmla="val 16708"/>
              <a:gd name="adj2" fmla="val 35038"/>
              <a:gd name="adj3" fmla="val 15001"/>
            </a:avLst>
          </a:prstGeom>
          <a:solidFill>
            <a:schemeClr val="bg1">
              <a:lumMod val="75000"/>
            </a:schemeClr>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sp macro="" textlink="">
        <xdr:nvSpPr>
          <xdr:cNvPr id="16" name="Carré corné 15">
            <a:extLst>
              <a:ext uri="{FF2B5EF4-FFF2-40B4-BE49-F238E27FC236}">
                <a16:creationId xmlns:a16="http://schemas.microsoft.com/office/drawing/2014/main" xmlns="" id="{00000000-0008-0000-0000-000022000000}"/>
              </a:ext>
            </a:extLst>
          </xdr:cNvPr>
          <xdr:cNvSpPr/>
        </xdr:nvSpPr>
        <xdr:spPr>
          <a:xfrm flipH="1">
            <a:off x="9779849" y="3659154"/>
            <a:ext cx="3969767" cy="2096759"/>
          </a:xfrm>
          <a:prstGeom prst="foldedCorner">
            <a:avLst>
              <a:gd name="adj" fmla="val 19557"/>
            </a:avLst>
          </a:prstGeom>
          <a:solidFill>
            <a:schemeClr val="bg1">
              <a:lumMod val="75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600" b="1">
                <a:solidFill>
                  <a:sysClr val="windowText" lastClr="000000"/>
                </a:solidFill>
                <a:latin typeface="+mn-lt"/>
              </a:rPr>
              <a:t>Aller</a:t>
            </a:r>
            <a:r>
              <a:rPr lang="fr-FR" sz="1600">
                <a:solidFill>
                  <a:sysClr val="windowText" lastClr="000000"/>
                </a:solidFill>
                <a:latin typeface="+mn-lt"/>
              </a:rPr>
              <a:t> vers les</a:t>
            </a:r>
            <a:r>
              <a:rPr lang="fr-FR" sz="1600" baseline="0">
                <a:solidFill>
                  <a:sysClr val="windowText" lastClr="000000"/>
                </a:solidFill>
                <a:latin typeface="+mn-lt"/>
              </a:rPr>
              <a:t> fiches </a:t>
            </a:r>
            <a:r>
              <a:rPr lang="fr-FR" sz="1600" b="1" baseline="0">
                <a:solidFill>
                  <a:sysClr val="windowText" lastClr="000000"/>
                </a:solidFill>
                <a:latin typeface="+mn-lt"/>
              </a:rPr>
              <a:t>"PPMC"</a:t>
            </a:r>
          </a:p>
          <a:p>
            <a:pPr algn="ctr"/>
            <a:r>
              <a:rPr lang="fr-FR" sz="800" b="0" baseline="0">
                <a:solidFill>
                  <a:sysClr val="windowText" lastClr="000000"/>
                </a:solidFill>
                <a:latin typeface="+mn-lt"/>
              </a:rPr>
              <a:t>(</a:t>
            </a:r>
            <a:r>
              <a:rPr lang="fr-FR" sz="800" b="1" baseline="0">
                <a:solidFill>
                  <a:sysClr val="windowText" lastClr="000000"/>
                </a:solidFill>
                <a:latin typeface="+mn-lt"/>
              </a:rPr>
              <a:t>P</a:t>
            </a:r>
            <a:r>
              <a:rPr lang="fr-FR" sz="800" b="0" baseline="0">
                <a:solidFill>
                  <a:sysClr val="windowText" lastClr="000000"/>
                </a:solidFill>
                <a:latin typeface="+mn-lt"/>
              </a:rPr>
              <a:t>ositionnement dans le </a:t>
            </a:r>
            <a:r>
              <a:rPr lang="fr-FR" sz="800" b="1" baseline="0">
                <a:solidFill>
                  <a:sysClr val="windowText" lastClr="000000"/>
                </a:solidFill>
                <a:latin typeface="+mn-lt"/>
              </a:rPr>
              <a:t>P</a:t>
            </a:r>
            <a:r>
              <a:rPr lang="fr-FR" sz="800" b="0" baseline="0">
                <a:solidFill>
                  <a:sysClr val="windowText" lastClr="000000"/>
                </a:solidFill>
                <a:latin typeface="+mn-lt"/>
              </a:rPr>
              <a:t>arcours de </a:t>
            </a:r>
            <a:r>
              <a:rPr lang="fr-FR" sz="800" b="1" baseline="0">
                <a:solidFill>
                  <a:sysClr val="windowText" lastClr="000000"/>
                </a:solidFill>
                <a:latin typeface="+mn-lt"/>
              </a:rPr>
              <a:t>M</a:t>
            </a:r>
            <a:r>
              <a:rPr lang="fr-FR" sz="800" b="0" baseline="0">
                <a:solidFill>
                  <a:sysClr val="windowText" lastClr="000000"/>
                </a:solidFill>
                <a:latin typeface="+mn-lt"/>
              </a:rPr>
              <a:t>aîtrise des </a:t>
            </a:r>
            <a:r>
              <a:rPr lang="fr-FR" sz="800" b="1" baseline="0">
                <a:solidFill>
                  <a:sysClr val="windowText" lastClr="000000"/>
                </a:solidFill>
                <a:latin typeface="+mn-lt"/>
              </a:rPr>
              <a:t>C</a:t>
            </a:r>
            <a:r>
              <a:rPr lang="fr-FR" sz="800" b="0" baseline="0">
                <a:solidFill>
                  <a:sysClr val="windowText" lastClr="000000"/>
                </a:solidFill>
                <a:latin typeface="+mn-lt"/>
              </a:rPr>
              <a:t>ompétences)</a:t>
            </a:r>
          </a:p>
          <a:p>
            <a:pPr algn="ctr"/>
            <a:r>
              <a:rPr lang="fr-FR" sz="1600" b="0" baseline="0">
                <a:solidFill>
                  <a:sysClr val="windowText" lastClr="000000"/>
                </a:solidFill>
                <a:latin typeface="+mn-lt"/>
              </a:rPr>
              <a:t>pour y compléter:</a:t>
            </a:r>
          </a:p>
          <a:p>
            <a:pPr algn="l"/>
            <a:r>
              <a:rPr lang="fr-FR" sz="1200" b="0" baseline="0">
                <a:solidFill>
                  <a:sysClr val="windowText" lastClr="000000"/>
                </a:solidFill>
                <a:latin typeface="+mn-lt"/>
              </a:rPr>
              <a:t>   - le centre d'intérêt;</a:t>
            </a:r>
          </a:p>
          <a:p>
            <a:pPr algn="l"/>
            <a:r>
              <a:rPr lang="fr-FR" sz="1200" b="0" baseline="0">
                <a:solidFill>
                  <a:sysClr val="windowText" lastClr="000000"/>
                </a:solidFill>
                <a:latin typeface="+mn-lt"/>
              </a:rPr>
              <a:t>   - le contexte, la description;</a:t>
            </a:r>
          </a:p>
          <a:p>
            <a:pPr algn="l"/>
            <a:r>
              <a:rPr lang="fr-FR" sz="1200" b="0" baseline="0">
                <a:solidFill>
                  <a:sysClr val="windowText" lastClr="000000"/>
                </a:solidFill>
                <a:latin typeface="+mn-lt"/>
              </a:rPr>
              <a:t>   - le type d'évaluation (formative, sommative, certificative);</a:t>
            </a:r>
          </a:p>
          <a:p>
            <a:pPr algn="l"/>
            <a:r>
              <a:rPr lang="fr-FR" sz="1200" b="0" baseline="0">
                <a:solidFill>
                  <a:sysClr val="windowText" lastClr="000000"/>
                </a:solidFill>
                <a:latin typeface="+mn-lt"/>
              </a:rPr>
              <a:t>   - les critères d'évaluation adaptés à l'ouvrage;</a:t>
            </a:r>
          </a:p>
          <a:p>
            <a:pPr algn="l"/>
            <a:r>
              <a:rPr lang="fr-FR" sz="1200" b="0" baseline="0">
                <a:solidFill>
                  <a:sysClr val="windowText" lastClr="000000"/>
                </a:solidFill>
                <a:latin typeface="+mn-lt"/>
              </a:rPr>
              <a:t>   - le barème attribué à chaque compétence détaillée.</a:t>
            </a:r>
            <a:endParaRPr lang="fr-FR" sz="1200" b="0">
              <a:solidFill>
                <a:sysClr val="windowText" lastClr="000000"/>
              </a:solidFill>
              <a:latin typeface="+mn-lt"/>
            </a:endParaRPr>
          </a:p>
        </xdr:txBody>
      </xdr:sp>
    </xdr:grpSp>
    <xdr:clientData fPrintsWithSheet="0"/>
  </xdr:twoCellAnchor>
  <xdr:twoCellAnchor>
    <xdr:from>
      <xdr:col>3</xdr:col>
      <xdr:colOff>0</xdr:colOff>
      <xdr:row>15</xdr:row>
      <xdr:rowOff>0</xdr:rowOff>
    </xdr:from>
    <xdr:to>
      <xdr:col>4</xdr:col>
      <xdr:colOff>678000</xdr:colOff>
      <xdr:row>17</xdr:row>
      <xdr:rowOff>169856</xdr:rowOff>
    </xdr:to>
    <xdr:sp macro="" textlink="">
      <xdr:nvSpPr>
        <xdr:cNvPr id="17" name="Carré corné 16">
          <a:hlinkClick xmlns:r="http://schemas.openxmlformats.org/officeDocument/2006/relationships" r:id="rId9"/>
        </xdr:cNvPr>
        <xdr:cNvSpPr/>
      </xdr:nvSpPr>
      <xdr:spPr>
        <a:xfrm>
          <a:off x="7477125" y="2952750"/>
          <a:ext cx="1440000" cy="646106"/>
        </a:xfrm>
        <a:prstGeom prst="foldedCorner">
          <a:avLst>
            <a:gd name="adj" fmla="val 29527"/>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200" b="0">
              <a:solidFill>
                <a:schemeClr val="tx1"/>
              </a:solidFill>
              <a:latin typeface="Arial Narrow" pitchFamily="34" charset="0"/>
            </a:rPr>
            <a:t>VERS</a:t>
          </a:r>
        </a:p>
        <a:p>
          <a:pPr algn="ctr"/>
          <a:r>
            <a:rPr lang="fr-FR" sz="1200" b="1">
              <a:solidFill>
                <a:schemeClr val="tx1"/>
              </a:solidFill>
              <a:latin typeface="Arial Narrow" pitchFamily="34" charset="0"/>
            </a:rPr>
            <a:t>LISTE des ELEVES</a:t>
          </a:r>
        </a:p>
      </xdr:txBody>
    </xdr:sp>
    <xdr:clientData fPrintsWithSheet="0"/>
  </xdr:twoCellAnchor>
  <xdr:twoCellAnchor>
    <xdr:from>
      <xdr:col>3</xdr:col>
      <xdr:colOff>0</xdr:colOff>
      <xdr:row>4</xdr:row>
      <xdr:rowOff>0</xdr:rowOff>
    </xdr:from>
    <xdr:to>
      <xdr:col>4</xdr:col>
      <xdr:colOff>678000</xdr:colOff>
      <xdr:row>9</xdr:row>
      <xdr:rowOff>176656</xdr:rowOff>
    </xdr:to>
    <xdr:grpSp>
      <xdr:nvGrpSpPr>
        <xdr:cNvPr id="18" name="Groupe 17">
          <a:hlinkClick xmlns:r="http://schemas.openxmlformats.org/officeDocument/2006/relationships" r:id="rId10"/>
        </xdr:cNvPr>
        <xdr:cNvGrpSpPr/>
      </xdr:nvGrpSpPr>
      <xdr:grpSpPr>
        <a:xfrm>
          <a:off x="7477125" y="1009650"/>
          <a:ext cx="1440000" cy="824356"/>
          <a:chOff x="7458075" y="1200150"/>
          <a:chExt cx="1440000" cy="805306"/>
        </a:xfrm>
        <a:solidFill>
          <a:srgbClr val="00B050"/>
        </a:solidFill>
      </xdr:grpSpPr>
      <xdr:sp macro="" textlink="">
        <xdr:nvSpPr>
          <xdr:cNvPr id="19" name="Carré corné 18">
            <a:extLst>
              <a:ext uri="{FF2B5EF4-FFF2-40B4-BE49-F238E27FC236}">
                <a16:creationId xmlns:a16="http://schemas.microsoft.com/office/drawing/2014/main" xmlns="" id="{00000000-0008-0000-0100-000016000000}"/>
              </a:ext>
            </a:extLst>
          </xdr:cNvPr>
          <xdr:cNvSpPr/>
        </xdr:nvSpPr>
        <xdr:spPr>
          <a:xfrm>
            <a:off x="7458075" y="1200150"/>
            <a:ext cx="1440000" cy="805306"/>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1" name="Flèche gauche 20">
            <a:extLst>
              <a:ext uri="{FF2B5EF4-FFF2-40B4-BE49-F238E27FC236}">
                <a16:creationId xmlns:a16="http://schemas.microsoft.com/office/drawing/2014/main" xmlns="" id="{00000000-0008-0000-0100-000017000000}"/>
              </a:ext>
            </a:extLst>
          </xdr:cNvPr>
          <xdr:cNvSpPr/>
        </xdr:nvSpPr>
        <xdr:spPr>
          <a:xfrm flipH="1">
            <a:off x="7693092" y="1736565"/>
            <a:ext cx="966542" cy="220581"/>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3</xdr:col>
      <xdr:colOff>0</xdr:colOff>
      <xdr:row>11</xdr:row>
      <xdr:rowOff>0</xdr:rowOff>
    </xdr:from>
    <xdr:to>
      <xdr:col>4</xdr:col>
      <xdr:colOff>678000</xdr:colOff>
      <xdr:row>13</xdr:row>
      <xdr:rowOff>169856</xdr:rowOff>
    </xdr:to>
    <xdr:sp macro="" textlink="">
      <xdr:nvSpPr>
        <xdr:cNvPr id="22" name="Carré corné 21">
          <a:hlinkClick xmlns:r="http://schemas.openxmlformats.org/officeDocument/2006/relationships" r:id="rId11"/>
        </xdr:cNvPr>
        <xdr:cNvSpPr/>
      </xdr:nvSpPr>
      <xdr:spPr>
        <a:xfrm>
          <a:off x="7477125" y="2000250"/>
          <a:ext cx="1440000" cy="646106"/>
        </a:xfrm>
        <a:prstGeom prst="foldedCorner">
          <a:avLst>
            <a:gd name="adj" fmla="val 29527"/>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200" b="0">
              <a:solidFill>
                <a:schemeClr val="tx1"/>
              </a:solidFill>
              <a:latin typeface="Arial Narrow" pitchFamily="34" charset="0"/>
            </a:rPr>
            <a:t>VERS</a:t>
          </a:r>
        </a:p>
        <a:p>
          <a:pPr algn="ctr"/>
          <a:r>
            <a:rPr lang="fr-FR" sz="1200" b="1">
              <a:solidFill>
                <a:schemeClr val="tx1"/>
              </a:solidFill>
              <a:latin typeface="Arial Narrow" pitchFamily="34" charset="0"/>
            </a:rPr>
            <a:t>DESCRIPTIF</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2"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3"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4" name="ZoneTexte 3">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6"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7" name="ZoneTexte 6">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8"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9"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10" name="ZoneTexte 9">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11"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439025"/>
          <a:ext cx="1457325" cy="371474"/>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12"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00825"/>
          <a:ext cx="1485900" cy="752475"/>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13"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14" name="Flèche droite 13">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5" name="Rectangle 14">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6" name="Rectangle 15">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17"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18" name="Rectangle avec flèche vers le bas 17">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9" name="Rectangle avec flèche vers le bas 18">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0" name="Rectangle avec flèche vers le bas 1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1" name="Rectangle avec flèche vers le bas 20">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2" name="Rectangle avec flèche vers le bas 21">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3" name="Rectangle avec flèche vers le bas 22">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4" name="Rectangle 23">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25" name="Croix 24">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26" name="Groupe 25">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306735" y="156882"/>
          <a:ext cx="1475913" cy="785973"/>
          <a:chOff x="19405709" y="1398110"/>
          <a:chExt cx="2093555" cy="1176971"/>
        </a:xfrm>
        <a:solidFill>
          <a:srgbClr val="00B050"/>
        </a:solidFill>
      </xdr:grpSpPr>
      <xdr:sp macro="" textlink="">
        <xdr:nvSpPr>
          <xdr:cNvPr id="27" name="Carré corné 26">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8" name="Flèche gauche 27">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fLocksText="0">
      <xdr:nvSpPr>
        <xdr:cNvPr id="29" name="Carré corné 28">
          <a:extLst>
            <a:ext uri="{FF2B5EF4-FFF2-40B4-BE49-F238E27FC236}">
              <a16:creationId xmlns:a16="http://schemas.microsoft.com/office/drawing/2014/main" xmlns="" id="{00000000-0008-0000-0A00-000026000000}"/>
            </a:ext>
          </a:extLst>
        </xdr:cNvPr>
        <xdr:cNvSpPr/>
      </xdr:nvSpPr>
      <xdr:spPr>
        <a:xfrm rot="21092333">
          <a:off x="4605146" y="7028043"/>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fLocksWithSheet="0"/>
  </xdr:oneCellAnchor>
  <xdr:twoCellAnchor>
    <xdr:from>
      <xdr:col>70</xdr:col>
      <xdr:colOff>306523</xdr:colOff>
      <xdr:row>15</xdr:row>
      <xdr:rowOff>38100</xdr:rowOff>
    </xdr:from>
    <xdr:to>
      <xdr:col>79</xdr:col>
      <xdr:colOff>0</xdr:colOff>
      <xdr:row>17</xdr:row>
      <xdr:rowOff>258450</xdr:rowOff>
    </xdr:to>
    <xdr:sp macro="" textlink="">
      <xdr:nvSpPr>
        <xdr:cNvPr id="33" name="Carré corné 32">
          <a:hlinkClick xmlns:r="http://schemas.openxmlformats.org/officeDocument/2006/relationships" r:id="rId4"/>
        </xdr:cNvPr>
        <xdr:cNvSpPr/>
      </xdr:nvSpPr>
      <xdr:spPr>
        <a:xfrm>
          <a:off x="11260273" y="1962150"/>
          <a:ext cx="1588952" cy="439425"/>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4"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5" name="Rectangle avec flèche vers le bas 34">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6" name="Rectangle avec flèche vers le bas 35">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8" name="Rectangle avec flèche vers le bas 3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9" name="Rectangle avec flèche vers le bas 3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1" name="Rectangle 40">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42" name="Croix 41">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78</xdr:col>
      <xdr:colOff>17928</xdr:colOff>
      <xdr:row>8</xdr:row>
      <xdr:rowOff>163604</xdr:rowOff>
    </xdr:from>
    <xdr:to>
      <xdr:col>82</xdr:col>
      <xdr:colOff>107576</xdr:colOff>
      <xdr:row>14</xdr:row>
      <xdr:rowOff>17928</xdr:rowOff>
    </xdr:to>
    <xdr:sp macro="" textlink="">
      <xdr:nvSpPr>
        <xdr:cNvPr id="43" name="Flèche droite 42">
          <a:hlinkClick xmlns:r="http://schemas.openxmlformats.org/officeDocument/2006/relationships" r:id="rId5"/>
        </xdr:cNvPr>
        <xdr:cNvSpPr/>
      </xdr:nvSpPr>
      <xdr:spPr>
        <a:xfrm>
          <a:off x="12724278" y="1249454"/>
          <a:ext cx="661148" cy="568699"/>
        </a:xfrm>
        <a:prstGeom prst="rightArrow">
          <a:avLst>
            <a:gd name="adj1" fmla="val 39744"/>
            <a:gd name="adj2" fmla="val 75000"/>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4</a:t>
          </a:r>
        </a:p>
      </xdr:txBody>
    </xdr:sp>
    <xdr:clientData/>
  </xdr:twoCellAnchor>
  <xdr:twoCellAnchor>
    <xdr:from>
      <xdr:col>73</xdr:col>
      <xdr:colOff>0</xdr:colOff>
      <xdr:row>8</xdr:row>
      <xdr:rowOff>156882</xdr:rowOff>
    </xdr:from>
    <xdr:to>
      <xdr:col>77</xdr:col>
      <xdr:colOff>89648</xdr:colOff>
      <xdr:row>14</xdr:row>
      <xdr:rowOff>11206</xdr:rowOff>
    </xdr:to>
    <xdr:sp macro="" textlink="">
      <xdr:nvSpPr>
        <xdr:cNvPr id="44" name="Flèche droite 43">
          <a:hlinkClick xmlns:r="http://schemas.openxmlformats.org/officeDocument/2006/relationships" r:id="rId6"/>
        </xdr:cNvPr>
        <xdr:cNvSpPr/>
      </xdr:nvSpPr>
      <xdr:spPr>
        <a:xfrm flipH="1">
          <a:off x="11991975" y="1242732"/>
          <a:ext cx="661148" cy="568699"/>
        </a:xfrm>
        <a:prstGeom prst="rightArrow">
          <a:avLst>
            <a:gd name="adj1" fmla="val 39744"/>
            <a:gd name="adj2" fmla="val 75000"/>
          </a:avLst>
        </a:prstGeom>
        <a:solidFill>
          <a:schemeClr val="accent6">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2</a:t>
          </a:r>
        </a:p>
      </xdr:txBody>
    </xdr:sp>
    <xdr:clientData/>
  </xdr:twoCellAnchor>
  <xdr:twoCellAnchor>
    <xdr:from>
      <xdr:col>80</xdr:col>
      <xdr:colOff>0</xdr:colOff>
      <xdr:row>1</xdr:row>
      <xdr:rowOff>0</xdr:rowOff>
    </xdr:from>
    <xdr:to>
      <xdr:col>89</xdr:col>
      <xdr:colOff>128912</xdr:colOff>
      <xdr:row>7</xdr:row>
      <xdr:rowOff>122544</xdr:rowOff>
    </xdr:to>
    <xdr:grpSp>
      <xdr:nvGrpSpPr>
        <xdr:cNvPr id="84" name="Groupe 83"/>
        <xdr:cNvGrpSpPr/>
      </xdr:nvGrpSpPr>
      <xdr:grpSpPr>
        <a:xfrm>
          <a:off x="12965206" y="156882"/>
          <a:ext cx="1440000" cy="929368"/>
          <a:chOff x="3124201" y="2811236"/>
          <a:chExt cx="2830286" cy="1034143"/>
        </a:xfrm>
        <a:solidFill>
          <a:schemeClr val="tx1">
            <a:lumMod val="85000"/>
            <a:lumOff val="15000"/>
          </a:schemeClr>
        </a:solidFill>
      </xdr:grpSpPr>
      <xdr:sp macro="" textlink="">
        <xdr:nvSpPr>
          <xdr:cNvPr id="85" name="Carré corné 84">
            <a:hlinkClick xmlns:r="http://schemas.openxmlformats.org/officeDocument/2006/relationships" r:id="rId7"/>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6" name="Flèche droite rayée 85"/>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56</xdr:col>
      <xdr:colOff>44824</xdr:colOff>
      <xdr:row>0</xdr:row>
      <xdr:rowOff>123265</xdr:rowOff>
    </xdr:from>
    <xdr:to>
      <xdr:col>66</xdr:col>
      <xdr:colOff>167548</xdr:colOff>
      <xdr:row>4</xdr:row>
      <xdr:rowOff>112060</xdr:rowOff>
    </xdr:to>
    <xdr:pic>
      <xdr:nvPicPr>
        <xdr:cNvPr id="45" name="Image 4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90" t="4602" r="4299" b="7204"/>
        <a:stretch/>
      </xdr:blipFill>
      <xdr:spPr>
        <a:xfrm>
          <a:off x="9132795" y="123265"/>
          <a:ext cx="1579488" cy="515471"/>
        </a:xfrm>
        <a:prstGeom prst="rect">
          <a:avLst/>
        </a:prstGeom>
      </xdr:spPr>
    </xdr:pic>
    <xdr:clientData fLocksWithSheet="0"/>
  </xdr:twoCellAnchor>
  <mc:AlternateContent xmlns:mc="http://schemas.openxmlformats.org/markup-compatibility/2006">
    <mc:Choice xmlns:a14="http://schemas.microsoft.com/office/drawing/2010/main" Requires="a14">
      <xdr:twoCellAnchor>
        <xdr:from>
          <xdr:col>38</xdr:col>
          <xdr:colOff>0</xdr:colOff>
          <xdr:row>8</xdr:row>
          <xdr:rowOff>0</xdr:rowOff>
        </xdr:from>
        <xdr:to>
          <xdr:col>39</xdr:col>
          <xdr:colOff>76200</xdr:colOff>
          <xdr:row>10</xdr:row>
          <xdr:rowOff>9525</xdr:rowOff>
        </xdr:to>
        <xdr:sp macro="" textlink="">
          <xdr:nvSpPr>
            <xdr:cNvPr id="86017" name="Check Box 1" hidden="1">
              <a:extLst>
                <a:ext uri="{63B3BB69-23CF-44E3-9099-C40C66FF867C}">
                  <a14:compatExt spid="_x0000_s86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85725</xdr:colOff>
          <xdr:row>8</xdr:row>
          <xdr:rowOff>0</xdr:rowOff>
        </xdr:from>
        <xdr:to>
          <xdr:col>47</xdr:col>
          <xdr:colOff>152400</xdr:colOff>
          <xdr:row>10</xdr:row>
          <xdr:rowOff>9525</xdr:rowOff>
        </xdr:to>
        <xdr:sp macro="" textlink="">
          <xdr:nvSpPr>
            <xdr:cNvPr id="86018" name="Check Box 2" hidden="1">
              <a:extLst>
                <a:ext uri="{63B3BB69-23CF-44E3-9099-C40C66FF867C}">
                  <a14:compatExt spid="_x0000_s86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0</xdr:colOff>
          <xdr:row>8</xdr:row>
          <xdr:rowOff>0</xdr:rowOff>
        </xdr:from>
        <xdr:to>
          <xdr:col>58</xdr:col>
          <xdr:colOff>76200</xdr:colOff>
          <xdr:row>10</xdr:row>
          <xdr:rowOff>9525</xdr:rowOff>
        </xdr:to>
        <xdr:sp macro="" textlink="">
          <xdr:nvSpPr>
            <xdr:cNvPr id="86019" name="Check Box 3" hidden="1">
              <a:extLst>
                <a:ext uri="{63B3BB69-23CF-44E3-9099-C40C66FF867C}">
                  <a14:compatExt spid="_x0000_s86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21</xdr:row>
          <xdr:rowOff>342900</xdr:rowOff>
        </xdr:from>
        <xdr:to>
          <xdr:col>56</xdr:col>
          <xdr:colOff>95250</xdr:colOff>
          <xdr:row>22</xdr:row>
          <xdr:rowOff>390525</xdr:rowOff>
        </xdr:to>
        <xdr:sp macro="" textlink="">
          <xdr:nvSpPr>
            <xdr:cNvPr id="86041" name="Check Box 25" hidden="1">
              <a:extLst>
                <a:ext uri="{63B3BB69-23CF-44E3-9099-C40C66FF867C}">
                  <a14:compatExt spid="_x0000_s86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21</xdr:row>
          <xdr:rowOff>342900</xdr:rowOff>
        </xdr:from>
        <xdr:to>
          <xdr:col>58</xdr:col>
          <xdr:colOff>76200</xdr:colOff>
          <xdr:row>22</xdr:row>
          <xdr:rowOff>390525</xdr:rowOff>
        </xdr:to>
        <xdr:sp macro="" textlink="">
          <xdr:nvSpPr>
            <xdr:cNvPr id="86042" name="Check Box 26" hidden="1">
              <a:extLst>
                <a:ext uri="{63B3BB69-23CF-44E3-9099-C40C66FF867C}">
                  <a14:compatExt spid="_x0000_s86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21</xdr:row>
          <xdr:rowOff>342900</xdr:rowOff>
        </xdr:from>
        <xdr:to>
          <xdr:col>60</xdr:col>
          <xdr:colOff>57150</xdr:colOff>
          <xdr:row>22</xdr:row>
          <xdr:rowOff>390525</xdr:rowOff>
        </xdr:to>
        <xdr:sp macro="" textlink="">
          <xdr:nvSpPr>
            <xdr:cNvPr id="86043" name="Check Box 27" hidden="1">
              <a:extLst>
                <a:ext uri="{63B3BB69-23CF-44E3-9099-C40C66FF867C}">
                  <a14:compatExt spid="_x0000_s86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21</xdr:row>
          <xdr:rowOff>342900</xdr:rowOff>
        </xdr:from>
        <xdr:to>
          <xdr:col>62</xdr:col>
          <xdr:colOff>57150</xdr:colOff>
          <xdr:row>22</xdr:row>
          <xdr:rowOff>390525</xdr:rowOff>
        </xdr:to>
        <xdr:sp macro="" textlink="">
          <xdr:nvSpPr>
            <xdr:cNvPr id="86044" name="Check Box 28" hidden="1">
              <a:extLst>
                <a:ext uri="{63B3BB69-23CF-44E3-9099-C40C66FF867C}">
                  <a14:compatExt spid="_x0000_s86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21</xdr:row>
          <xdr:rowOff>342900</xdr:rowOff>
        </xdr:from>
        <xdr:to>
          <xdr:col>64</xdr:col>
          <xdr:colOff>19050</xdr:colOff>
          <xdr:row>22</xdr:row>
          <xdr:rowOff>390525</xdr:rowOff>
        </xdr:to>
        <xdr:sp macro="" textlink="">
          <xdr:nvSpPr>
            <xdr:cNvPr id="86045" name="Check Box 29" hidden="1">
              <a:extLst>
                <a:ext uri="{63B3BB69-23CF-44E3-9099-C40C66FF867C}">
                  <a14:compatExt spid="_x0000_s86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21</xdr:row>
          <xdr:rowOff>342900</xdr:rowOff>
        </xdr:from>
        <xdr:to>
          <xdr:col>54</xdr:col>
          <xdr:colOff>123825</xdr:colOff>
          <xdr:row>22</xdr:row>
          <xdr:rowOff>390525</xdr:rowOff>
        </xdr:to>
        <xdr:sp macro="" textlink="">
          <xdr:nvSpPr>
            <xdr:cNvPr id="86046" name="Check Box 30" hidden="1">
              <a:extLst>
                <a:ext uri="{63B3BB69-23CF-44E3-9099-C40C66FF867C}">
                  <a14:compatExt spid="_x0000_s86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24</xdr:row>
          <xdr:rowOff>342900</xdr:rowOff>
        </xdr:from>
        <xdr:to>
          <xdr:col>56</xdr:col>
          <xdr:colOff>95250</xdr:colOff>
          <xdr:row>25</xdr:row>
          <xdr:rowOff>390525</xdr:rowOff>
        </xdr:to>
        <xdr:sp macro="" textlink="">
          <xdr:nvSpPr>
            <xdr:cNvPr id="86047" name="Check Box 31" hidden="1">
              <a:extLst>
                <a:ext uri="{63B3BB69-23CF-44E3-9099-C40C66FF867C}">
                  <a14:compatExt spid="_x0000_s86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24</xdr:row>
          <xdr:rowOff>342900</xdr:rowOff>
        </xdr:from>
        <xdr:to>
          <xdr:col>58</xdr:col>
          <xdr:colOff>76200</xdr:colOff>
          <xdr:row>25</xdr:row>
          <xdr:rowOff>390525</xdr:rowOff>
        </xdr:to>
        <xdr:sp macro="" textlink="">
          <xdr:nvSpPr>
            <xdr:cNvPr id="86048" name="Check Box 32" hidden="1">
              <a:extLst>
                <a:ext uri="{63B3BB69-23CF-44E3-9099-C40C66FF867C}">
                  <a14:compatExt spid="_x0000_s86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24</xdr:row>
          <xdr:rowOff>342900</xdr:rowOff>
        </xdr:from>
        <xdr:to>
          <xdr:col>60</xdr:col>
          <xdr:colOff>57150</xdr:colOff>
          <xdr:row>25</xdr:row>
          <xdr:rowOff>390525</xdr:rowOff>
        </xdr:to>
        <xdr:sp macro="" textlink="">
          <xdr:nvSpPr>
            <xdr:cNvPr id="86049" name="Check Box 33" hidden="1">
              <a:extLst>
                <a:ext uri="{63B3BB69-23CF-44E3-9099-C40C66FF867C}">
                  <a14:compatExt spid="_x0000_s86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24</xdr:row>
          <xdr:rowOff>342900</xdr:rowOff>
        </xdr:from>
        <xdr:to>
          <xdr:col>62</xdr:col>
          <xdr:colOff>57150</xdr:colOff>
          <xdr:row>25</xdr:row>
          <xdr:rowOff>390525</xdr:rowOff>
        </xdr:to>
        <xdr:sp macro="" textlink="">
          <xdr:nvSpPr>
            <xdr:cNvPr id="86050" name="Check Box 34" hidden="1">
              <a:extLst>
                <a:ext uri="{63B3BB69-23CF-44E3-9099-C40C66FF867C}">
                  <a14:compatExt spid="_x0000_s86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24</xdr:row>
          <xdr:rowOff>342900</xdr:rowOff>
        </xdr:from>
        <xdr:to>
          <xdr:col>64</xdr:col>
          <xdr:colOff>19050</xdr:colOff>
          <xdr:row>25</xdr:row>
          <xdr:rowOff>390525</xdr:rowOff>
        </xdr:to>
        <xdr:sp macro="" textlink="">
          <xdr:nvSpPr>
            <xdr:cNvPr id="86051" name="Check Box 35" hidden="1">
              <a:extLst>
                <a:ext uri="{63B3BB69-23CF-44E3-9099-C40C66FF867C}">
                  <a14:compatExt spid="_x0000_s86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24</xdr:row>
          <xdr:rowOff>342900</xdr:rowOff>
        </xdr:from>
        <xdr:to>
          <xdr:col>54</xdr:col>
          <xdr:colOff>123825</xdr:colOff>
          <xdr:row>25</xdr:row>
          <xdr:rowOff>390525</xdr:rowOff>
        </xdr:to>
        <xdr:sp macro="" textlink="">
          <xdr:nvSpPr>
            <xdr:cNvPr id="86052" name="Check Box 36" hidden="1">
              <a:extLst>
                <a:ext uri="{63B3BB69-23CF-44E3-9099-C40C66FF867C}">
                  <a14:compatExt spid="_x0000_s86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342900</xdr:rowOff>
        </xdr:from>
        <xdr:to>
          <xdr:col>56</xdr:col>
          <xdr:colOff>95250</xdr:colOff>
          <xdr:row>28</xdr:row>
          <xdr:rowOff>390525</xdr:rowOff>
        </xdr:to>
        <xdr:sp macro="" textlink="">
          <xdr:nvSpPr>
            <xdr:cNvPr id="86053" name="Check Box 37" hidden="1">
              <a:extLst>
                <a:ext uri="{63B3BB69-23CF-44E3-9099-C40C66FF867C}">
                  <a14:compatExt spid="_x0000_s86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27</xdr:row>
          <xdr:rowOff>342900</xdr:rowOff>
        </xdr:from>
        <xdr:to>
          <xdr:col>58</xdr:col>
          <xdr:colOff>76200</xdr:colOff>
          <xdr:row>28</xdr:row>
          <xdr:rowOff>390525</xdr:rowOff>
        </xdr:to>
        <xdr:sp macro="" textlink="">
          <xdr:nvSpPr>
            <xdr:cNvPr id="86054" name="Check Box 38" hidden="1">
              <a:extLst>
                <a:ext uri="{63B3BB69-23CF-44E3-9099-C40C66FF867C}">
                  <a14:compatExt spid="_x0000_s86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27</xdr:row>
          <xdr:rowOff>342900</xdr:rowOff>
        </xdr:from>
        <xdr:to>
          <xdr:col>60</xdr:col>
          <xdr:colOff>57150</xdr:colOff>
          <xdr:row>28</xdr:row>
          <xdr:rowOff>390525</xdr:rowOff>
        </xdr:to>
        <xdr:sp macro="" textlink="">
          <xdr:nvSpPr>
            <xdr:cNvPr id="86055" name="Check Box 39" hidden="1">
              <a:extLst>
                <a:ext uri="{63B3BB69-23CF-44E3-9099-C40C66FF867C}">
                  <a14:compatExt spid="_x0000_s86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27</xdr:row>
          <xdr:rowOff>342900</xdr:rowOff>
        </xdr:from>
        <xdr:to>
          <xdr:col>62</xdr:col>
          <xdr:colOff>57150</xdr:colOff>
          <xdr:row>28</xdr:row>
          <xdr:rowOff>390525</xdr:rowOff>
        </xdr:to>
        <xdr:sp macro="" textlink="">
          <xdr:nvSpPr>
            <xdr:cNvPr id="86056" name="Check Box 40" hidden="1">
              <a:extLst>
                <a:ext uri="{63B3BB69-23CF-44E3-9099-C40C66FF867C}">
                  <a14:compatExt spid="_x0000_s86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27</xdr:row>
          <xdr:rowOff>342900</xdr:rowOff>
        </xdr:from>
        <xdr:to>
          <xdr:col>64</xdr:col>
          <xdr:colOff>19050</xdr:colOff>
          <xdr:row>28</xdr:row>
          <xdr:rowOff>390525</xdr:rowOff>
        </xdr:to>
        <xdr:sp macro="" textlink="">
          <xdr:nvSpPr>
            <xdr:cNvPr id="86057" name="Check Box 41" hidden="1">
              <a:extLst>
                <a:ext uri="{63B3BB69-23CF-44E3-9099-C40C66FF867C}">
                  <a14:compatExt spid="_x0000_s86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27</xdr:row>
          <xdr:rowOff>342900</xdr:rowOff>
        </xdr:from>
        <xdr:to>
          <xdr:col>54</xdr:col>
          <xdr:colOff>123825</xdr:colOff>
          <xdr:row>28</xdr:row>
          <xdr:rowOff>390525</xdr:rowOff>
        </xdr:to>
        <xdr:sp macro="" textlink="">
          <xdr:nvSpPr>
            <xdr:cNvPr id="86058" name="Check Box 42" hidden="1">
              <a:extLst>
                <a:ext uri="{63B3BB69-23CF-44E3-9099-C40C66FF867C}">
                  <a14:compatExt spid="_x0000_s86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20</xdr:row>
          <xdr:rowOff>219075</xdr:rowOff>
        </xdr:from>
        <xdr:to>
          <xdr:col>56</xdr:col>
          <xdr:colOff>95250</xdr:colOff>
          <xdr:row>21</xdr:row>
          <xdr:rowOff>266700</xdr:rowOff>
        </xdr:to>
        <xdr:sp macro="" textlink="">
          <xdr:nvSpPr>
            <xdr:cNvPr id="86021" name="Check Box 5" hidden="1">
              <a:extLst>
                <a:ext uri="{63B3BB69-23CF-44E3-9099-C40C66FF867C}">
                  <a14:compatExt spid="_x0000_s86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20</xdr:row>
          <xdr:rowOff>219075</xdr:rowOff>
        </xdr:from>
        <xdr:to>
          <xdr:col>58</xdr:col>
          <xdr:colOff>76200</xdr:colOff>
          <xdr:row>21</xdr:row>
          <xdr:rowOff>266700</xdr:rowOff>
        </xdr:to>
        <xdr:sp macro="" textlink="">
          <xdr:nvSpPr>
            <xdr:cNvPr id="86022" name="Check Box 6" hidden="1">
              <a:extLst>
                <a:ext uri="{63B3BB69-23CF-44E3-9099-C40C66FF867C}">
                  <a14:compatExt spid="_x0000_s86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20</xdr:row>
          <xdr:rowOff>219075</xdr:rowOff>
        </xdr:from>
        <xdr:to>
          <xdr:col>60</xdr:col>
          <xdr:colOff>57150</xdr:colOff>
          <xdr:row>21</xdr:row>
          <xdr:rowOff>266700</xdr:rowOff>
        </xdr:to>
        <xdr:sp macro="" textlink="">
          <xdr:nvSpPr>
            <xdr:cNvPr id="86023" name="Check Box 7" hidden="1">
              <a:extLst>
                <a:ext uri="{63B3BB69-23CF-44E3-9099-C40C66FF867C}">
                  <a14:compatExt spid="_x0000_s86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20</xdr:row>
          <xdr:rowOff>219075</xdr:rowOff>
        </xdr:from>
        <xdr:to>
          <xdr:col>62</xdr:col>
          <xdr:colOff>47625</xdr:colOff>
          <xdr:row>21</xdr:row>
          <xdr:rowOff>266700</xdr:rowOff>
        </xdr:to>
        <xdr:sp macro="" textlink="">
          <xdr:nvSpPr>
            <xdr:cNvPr id="86024" name="Check Box 8" hidden="1">
              <a:extLst>
                <a:ext uri="{63B3BB69-23CF-44E3-9099-C40C66FF867C}">
                  <a14:compatExt spid="_x0000_s86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20</xdr:row>
          <xdr:rowOff>219075</xdr:rowOff>
        </xdr:from>
        <xdr:to>
          <xdr:col>64</xdr:col>
          <xdr:colOff>19050</xdr:colOff>
          <xdr:row>21</xdr:row>
          <xdr:rowOff>266700</xdr:rowOff>
        </xdr:to>
        <xdr:sp macro="" textlink="">
          <xdr:nvSpPr>
            <xdr:cNvPr id="86025" name="Check Box 9" hidden="1">
              <a:extLst>
                <a:ext uri="{63B3BB69-23CF-44E3-9099-C40C66FF867C}">
                  <a14:compatExt spid="_x0000_s86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20</xdr:row>
          <xdr:rowOff>219075</xdr:rowOff>
        </xdr:from>
        <xdr:to>
          <xdr:col>54</xdr:col>
          <xdr:colOff>123825</xdr:colOff>
          <xdr:row>21</xdr:row>
          <xdr:rowOff>266700</xdr:rowOff>
        </xdr:to>
        <xdr:sp macro="" textlink="">
          <xdr:nvSpPr>
            <xdr:cNvPr id="86026" name="Check Box 10" hidden="1">
              <a:extLst>
                <a:ext uri="{63B3BB69-23CF-44E3-9099-C40C66FF867C}">
                  <a14:compatExt spid="_x0000_s86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23</xdr:row>
          <xdr:rowOff>152400</xdr:rowOff>
        </xdr:from>
        <xdr:to>
          <xdr:col>56</xdr:col>
          <xdr:colOff>95250</xdr:colOff>
          <xdr:row>24</xdr:row>
          <xdr:rowOff>200025</xdr:rowOff>
        </xdr:to>
        <xdr:sp macro="" textlink="">
          <xdr:nvSpPr>
            <xdr:cNvPr id="86028" name="Check Box 12" hidden="1">
              <a:extLst>
                <a:ext uri="{63B3BB69-23CF-44E3-9099-C40C66FF867C}">
                  <a14:compatExt spid="_x0000_s86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23</xdr:row>
          <xdr:rowOff>152400</xdr:rowOff>
        </xdr:from>
        <xdr:to>
          <xdr:col>58</xdr:col>
          <xdr:colOff>76200</xdr:colOff>
          <xdr:row>24</xdr:row>
          <xdr:rowOff>200025</xdr:rowOff>
        </xdr:to>
        <xdr:sp macro="" textlink="">
          <xdr:nvSpPr>
            <xdr:cNvPr id="86029" name="Check Box 13" hidden="1">
              <a:extLst>
                <a:ext uri="{63B3BB69-23CF-44E3-9099-C40C66FF867C}">
                  <a14:compatExt spid="_x0000_s86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23</xdr:row>
          <xdr:rowOff>152400</xdr:rowOff>
        </xdr:from>
        <xdr:to>
          <xdr:col>60</xdr:col>
          <xdr:colOff>57150</xdr:colOff>
          <xdr:row>24</xdr:row>
          <xdr:rowOff>200025</xdr:rowOff>
        </xdr:to>
        <xdr:sp macro="" textlink="">
          <xdr:nvSpPr>
            <xdr:cNvPr id="86030" name="Check Box 14" hidden="1">
              <a:extLst>
                <a:ext uri="{63B3BB69-23CF-44E3-9099-C40C66FF867C}">
                  <a14:compatExt spid="_x0000_s86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23</xdr:row>
          <xdr:rowOff>152400</xdr:rowOff>
        </xdr:from>
        <xdr:to>
          <xdr:col>62</xdr:col>
          <xdr:colOff>47625</xdr:colOff>
          <xdr:row>24</xdr:row>
          <xdr:rowOff>200025</xdr:rowOff>
        </xdr:to>
        <xdr:sp macro="" textlink="">
          <xdr:nvSpPr>
            <xdr:cNvPr id="86031" name="Check Box 15" hidden="1">
              <a:extLst>
                <a:ext uri="{63B3BB69-23CF-44E3-9099-C40C66FF867C}">
                  <a14:compatExt spid="_x0000_s86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23</xdr:row>
          <xdr:rowOff>152400</xdr:rowOff>
        </xdr:from>
        <xdr:to>
          <xdr:col>64</xdr:col>
          <xdr:colOff>19050</xdr:colOff>
          <xdr:row>24</xdr:row>
          <xdr:rowOff>200025</xdr:rowOff>
        </xdr:to>
        <xdr:sp macro="" textlink="">
          <xdr:nvSpPr>
            <xdr:cNvPr id="86032" name="Check Box 16" hidden="1">
              <a:extLst>
                <a:ext uri="{63B3BB69-23CF-44E3-9099-C40C66FF867C}">
                  <a14:compatExt spid="_x0000_s86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23</xdr:row>
          <xdr:rowOff>152400</xdr:rowOff>
        </xdr:from>
        <xdr:to>
          <xdr:col>54</xdr:col>
          <xdr:colOff>123825</xdr:colOff>
          <xdr:row>24</xdr:row>
          <xdr:rowOff>200025</xdr:rowOff>
        </xdr:to>
        <xdr:sp macro="" textlink="">
          <xdr:nvSpPr>
            <xdr:cNvPr id="86033" name="Check Box 17" hidden="1">
              <a:extLst>
                <a:ext uri="{63B3BB69-23CF-44E3-9099-C40C66FF867C}">
                  <a14:compatExt spid="_x0000_s86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190500</xdr:rowOff>
        </xdr:from>
        <xdr:to>
          <xdr:col>56</xdr:col>
          <xdr:colOff>95250</xdr:colOff>
          <xdr:row>27</xdr:row>
          <xdr:rowOff>228600</xdr:rowOff>
        </xdr:to>
        <xdr:sp macro="" textlink="">
          <xdr:nvSpPr>
            <xdr:cNvPr id="86035" name="Check Box 19" hidden="1">
              <a:extLst>
                <a:ext uri="{63B3BB69-23CF-44E3-9099-C40C66FF867C}">
                  <a14:compatExt spid="_x0000_s86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26</xdr:row>
          <xdr:rowOff>190500</xdr:rowOff>
        </xdr:from>
        <xdr:to>
          <xdr:col>58</xdr:col>
          <xdr:colOff>76200</xdr:colOff>
          <xdr:row>27</xdr:row>
          <xdr:rowOff>228600</xdr:rowOff>
        </xdr:to>
        <xdr:sp macro="" textlink="">
          <xdr:nvSpPr>
            <xdr:cNvPr id="86036" name="Check Box 20" hidden="1">
              <a:extLst>
                <a:ext uri="{63B3BB69-23CF-44E3-9099-C40C66FF867C}">
                  <a14:compatExt spid="_x0000_s86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26</xdr:row>
          <xdr:rowOff>190500</xdr:rowOff>
        </xdr:from>
        <xdr:to>
          <xdr:col>60</xdr:col>
          <xdr:colOff>57150</xdr:colOff>
          <xdr:row>27</xdr:row>
          <xdr:rowOff>228600</xdr:rowOff>
        </xdr:to>
        <xdr:sp macro="" textlink="">
          <xdr:nvSpPr>
            <xdr:cNvPr id="86037" name="Check Box 21" hidden="1">
              <a:extLst>
                <a:ext uri="{63B3BB69-23CF-44E3-9099-C40C66FF867C}">
                  <a14:compatExt spid="_x0000_s86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26</xdr:row>
          <xdr:rowOff>190500</xdr:rowOff>
        </xdr:from>
        <xdr:to>
          <xdr:col>62</xdr:col>
          <xdr:colOff>47625</xdr:colOff>
          <xdr:row>27</xdr:row>
          <xdr:rowOff>228600</xdr:rowOff>
        </xdr:to>
        <xdr:sp macro="" textlink="">
          <xdr:nvSpPr>
            <xdr:cNvPr id="86038" name="Check Box 22" hidden="1">
              <a:extLst>
                <a:ext uri="{63B3BB69-23CF-44E3-9099-C40C66FF867C}">
                  <a14:compatExt spid="_x0000_s86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26</xdr:row>
          <xdr:rowOff>190500</xdr:rowOff>
        </xdr:from>
        <xdr:to>
          <xdr:col>64</xdr:col>
          <xdr:colOff>19050</xdr:colOff>
          <xdr:row>27</xdr:row>
          <xdr:rowOff>228600</xdr:rowOff>
        </xdr:to>
        <xdr:sp macro="" textlink="">
          <xdr:nvSpPr>
            <xdr:cNvPr id="86039" name="Check Box 23" hidden="1">
              <a:extLst>
                <a:ext uri="{63B3BB69-23CF-44E3-9099-C40C66FF867C}">
                  <a14:compatExt spid="_x0000_s86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26</xdr:row>
          <xdr:rowOff>190500</xdr:rowOff>
        </xdr:from>
        <xdr:to>
          <xdr:col>54</xdr:col>
          <xdr:colOff>123825</xdr:colOff>
          <xdr:row>27</xdr:row>
          <xdr:rowOff>228600</xdr:rowOff>
        </xdr:to>
        <xdr:sp macro="" textlink="">
          <xdr:nvSpPr>
            <xdr:cNvPr id="86040" name="Check Box 24" hidden="1">
              <a:extLst>
                <a:ext uri="{63B3BB69-23CF-44E3-9099-C40C66FF867C}">
                  <a14:compatExt spid="_x0000_s8604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2"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3"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4" name="ZoneTexte 3">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6"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7" name="ZoneTexte 6">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8"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9"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10" name="ZoneTexte 9">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11"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439025"/>
          <a:ext cx="1457325" cy="371474"/>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12"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00825"/>
          <a:ext cx="1485900" cy="752475"/>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13"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14" name="Flèche droite 13">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5" name="Rectangle 14">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6" name="Rectangle 15">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17"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18" name="Rectangle avec flèche vers le bas 17">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9" name="Rectangle avec flèche vers le bas 18">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0" name="Rectangle avec flèche vers le bas 1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1" name="Rectangle avec flèche vers le bas 20">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2" name="Rectangle avec flèche vers le bas 21">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3" name="Rectangle avec flèche vers le bas 22">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4" name="Rectangle 23">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25" name="Croix 24">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26" name="Groupe 25">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306735" y="156882"/>
          <a:ext cx="1475913" cy="785973"/>
          <a:chOff x="19405709" y="1398110"/>
          <a:chExt cx="2093555" cy="1176971"/>
        </a:xfrm>
        <a:solidFill>
          <a:srgbClr val="00B050"/>
        </a:solidFill>
      </xdr:grpSpPr>
      <xdr:sp macro="" textlink="">
        <xdr:nvSpPr>
          <xdr:cNvPr id="27" name="Carré corné 26">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8" name="Flèche gauche 27">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fLocksText="0">
      <xdr:nvSpPr>
        <xdr:cNvPr id="29" name="Carré corné 28">
          <a:extLst>
            <a:ext uri="{FF2B5EF4-FFF2-40B4-BE49-F238E27FC236}">
              <a16:creationId xmlns:a16="http://schemas.microsoft.com/office/drawing/2014/main" xmlns="" id="{00000000-0008-0000-0A00-000026000000}"/>
            </a:ext>
          </a:extLst>
        </xdr:cNvPr>
        <xdr:cNvSpPr/>
      </xdr:nvSpPr>
      <xdr:spPr>
        <a:xfrm rot="21092333">
          <a:off x="4605146" y="7028043"/>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fLocksWithSheet="0"/>
  </xdr:oneCellAnchor>
  <xdr:twoCellAnchor>
    <xdr:from>
      <xdr:col>70</xdr:col>
      <xdr:colOff>306523</xdr:colOff>
      <xdr:row>15</xdr:row>
      <xdr:rowOff>38100</xdr:rowOff>
    </xdr:from>
    <xdr:to>
      <xdr:col>79</xdr:col>
      <xdr:colOff>0</xdr:colOff>
      <xdr:row>17</xdr:row>
      <xdr:rowOff>258450</xdr:rowOff>
    </xdr:to>
    <xdr:sp macro="" textlink="">
      <xdr:nvSpPr>
        <xdr:cNvPr id="33" name="Carré corné 32">
          <a:hlinkClick xmlns:r="http://schemas.openxmlformats.org/officeDocument/2006/relationships" r:id="rId4"/>
        </xdr:cNvPr>
        <xdr:cNvSpPr/>
      </xdr:nvSpPr>
      <xdr:spPr>
        <a:xfrm>
          <a:off x="11260273" y="1962150"/>
          <a:ext cx="1588952" cy="439425"/>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4"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5" name="Rectangle avec flèche vers le bas 34">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6" name="Rectangle avec flèche vers le bas 35">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8" name="Rectangle avec flèche vers le bas 3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9" name="Rectangle avec flèche vers le bas 3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1" name="Rectangle 40">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42" name="Croix 41">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78</xdr:col>
      <xdr:colOff>17928</xdr:colOff>
      <xdr:row>8</xdr:row>
      <xdr:rowOff>163604</xdr:rowOff>
    </xdr:from>
    <xdr:to>
      <xdr:col>82</xdr:col>
      <xdr:colOff>107576</xdr:colOff>
      <xdr:row>14</xdr:row>
      <xdr:rowOff>17928</xdr:rowOff>
    </xdr:to>
    <xdr:sp macro="" textlink="">
      <xdr:nvSpPr>
        <xdr:cNvPr id="43" name="Flèche droite 42">
          <a:hlinkClick xmlns:r="http://schemas.openxmlformats.org/officeDocument/2006/relationships" r:id="rId5"/>
        </xdr:cNvPr>
        <xdr:cNvSpPr/>
      </xdr:nvSpPr>
      <xdr:spPr>
        <a:xfrm>
          <a:off x="12724278" y="1249454"/>
          <a:ext cx="661148" cy="568699"/>
        </a:xfrm>
        <a:prstGeom prst="rightArrow">
          <a:avLst>
            <a:gd name="adj1" fmla="val 39744"/>
            <a:gd name="adj2" fmla="val 75000"/>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5</a:t>
          </a:r>
        </a:p>
      </xdr:txBody>
    </xdr:sp>
    <xdr:clientData/>
  </xdr:twoCellAnchor>
  <xdr:twoCellAnchor>
    <xdr:from>
      <xdr:col>73</xdr:col>
      <xdr:colOff>0</xdr:colOff>
      <xdr:row>8</xdr:row>
      <xdr:rowOff>156882</xdr:rowOff>
    </xdr:from>
    <xdr:to>
      <xdr:col>77</xdr:col>
      <xdr:colOff>89648</xdr:colOff>
      <xdr:row>14</xdr:row>
      <xdr:rowOff>11206</xdr:rowOff>
    </xdr:to>
    <xdr:sp macro="" textlink="">
      <xdr:nvSpPr>
        <xdr:cNvPr id="44" name="Flèche droite 43">
          <a:hlinkClick xmlns:r="http://schemas.openxmlformats.org/officeDocument/2006/relationships" r:id="rId6"/>
        </xdr:cNvPr>
        <xdr:cNvSpPr/>
      </xdr:nvSpPr>
      <xdr:spPr>
        <a:xfrm flipH="1">
          <a:off x="11991975" y="1242732"/>
          <a:ext cx="661148" cy="568699"/>
        </a:xfrm>
        <a:prstGeom prst="rightArrow">
          <a:avLst>
            <a:gd name="adj1" fmla="val 39744"/>
            <a:gd name="adj2" fmla="val 75000"/>
          </a:avLst>
        </a:prstGeom>
        <a:solidFill>
          <a:schemeClr val="accent6">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3</a:t>
          </a:r>
        </a:p>
      </xdr:txBody>
    </xdr:sp>
    <xdr:clientData/>
  </xdr:twoCellAnchor>
  <xdr:twoCellAnchor>
    <xdr:from>
      <xdr:col>80</xdr:col>
      <xdr:colOff>0</xdr:colOff>
      <xdr:row>1</xdr:row>
      <xdr:rowOff>0</xdr:rowOff>
    </xdr:from>
    <xdr:to>
      <xdr:col>89</xdr:col>
      <xdr:colOff>128912</xdr:colOff>
      <xdr:row>7</xdr:row>
      <xdr:rowOff>122544</xdr:rowOff>
    </xdr:to>
    <xdr:grpSp>
      <xdr:nvGrpSpPr>
        <xdr:cNvPr id="84" name="Groupe 83"/>
        <xdr:cNvGrpSpPr/>
      </xdr:nvGrpSpPr>
      <xdr:grpSpPr>
        <a:xfrm>
          <a:off x="12965206" y="156882"/>
          <a:ext cx="1440000" cy="929368"/>
          <a:chOff x="3124201" y="2811236"/>
          <a:chExt cx="2830286" cy="1034143"/>
        </a:xfrm>
        <a:solidFill>
          <a:schemeClr val="tx1">
            <a:lumMod val="85000"/>
            <a:lumOff val="15000"/>
          </a:schemeClr>
        </a:solidFill>
      </xdr:grpSpPr>
      <xdr:sp macro="" textlink="">
        <xdr:nvSpPr>
          <xdr:cNvPr id="85" name="Carré corné 84">
            <a:hlinkClick xmlns:r="http://schemas.openxmlformats.org/officeDocument/2006/relationships" r:id="rId7"/>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6" name="Flèche droite rayée 85"/>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56</xdr:col>
      <xdr:colOff>56029</xdr:colOff>
      <xdr:row>0</xdr:row>
      <xdr:rowOff>123265</xdr:rowOff>
    </xdr:from>
    <xdr:to>
      <xdr:col>66</xdr:col>
      <xdr:colOff>178753</xdr:colOff>
      <xdr:row>4</xdr:row>
      <xdr:rowOff>112060</xdr:rowOff>
    </xdr:to>
    <xdr:pic>
      <xdr:nvPicPr>
        <xdr:cNvPr id="45" name="Image 4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90" t="4602" r="4299" b="7204"/>
        <a:stretch/>
      </xdr:blipFill>
      <xdr:spPr>
        <a:xfrm>
          <a:off x="9144000" y="123265"/>
          <a:ext cx="1579488" cy="515471"/>
        </a:xfrm>
        <a:prstGeom prst="rect">
          <a:avLst/>
        </a:prstGeom>
      </xdr:spPr>
    </xdr:pic>
    <xdr:clientData fLocksWithSheet="0"/>
  </xdr:twoCellAnchor>
  <mc:AlternateContent xmlns:mc="http://schemas.openxmlformats.org/markup-compatibility/2006">
    <mc:Choice xmlns:a14="http://schemas.microsoft.com/office/drawing/2010/main" Requires="a14">
      <xdr:twoCellAnchor>
        <xdr:from>
          <xdr:col>38</xdr:col>
          <xdr:colOff>0</xdr:colOff>
          <xdr:row>8</xdr:row>
          <xdr:rowOff>0</xdr:rowOff>
        </xdr:from>
        <xdr:to>
          <xdr:col>39</xdr:col>
          <xdr:colOff>76200</xdr:colOff>
          <xdr:row>10</xdr:row>
          <xdr:rowOff>9525</xdr:rowOff>
        </xdr:to>
        <xdr:sp macro="" textlink="">
          <xdr:nvSpPr>
            <xdr:cNvPr id="87041" name="Check Box 1" hidden="1">
              <a:extLst>
                <a:ext uri="{63B3BB69-23CF-44E3-9099-C40C66FF867C}">
                  <a14:compatExt spid="_x0000_s87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85725</xdr:colOff>
          <xdr:row>8</xdr:row>
          <xdr:rowOff>0</xdr:rowOff>
        </xdr:from>
        <xdr:to>
          <xdr:col>47</xdr:col>
          <xdr:colOff>152400</xdr:colOff>
          <xdr:row>10</xdr:row>
          <xdr:rowOff>9525</xdr:rowOff>
        </xdr:to>
        <xdr:sp macro="" textlink="">
          <xdr:nvSpPr>
            <xdr:cNvPr id="87042" name="Check Box 2" hidden="1">
              <a:extLst>
                <a:ext uri="{63B3BB69-23CF-44E3-9099-C40C66FF867C}">
                  <a14:compatExt spid="_x0000_s87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0</xdr:colOff>
          <xdr:row>8</xdr:row>
          <xdr:rowOff>0</xdr:rowOff>
        </xdr:from>
        <xdr:to>
          <xdr:col>58</xdr:col>
          <xdr:colOff>76200</xdr:colOff>
          <xdr:row>10</xdr:row>
          <xdr:rowOff>9525</xdr:rowOff>
        </xdr:to>
        <xdr:sp macro="" textlink="">
          <xdr:nvSpPr>
            <xdr:cNvPr id="87043" name="Check Box 3" hidden="1">
              <a:extLst>
                <a:ext uri="{63B3BB69-23CF-44E3-9099-C40C66FF867C}">
                  <a14:compatExt spid="_x0000_s87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21</xdr:row>
          <xdr:rowOff>342900</xdr:rowOff>
        </xdr:from>
        <xdr:to>
          <xdr:col>56</xdr:col>
          <xdr:colOff>95250</xdr:colOff>
          <xdr:row>22</xdr:row>
          <xdr:rowOff>390525</xdr:rowOff>
        </xdr:to>
        <xdr:sp macro="" textlink="">
          <xdr:nvSpPr>
            <xdr:cNvPr id="87065" name="Check Box 25" hidden="1">
              <a:extLst>
                <a:ext uri="{63B3BB69-23CF-44E3-9099-C40C66FF867C}">
                  <a14:compatExt spid="_x0000_s87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21</xdr:row>
          <xdr:rowOff>342900</xdr:rowOff>
        </xdr:from>
        <xdr:to>
          <xdr:col>58</xdr:col>
          <xdr:colOff>76200</xdr:colOff>
          <xdr:row>22</xdr:row>
          <xdr:rowOff>390525</xdr:rowOff>
        </xdr:to>
        <xdr:sp macro="" textlink="">
          <xdr:nvSpPr>
            <xdr:cNvPr id="87066" name="Check Box 26" hidden="1">
              <a:extLst>
                <a:ext uri="{63B3BB69-23CF-44E3-9099-C40C66FF867C}">
                  <a14:compatExt spid="_x0000_s87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21</xdr:row>
          <xdr:rowOff>342900</xdr:rowOff>
        </xdr:from>
        <xdr:to>
          <xdr:col>60</xdr:col>
          <xdr:colOff>57150</xdr:colOff>
          <xdr:row>22</xdr:row>
          <xdr:rowOff>390525</xdr:rowOff>
        </xdr:to>
        <xdr:sp macro="" textlink="">
          <xdr:nvSpPr>
            <xdr:cNvPr id="87067" name="Check Box 27" hidden="1">
              <a:extLst>
                <a:ext uri="{63B3BB69-23CF-44E3-9099-C40C66FF867C}">
                  <a14:compatExt spid="_x0000_s87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21</xdr:row>
          <xdr:rowOff>342900</xdr:rowOff>
        </xdr:from>
        <xdr:to>
          <xdr:col>62</xdr:col>
          <xdr:colOff>57150</xdr:colOff>
          <xdr:row>22</xdr:row>
          <xdr:rowOff>390525</xdr:rowOff>
        </xdr:to>
        <xdr:sp macro="" textlink="">
          <xdr:nvSpPr>
            <xdr:cNvPr id="87068" name="Check Box 28" hidden="1">
              <a:extLst>
                <a:ext uri="{63B3BB69-23CF-44E3-9099-C40C66FF867C}">
                  <a14:compatExt spid="_x0000_s87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21</xdr:row>
          <xdr:rowOff>342900</xdr:rowOff>
        </xdr:from>
        <xdr:to>
          <xdr:col>64</xdr:col>
          <xdr:colOff>19050</xdr:colOff>
          <xdr:row>22</xdr:row>
          <xdr:rowOff>390525</xdr:rowOff>
        </xdr:to>
        <xdr:sp macro="" textlink="">
          <xdr:nvSpPr>
            <xdr:cNvPr id="87069" name="Check Box 29" hidden="1">
              <a:extLst>
                <a:ext uri="{63B3BB69-23CF-44E3-9099-C40C66FF867C}">
                  <a14:compatExt spid="_x0000_s87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21</xdr:row>
          <xdr:rowOff>342900</xdr:rowOff>
        </xdr:from>
        <xdr:to>
          <xdr:col>54</xdr:col>
          <xdr:colOff>123825</xdr:colOff>
          <xdr:row>22</xdr:row>
          <xdr:rowOff>390525</xdr:rowOff>
        </xdr:to>
        <xdr:sp macro="" textlink="">
          <xdr:nvSpPr>
            <xdr:cNvPr id="87070" name="Check Box 30" hidden="1">
              <a:extLst>
                <a:ext uri="{63B3BB69-23CF-44E3-9099-C40C66FF867C}">
                  <a14:compatExt spid="_x0000_s87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24</xdr:row>
          <xdr:rowOff>342900</xdr:rowOff>
        </xdr:from>
        <xdr:to>
          <xdr:col>56</xdr:col>
          <xdr:colOff>95250</xdr:colOff>
          <xdr:row>25</xdr:row>
          <xdr:rowOff>390525</xdr:rowOff>
        </xdr:to>
        <xdr:sp macro="" textlink="">
          <xdr:nvSpPr>
            <xdr:cNvPr id="87071" name="Check Box 31" hidden="1">
              <a:extLst>
                <a:ext uri="{63B3BB69-23CF-44E3-9099-C40C66FF867C}">
                  <a14:compatExt spid="_x0000_s87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24</xdr:row>
          <xdr:rowOff>342900</xdr:rowOff>
        </xdr:from>
        <xdr:to>
          <xdr:col>58</xdr:col>
          <xdr:colOff>76200</xdr:colOff>
          <xdr:row>25</xdr:row>
          <xdr:rowOff>390525</xdr:rowOff>
        </xdr:to>
        <xdr:sp macro="" textlink="">
          <xdr:nvSpPr>
            <xdr:cNvPr id="87072" name="Check Box 32" hidden="1">
              <a:extLst>
                <a:ext uri="{63B3BB69-23CF-44E3-9099-C40C66FF867C}">
                  <a14:compatExt spid="_x0000_s87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24</xdr:row>
          <xdr:rowOff>342900</xdr:rowOff>
        </xdr:from>
        <xdr:to>
          <xdr:col>60</xdr:col>
          <xdr:colOff>57150</xdr:colOff>
          <xdr:row>25</xdr:row>
          <xdr:rowOff>390525</xdr:rowOff>
        </xdr:to>
        <xdr:sp macro="" textlink="">
          <xdr:nvSpPr>
            <xdr:cNvPr id="87073" name="Check Box 33" hidden="1">
              <a:extLst>
                <a:ext uri="{63B3BB69-23CF-44E3-9099-C40C66FF867C}">
                  <a14:compatExt spid="_x0000_s87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24</xdr:row>
          <xdr:rowOff>342900</xdr:rowOff>
        </xdr:from>
        <xdr:to>
          <xdr:col>62</xdr:col>
          <xdr:colOff>57150</xdr:colOff>
          <xdr:row>25</xdr:row>
          <xdr:rowOff>390525</xdr:rowOff>
        </xdr:to>
        <xdr:sp macro="" textlink="">
          <xdr:nvSpPr>
            <xdr:cNvPr id="87074" name="Check Box 34" hidden="1">
              <a:extLst>
                <a:ext uri="{63B3BB69-23CF-44E3-9099-C40C66FF867C}">
                  <a14:compatExt spid="_x0000_s87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24</xdr:row>
          <xdr:rowOff>342900</xdr:rowOff>
        </xdr:from>
        <xdr:to>
          <xdr:col>64</xdr:col>
          <xdr:colOff>19050</xdr:colOff>
          <xdr:row>25</xdr:row>
          <xdr:rowOff>390525</xdr:rowOff>
        </xdr:to>
        <xdr:sp macro="" textlink="">
          <xdr:nvSpPr>
            <xdr:cNvPr id="87075" name="Check Box 35" hidden="1">
              <a:extLst>
                <a:ext uri="{63B3BB69-23CF-44E3-9099-C40C66FF867C}">
                  <a14:compatExt spid="_x0000_s87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24</xdr:row>
          <xdr:rowOff>342900</xdr:rowOff>
        </xdr:from>
        <xdr:to>
          <xdr:col>54</xdr:col>
          <xdr:colOff>123825</xdr:colOff>
          <xdr:row>25</xdr:row>
          <xdr:rowOff>390525</xdr:rowOff>
        </xdr:to>
        <xdr:sp macro="" textlink="">
          <xdr:nvSpPr>
            <xdr:cNvPr id="87076" name="Check Box 36" hidden="1">
              <a:extLst>
                <a:ext uri="{63B3BB69-23CF-44E3-9099-C40C66FF867C}">
                  <a14:compatExt spid="_x0000_s87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342900</xdr:rowOff>
        </xdr:from>
        <xdr:to>
          <xdr:col>56</xdr:col>
          <xdr:colOff>95250</xdr:colOff>
          <xdr:row>28</xdr:row>
          <xdr:rowOff>390525</xdr:rowOff>
        </xdr:to>
        <xdr:sp macro="" textlink="">
          <xdr:nvSpPr>
            <xdr:cNvPr id="87077" name="Check Box 37" hidden="1">
              <a:extLst>
                <a:ext uri="{63B3BB69-23CF-44E3-9099-C40C66FF867C}">
                  <a14:compatExt spid="_x0000_s87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27</xdr:row>
          <xdr:rowOff>342900</xdr:rowOff>
        </xdr:from>
        <xdr:to>
          <xdr:col>58</xdr:col>
          <xdr:colOff>76200</xdr:colOff>
          <xdr:row>28</xdr:row>
          <xdr:rowOff>390525</xdr:rowOff>
        </xdr:to>
        <xdr:sp macro="" textlink="">
          <xdr:nvSpPr>
            <xdr:cNvPr id="87078" name="Check Box 38" hidden="1">
              <a:extLst>
                <a:ext uri="{63B3BB69-23CF-44E3-9099-C40C66FF867C}">
                  <a14:compatExt spid="_x0000_s87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27</xdr:row>
          <xdr:rowOff>342900</xdr:rowOff>
        </xdr:from>
        <xdr:to>
          <xdr:col>60</xdr:col>
          <xdr:colOff>57150</xdr:colOff>
          <xdr:row>28</xdr:row>
          <xdr:rowOff>390525</xdr:rowOff>
        </xdr:to>
        <xdr:sp macro="" textlink="">
          <xdr:nvSpPr>
            <xdr:cNvPr id="87079" name="Check Box 39" hidden="1">
              <a:extLst>
                <a:ext uri="{63B3BB69-23CF-44E3-9099-C40C66FF867C}">
                  <a14:compatExt spid="_x0000_s87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27</xdr:row>
          <xdr:rowOff>342900</xdr:rowOff>
        </xdr:from>
        <xdr:to>
          <xdr:col>62</xdr:col>
          <xdr:colOff>57150</xdr:colOff>
          <xdr:row>28</xdr:row>
          <xdr:rowOff>390525</xdr:rowOff>
        </xdr:to>
        <xdr:sp macro="" textlink="">
          <xdr:nvSpPr>
            <xdr:cNvPr id="87080" name="Check Box 40" hidden="1">
              <a:extLst>
                <a:ext uri="{63B3BB69-23CF-44E3-9099-C40C66FF867C}">
                  <a14:compatExt spid="_x0000_s87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27</xdr:row>
          <xdr:rowOff>342900</xdr:rowOff>
        </xdr:from>
        <xdr:to>
          <xdr:col>64</xdr:col>
          <xdr:colOff>19050</xdr:colOff>
          <xdr:row>28</xdr:row>
          <xdr:rowOff>390525</xdr:rowOff>
        </xdr:to>
        <xdr:sp macro="" textlink="">
          <xdr:nvSpPr>
            <xdr:cNvPr id="87081" name="Check Box 41" hidden="1">
              <a:extLst>
                <a:ext uri="{63B3BB69-23CF-44E3-9099-C40C66FF867C}">
                  <a14:compatExt spid="_x0000_s87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27</xdr:row>
          <xdr:rowOff>342900</xdr:rowOff>
        </xdr:from>
        <xdr:to>
          <xdr:col>54</xdr:col>
          <xdr:colOff>123825</xdr:colOff>
          <xdr:row>28</xdr:row>
          <xdr:rowOff>390525</xdr:rowOff>
        </xdr:to>
        <xdr:sp macro="" textlink="">
          <xdr:nvSpPr>
            <xdr:cNvPr id="87082" name="Check Box 42" hidden="1">
              <a:extLst>
                <a:ext uri="{63B3BB69-23CF-44E3-9099-C40C66FF867C}">
                  <a14:compatExt spid="_x0000_s87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20</xdr:row>
          <xdr:rowOff>219075</xdr:rowOff>
        </xdr:from>
        <xdr:to>
          <xdr:col>56</xdr:col>
          <xdr:colOff>95250</xdr:colOff>
          <xdr:row>21</xdr:row>
          <xdr:rowOff>266700</xdr:rowOff>
        </xdr:to>
        <xdr:sp macro="" textlink="">
          <xdr:nvSpPr>
            <xdr:cNvPr id="87045" name="Check Box 5" hidden="1">
              <a:extLst>
                <a:ext uri="{63B3BB69-23CF-44E3-9099-C40C66FF867C}">
                  <a14:compatExt spid="_x0000_s87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20</xdr:row>
          <xdr:rowOff>219075</xdr:rowOff>
        </xdr:from>
        <xdr:to>
          <xdr:col>58</xdr:col>
          <xdr:colOff>76200</xdr:colOff>
          <xdr:row>21</xdr:row>
          <xdr:rowOff>266700</xdr:rowOff>
        </xdr:to>
        <xdr:sp macro="" textlink="">
          <xdr:nvSpPr>
            <xdr:cNvPr id="87046" name="Check Box 6" hidden="1">
              <a:extLst>
                <a:ext uri="{63B3BB69-23CF-44E3-9099-C40C66FF867C}">
                  <a14:compatExt spid="_x0000_s87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20</xdr:row>
          <xdr:rowOff>219075</xdr:rowOff>
        </xdr:from>
        <xdr:to>
          <xdr:col>60</xdr:col>
          <xdr:colOff>57150</xdr:colOff>
          <xdr:row>21</xdr:row>
          <xdr:rowOff>266700</xdr:rowOff>
        </xdr:to>
        <xdr:sp macro="" textlink="">
          <xdr:nvSpPr>
            <xdr:cNvPr id="87047" name="Check Box 7" hidden="1">
              <a:extLst>
                <a:ext uri="{63B3BB69-23CF-44E3-9099-C40C66FF867C}">
                  <a14:compatExt spid="_x0000_s87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20</xdr:row>
          <xdr:rowOff>219075</xdr:rowOff>
        </xdr:from>
        <xdr:to>
          <xdr:col>62</xdr:col>
          <xdr:colOff>47625</xdr:colOff>
          <xdr:row>21</xdr:row>
          <xdr:rowOff>266700</xdr:rowOff>
        </xdr:to>
        <xdr:sp macro="" textlink="">
          <xdr:nvSpPr>
            <xdr:cNvPr id="87048" name="Check Box 8" hidden="1">
              <a:extLst>
                <a:ext uri="{63B3BB69-23CF-44E3-9099-C40C66FF867C}">
                  <a14:compatExt spid="_x0000_s87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20</xdr:row>
          <xdr:rowOff>219075</xdr:rowOff>
        </xdr:from>
        <xdr:to>
          <xdr:col>64</xdr:col>
          <xdr:colOff>19050</xdr:colOff>
          <xdr:row>21</xdr:row>
          <xdr:rowOff>266700</xdr:rowOff>
        </xdr:to>
        <xdr:sp macro="" textlink="">
          <xdr:nvSpPr>
            <xdr:cNvPr id="87049" name="Check Box 9" hidden="1">
              <a:extLst>
                <a:ext uri="{63B3BB69-23CF-44E3-9099-C40C66FF867C}">
                  <a14:compatExt spid="_x0000_s87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20</xdr:row>
          <xdr:rowOff>219075</xdr:rowOff>
        </xdr:from>
        <xdr:to>
          <xdr:col>54</xdr:col>
          <xdr:colOff>123825</xdr:colOff>
          <xdr:row>21</xdr:row>
          <xdr:rowOff>266700</xdr:rowOff>
        </xdr:to>
        <xdr:sp macro="" textlink="">
          <xdr:nvSpPr>
            <xdr:cNvPr id="87050" name="Check Box 10" hidden="1">
              <a:extLst>
                <a:ext uri="{63B3BB69-23CF-44E3-9099-C40C66FF867C}">
                  <a14:compatExt spid="_x0000_s87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23</xdr:row>
          <xdr:rowOff>152400</xdr:rowOff>
        </xdr:from>
        <xdr:to>
          <xdr:col>56</xdr:col>
          <xdr:colOff>95250</xdr:colOff>
          <xdr:row>24</xdr:row>
          <xdr:rowOff>200025</xdr:rowOff>
        </xdr:to>
        <xdr:sp macro="" textlink="">
          <xdr:nvSpPr>
            <xdr:cNvPr id="87052" name="Check Box 12" hidden="1">
              <a:extLst>
                <a:ext uri="{63B3BB69-23CF-44E3-9099-C40C66FF867C}">
                  <a14:compatExt spid="_x0000_s87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23</xdr:row>
          <xdr:rowOff>152400</xdr:rowOff>
        </xdr:from>
        <xdr:to>
          <xdr:col>58</xdr:col>
          <xdr:colOff>76200</xdr:colOff>
          <xdr:row>24</xdr:row>
          <xdr:rowOff>200025</xdr:rowOff>
        </xdr:to>
        <xdr:sp macro="" textlink="">
          <xdr:nvSpPr>
            <xdr:cNvPr id="87053" name="Check Box 13" hidden="1">
              <a:extLst>
                <a:ext uri="{63B3BB69-23CF-44E3-9099-C40C66FF867C}">
                  <a14:compatExt spid="_x0000_s87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23</xdr:row>
          <xdr:rowOff>152400</xdr:rowOff>
        </xdr:from>
        <xdr:to>
          <xdr:col>60</xdr:col>
          <xdr:colOff>57150</xdr:colOff>
          <xdr:row>24</xdr:row>
          <xdr:rowOff>200025</xdr:rowOff>
        </xdr:to>
        <xdr:sp macro="" textlink="">
          <xdr:nvSpPr>
            <xdr:cNvPr id="87054" name="Check Box 14" hidden="1">
              <a:extLst>
                <a:ext uri="{63B3BB69-23CF-44E3-9099-C40C66FF867C}">
                  <a14:compatExt spid="_x0000_s87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23</xdr:row>
          <xdr:rowOff>152400</xdr:rowOff>
        </xdr:from>
        <xdr:to>
          <xdr:col>62</xdr:col>
          <xdr:colOff>47625</xdr:colOff>
          <xdr:row>24</xdr:row>
          <xdr:rowOff>200025</xdr:rowOff>
        </xdr:to>
        <xdr:sp macro="" textlink="">
          <xdr:nvSpPr>
            <xdr:cNvPr id="87055" name="Check Box 15" hidden="1">
              <a:extLst>
                <a:ext uri="{63B3BB69-23CF-44E3-9099-C40C66FF867C}">
                  <a14:compatExt spid="_x0000_s87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23</xdr:row>
          <xdr:rowOff>152400</xdr:rowOff>
        </xdr:from>
        <xdr:to>
          <xdr:col>64</xdr:col>
          <xdr:colOff>19050</xdr:colOff>
          <xdr:row>24</xdr:row>
          <xdr:rowOff>200025</xdr:rowOff>
        </xdr:to>
        <xdr:sp macro="" textlink="">
          <xdr:nvSpPr>
            <xdr:cNvPr id="87056" name="Check Box 16" hidden="1">
              <a:extLst>
                <a:ext uri="{63B3BB69-23CF-44E3-9099-C40C66FF867C}">
                  <a14:compatExt spid="_x0000_s87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23</xdr:row>
          <xdr:rowOff>152400</xdr:rowOff>
        </xdr:from>
        <xdr:to>
          <xdr:col>54</xdr:col>
          <xdr:colOff>123825</xdr:colOff>
          <xdr:row>24</xdr:row>
          <xdr:rowOff>200025</xdr:rowOff>
        </xdr:to>
        <xdr:sp macro="" textlink="">
          <xdr:nvSpPr>
            <xdr:cNvPr id="87057" name="Check Box 17" hidden="1">
              <a:extLst>
                <a:ext uri="{63B3BB69-23CF-44E3-9099-C40C66FF867C}">
                  <a14:compatExt spid="_x0000_s87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190500</xdr:rowOff>
        </xdr:from>
        <xdr:to>
          <xdr:col>56</xdr:col>
          <xdr:colOff>95250</xdr:colOff>
          <xdr:row>27</xdr:row>
          <xdr:rowOff>228600</xdr:rowOff>
        </xdr:to>
        <xdr:sp macro="" textlink="">
          <xdr:nvSpPr>
            <xdr:cNvPr id="87059" name="Check Box 19" hidden="1">
              <a:extLst>
                <a:ext uri="{63B3BB69-23CF-44E3-9099-C40C66FF867C}">
                  <a14:compatExt spid="_x0000_s87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26</xdr:row>
          <xdr:rowOff>190500</xdr:rowOff>
        </xdr:from>
        <xdr:to>
          <xdr:col>58</xdr:col>
          <xdr:colOff>76200</xdr:colOff>
          <xdr:row>27</xdr:row>
          <xdr:rowOff>228600</xdr:rowOff>
        </xdr:to>
        <xdr:sp macro="" textlink="">
          <xdr:nvSpPr>
            <xdr:cNvPr id="87060" name="Check Box 20" hidden="1">
              <a:extLst>
                <a:ext uri="{63B3BB69-23CF-44E3-9099-C40C66FF867C}">
                  <a14:compatExt spid="_x0000_s87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26</xdr:row>
          <xdr:rowOff>190500</xdr:rowOff>
        </xdr:from>
        <xdr:to>
          <xdr:col>60</xdr:col>
          <xdr:colOff>57150</xdr:colOff>
          <xdr:row>27</xdr:row>
          <xdr:rowOff>228600</xdr:rowOff>
        </xdr:to>
        <xdr:sp macro="" textlink="">
          <xdr:nvSpPr>
            <xdr:cNvPr id="87061" name="Check Box 21" hidden="1">
              <a:extLst>
                <a:ext uri="{63B3BB69-23CF-44E3-9099-C40C66FF867C}">
                  <a14:compatExt spid="_x0000_s87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26</xdr:row>
          <xdr:rowOff>190500</xdr:rowOff>
        </xdr:from>
        <xdr:to>
          <xdr:col>62</xdr:col>
          <xdr:colOff>47625</xdr:colOff>
          <xdr:row>27</xdr:row>
          <xdr:rowOff>228600</xdr:rowOff>
        </xdr:to>
        <xdr:sp macro="" textlink="">
          <xdr:nvSpPr>
            <xdr:cNvPr id="87062" name="Check Box 22" hidden="1">
              <a:extLst>
                <a:ext uri="{63B3BB69-23CF-44E3-9099-C40C66FF867C}">
                  <a14:compatExt spid="_x0000_s87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26</xdr:row>
          <xdr:rowOff>190500</xdr:rowOff>
        </xdr:from>
        <xdr:to>
          <xdr:col>64</xdr:col>
          <xdr:colOff>19050</xdr:colOff>
          <xdr:row>27</xdr:row>
          <xdr:rowOff>228600</xdr:rowOff>
        </xdr:to>
        <xdr:sp macro="" textlink="">
          <xdr:nvSpPr>
            <xdr:cNvPr id="87063" name="Check Box 23" hidden="1">
              <a:extLst>
                <a:ext uri="{63B3BB69-23CF-44E3-9099-C40C66FF867C}">
                  <a14:compatExt spid="_x0000_s87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26</xdr:row>
          <xdr:rowOff>190500</xdr:rowOff>
        </xdr:from>
        <xdr:to>
          <xdr:col>54</xdr:col>
          <xdr:colOff>123825</xdr:colOff>
          <xdr:row>27</xdr:row>
          <xdr:rowOff>228600</xdr:rowOff>
        </xdr:to>
        <xdr:sp macro="" textlink="">
          <xdr:nvSpPr>
            <xdr:cNvPr id="87064" name="Check Box 24" hidden="1">
              <a:extLst>
                <a:ext uri="{63B3BB69-23CF-44E3-9099-C40C66FF867C}">
                  <a14:compatExt spid="_x0000_s87064"/>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2"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3"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4" name="ZoneTexte 3">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6"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7" name="ZoneTexte 6">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8"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9"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10" name="ZoneTexte 9">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11"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439025"/>
          <a:ext cx="1457325" cy="371474"/>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12"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00825"/>
          <a:ext cx="1485900" cy="752475"/>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13"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14" name="Flèche droite 13">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5" name="Rectangle 14">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6" name="Rectangle 15">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17"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18" name="Rectangle avec flèche vers le bas 17">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9" name="Rectangle avec flèche vers le bas 18">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0" name="Rectangle avec flèche vers le bas 1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1" name="Rectangle avec flèche vers le bas 20">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2" name="Rectangle avec flèche vers le bas 21">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3" name="Rectangle avec flèche vers le bas 22">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4" name="Rectangle 23">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25" name="Croix 24">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26" name="Groupe 25">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239500" y="156882"/>
          <a:ext cx="1475913" cy="785973"/>
          <a:chOff x="19405709" y="1398110"/>
          <a:chExt cx="2093555" cy="1176971"/>
        </a:xfrm>
        <a:solidFill>
          <a:srgbClr val="00B050"/>
        </a:solidFill>
      </xdr:grpSpPr>
      <xdr:sp macro="" textlink="">
        <xdr:nvSpPr>
          <xdr:cNvPr id="27" name="Carré corné 26">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8" name="Flèche gauche 27">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fLocksText="0">
      <xdr:nvSpPr>
        <xdr:cNvPr id="29" name="Carré corné 28">
          <a:extLst>
            <a:ext uri="{FF2B5EF4-FFF2-40B4-BE49-F238E27FC236}">
              <a16:creationId xmlns:a16="http://schemas.microsoft.com/office/drawing/2014/main" xmlns="" id="{00000000-0008-0000-0A00-000026000000}"/>
            </a:ext>
          </a:extLst>
        </xdr:cNvPr>
        <xdr:cNvSpPr/>
      </xdr:nvSpPr>
      <xdr:spPr>
        <a:xfrm rot="21092333">
          <a:off x="4605146" y="7028043"/>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fLocksWithSheet="0"/>
  </xdr:oneCellAnchor>
  <xdr:twoCellAnchor>
    <xdr:from>
      <xdr:col>70</xdr:col>
      <xdr:colOff>306523</xdr:colOff>
      <xdr:row>15</xdr:row>
      <xdr:rowOff>38100</xdr:rowOff>
    </xdr:from>
    <xdr:to>
      <xdr:col>79</xdr:col>
      <xdr:colOff>0</xdr:colOff>
      <xdr:row>17</xdr:row>
      <xdr:rowOff>258450</xdr:rowOff>
    </xdr:to>
    <xdr:sp macro="" textlink="">
      <xdr:nvSpPr>
        <xdr:cNvPr id="33" name="Carré corné 32">
          <a:hlinkClick xmlns:r="http://schemas.openxmlformats.org/officeDocument/2006/relationships" r:id="rId4"/>
        </xdr:cNvPr>
        <xdr:cNvSpPr/>
      </xdr:nvSpPr>
      <xdr:spPr>
        <a:xfrm>
          <a:off x="11260273" y="1962150"/>
          <a:ext cx="1588952" cy="439425"/>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4"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5" name="Rectangle avec flèche vers le bas 34">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6" name="Rectangle avec flèche vers le bas 35">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8" name="Rectangle avec flèche vers le bas 3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9" name="Rectangle avec flèche vers le bas 3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1" name="Rectangle 40">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42" name="Croix 41">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78</xdr:col>
      <xdr:colOff>17928</xdr:colOff>
      <xdr:row>8</xdr:row>
      <xdr:rowOff>163604</xdr:rowOff>
    </xdr:from>
    <xdr:to>
      <xdr:col>82</xdr:col>
      <xdr:colOff>107576</xdr:colOff>
      <xdr:row>14</xdr:row>
      <xdr:rowOff>17928</xdr:rowOff>
    </xdr:to>
    <xdr:sp macro="" textlink="">
      <xdr:nvSpPr>
        <xdr:cNvPr id="43" name="Flèche droite 42">
          <a:hlinkClick xmlns:r="http://schemas.openxmlformats.org/officeDocument/2006/relationships" r:id="rId5"/>
        </xdr:cNvPr>
        <xdr:cNvSpPr/>
      </xdr:nvSpPr>
      <xdr:spPr>
        <a:xfrm>
          <a:off x="12724278" y="1249454"/>
          <a:ext cx="661148" cy="568699"/>
        </a:xfrm>
        <a:prstGeom prst="rightArrow">
          <a:avLst>
            <a:gd name="adj1" fmla="val 39744"/>
            <a:gd name="adj2" fmla="val 75000"/>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6</a:t>
          </a:r>
        </a:p>
      </xdr:txBody>
    </xdr:sp>
    <xdr:clientData/>
  </xdr:twoCellAnchor>
  <xdr:twoCellAnchor>
    <xdr:from>
      <xdr:col>73</xdr:col>
      <xdr:colOff>0</xdr:colOff>
      <xdr:row>8</xdr:row>
      <xdr:rowOff>156882</xdr:rowOff>
    </xdr:from>
    <xdr:to>
      <xdr:col>77</xdr:col>
      <xdr:colOff>89648</xdr:colOff>
      <xdr:row>14</xdr:row>
      <xdr:rowOff>11206</xdr:rowOff>
    </xdr:to>
    <xdr:sp macro="" textlink="">
      <xdr:nvSpPr>
        <xdr:cNvPr id="44" name="Flèche droite 43">
          <a:hlinkClick xmlns:r="http://schemas.openxmlformats.org/officeDocument/2006/relationships" r:id="rId6"/>
        </xdr:cNvPr>
        <xdr:cNvSpPr/>
      </xdr:nvSpPr>
      <xdr:spPr>
        <a:xfrm flipH="1">
          <a:off x="11991975" y="1242732"/>
          <a:ext cx="661148" cy="568699"/>
        </a:xfrm>
        <a:prstGeom prst="rightArrow">
          <a:avLst>
            <a:gd name="adj1" fmla="val 39744"/>
            <a:gd name="adj2" fmla="val 75000"/>
          </a:avLst>
        </a:prstGeom>
        <a:solidFill>
          <a:schemeClr val="accent6">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4</a:t>
          </a:r>
        </a:p>
      </xdr:txBody>
    </xdr:sp>
    <xdr:clientData/>
  </xdr:twoCellAnchor>
  <xdr:twoCellAnchor>
    <xdr:from>
      <xdr:col>80</xdr:col>
      <xdr:colOff>0</xdr:colOff>
      <xdr:row>1</xdr:row>
      <xdr:rowOff>0</xdr:rowOff>
    </xdr:from>
    <xdr:to>
      <xdr:col>89</xdr:col>
      <xdr:colOff>128912</xdr:colOff>
      <xdr:row>7</xdr:row>
      <xdr:rowOff>122544</xdr:rowOff>
    </xdr:to>
    <xdr:grpSp>
      <xdr:nvGrpSpPr>
        <xdr:cNvPr id="84" name="Groupe 83"/>
        <xdr:cNvGrpSpPr/>
      </xdr:nvGrpSpPr>
      <xdr:grpSpPr>
        <a:xfrm>
          <a:off x="12897971" y="156882"/>
          <a:ext cx="1440000" cy="929368"/>
          <a:chOff x="3124201" y="2811236"/>
          <a:chExt cx="2830286" cy="1034143"/>
        </a:xfrm>
        <a:solidFill>
          <a:schemeClr val="tx1">
            <a:lumMod val="85000"/>
            <a:lumOff val="15000"/>
          </a:schemeClr>
        </a:solidFill>
      </xdr:grpSpPr>
      <xdr:sp macro="" textlink="">
        <xdr:nvSpPr>
          <xdr:cNvPr id="85" name="Carré corné 84">
            <a:hlinkClick xmlns:r="http://schemas.openxmlformats.org/officeDocument/2006/relationships" r:id="rId7"/>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6" name="Flèche droite rayée 85"/>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56</xdr:col>
      <xdr:colOff>11205</xdr:colOff>
      <xdr:row>0</xdr:row>
      <xdr:rowOff>145676</xdr:rowOff>
    </xdr:from>
    <xdr:to>
      <xdr:col>66</xdr:col>
      <xdr:colOff>133929</xdr:colOff>
      <xdr:row>4</xdr:row>
      <xdr:rowOff>134471</xdr:rowOff>
    </xdr:to>
    <xdr:pic>
      <xdr:nvPicPr>
        <xdr:cNvPr id="45" name="Image 4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90" t="4602" r="4299" b="7204"/>
        <a:stretch/>
      </xdr:blipFill>
      <xdr:spPr>
        <a:xfrm>
          <a:off x="9099176" y="145676"/>
          <a:ext cx="1579488" cy="515471"/>
        </a:xfrm>
        <a:prstGeom prst="rect">
          <a:avLst/>
        </a:prstGeom>
      </xdr:spPr>
    </xdr:pic>
    <xdr:clientData fLocksWithSheet="0"/>
  </xdr:twoCellAnchor>
  <mc:AlternateContent xmlns:mc="http://schemas.openxmlformats.org/markup-compatibility/2006">
    <mc:Choice xmlns:a14="http://schemas.microsoft.com/office/drawing/2010/main" Requires="a14">
      <xdr:twoCellAnchor>
        <xdr:from>
          <xdr:col>38</xdr:col>
          <xdr:colOff>0</xdr:colOff>
          <xdr:row>8</xdr:row>
          <xdr:rowOff>0</xdr:rowOff>
        </xdr:from>
        <xdr:to>
          <xdr:col>39</xdr:col>
          <xdr:colOff>76200</xdr:colOff>
          <xdr:row>10</xdr:row>
          <xdr:rowOff>9525</xdr:rowOff>
        </xdr:to>
        <xdr:sp macro="" textlink="">
          <xdr:nvSpPr>
            <xdr:cNvPr id="88065" name="Check Box 1" hidden="1">
              <a:extLst>
                <a:ext uri="{63B3BB69-23CF-44E3-9099-C40C66FF867C}">
                  <a14:compatExt spid="_x0000_s88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85725</xdr:colOff>
          <xdr:row>8</xdr:row>
          <xdr:rowOff>0</xdr:rowOff>
        </xdr:from>
        <xdr:to>
          <xdr:col>47</xdr:col>
          <xdr:colOff>152400</xdr:colOff>
          <xdr:row>10</xdr:row>
          <xdr:rowOff>9525</xdr:rowOff>
        </xdr:to>
        <xdr:sp macro="" textlink="">
          <xdr:nvSpPr>
            <xdr:cNvPr id="88066" name="Check Box 2" hidden="1">
              <a:extLst>
                <a:ext uri="{63B3BB69-23CF-44E3-9099-C40C66FF867C}">
                  <a14:compatExt spid="_x0000_s88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0</xdr:colOff>
          <xdr:row>8</xdr:row>
          <xdr:rowOff>0</xdr:rowOff>
        </xdr:from>
        <xdr:to>
          <xdr:col>58</xdr:col>
          <xdr:colOff>76200</xdr:colOff>
          <xdr:row>10</xdr:row>
          <xdr:rowOff>9525</xdr:rowOff>
        </xdr:to>
        <xdr:sp macro="" textlink="">
          <xdr:nvSpPr>
            <xdr:cNvPr id="88067" name="Check Box 3" hidden="1">
              <a:extLst>
                <a:ext uri="{63B3BB69-23CF-44E3-9099-C40C66FF867C}">
                  <a14:compatExt spid="_x0000_s88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21</xdr:row>
          <xdr:rowOff>342900</xdr:rowOff>
        </xdr:from>
        <xdr:to>
          <xdr:col>56</xdr:col>
          <xdr:colOff>95250</xdr:colOff>
          <xdr:row>22</xdr:row>
          <xdr:rowOff>390525</xdr:rowOff>
        </xdr:to>
        <xdr:sp macro="" textlink="">
          <xdr:nvSpPr>
            <xdr:cNvPr id="88089" name="Check Box 25" hidden="1">
              <a:extLst>
                <a:ext uri="{63B3BB69-23CF-44E3-9099-C40C66FF867C}">
                  <a14:compatExt spid="_x0000_s88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21</xdr:row>
          <xdr:rowOff>342900</xdr:rowOff>
        </xdr:from>
        <xdr:to>
          <xdr:col>58</xdr:col>
          <xdr:colOff>76200</xdr:colOff>
          <xdr:row>22</xdr:row>
          <xdr:rowOff>390525</xdr:rowOff>
        </xdr:to>
        <xdr:sp macro="" textlink="">
          <xdr:nvSpPr>
            <xdr:cNvPr id="88090" name="Check Box 26" hidden="1">
              <a:extLst>
                <a:ext uri="{63B3BB69-23CF-44E3-9099-C40C66FF867C}">
                  <a14:compatExt spid="_x0000_s88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21</xdr:row>
          <xdr:rowOff>342900</xdr:rowOff>
        </xdr:from>
        <xdr:to>
          <xdr:col>60</xdr:col>
          <xdr:colOff>57150</xdr:colOff>
          <xdr:row>22</xdr:row>
          <xdr:rowOff>390525</xdr:rowOff>
        </xdr:to>
        <xdr:sp macro="" textlink="">
          <xdr:nvSpPr>
            <xdr:cNvPr id="88091" name="Check Box 27" hidden="1">
              <a:extLst>
                <a:ext uri="{63B3BB69-23CF-44E3-9099-C40C66FF867C}">
                  <a14:compatExt spid="_x0000_s88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21</xdr:row>
          <xdr:rowOff>342900</xdr:rowOff>
        </xdr:from>
        <xdr:to>
          <xdr:col>62</xdr:col>
          <xdr:colOff>57150</xdr:colOff>
          <xdr:row>22</xdr:row>
          <xdr:rowOff>390525</xdr:rowOff>
        </xdr:to>
        <xdr:sp macro="" textlink="">
          <xdr:nvSpPr>
            <xdr:cNvPr id="88092" name="Check Box 28" hidden="1">
              <a:extLst>
                <a:ext uri="{63B3BB69-23CF-44E3-9099-C40C66FF867C}">
                  <a14:compatExt spid="_x0000_s88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21</xdr:row>
          <xdr:rowOff>342900</xdr:rowOff>
        </xdr:from>
        <xdr:to>
          <xdr:col>64</xdr:col>
          <xdr:colOff>19050</xdr:colOff>
          <xdr:row>22</xdr:row>
          <xdr:rowOff>390525</xdr:rowOff>
        </xdr:to>
        <xdr:sp macro="" textlink="">
          <xdr:nvSpPr>
            <xdr:cNvPr id="88093" name="Check Box 29" hidden="1">
              <a:extLst>
                <a:ext uri="{63B3BB69-23CF-44E3-9099-C40C66FF867C}">
                  <a14:compatExt spid="_x0000_s88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21</xdr:row>
          <xdr:rowOff>342900</xdr:rowOff>
        </xdr:from>
        <xdr:to>
          <xdr:col>54</xdr:col>
          <xdr:colOff>123825</xdr:colOff>
          <xdr:row>22</xdr:row>
          <xdr:rowOff>390525</xdr:rowOff>
        </xdr:to>
        <xdr:sp macro="" textlink="">
          <xdr:nvSpPr>
            <xdr:cNvPr id="88094" name="Check Box 30" hidden="1">
              <a:extLst>
                <a:ext uri="{63B3BB69-23CF-44E3-9099-C40C66FF867C}">
                  <a14:compatExt spid="_x0000_s88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24</xdr:row>
          <xdr:rowOff>342900</xdr:rowOff>
        </xdr:from>
        <xdr:to>
          <xdr:col>56</xdr:col>
          <xdr:colOff>95250</xdr:colOff>
          <xdr:row>25</xdr:row>
          <xdr:rowOff>390525</xdr:rowOff>
        </xdr:to>
        <xdr:sp macro="" textlink="">
          <xdr:nvSpPr>
            <xdr:cNvPr id="88095" name="Check Box 31" hidden="1">
              <a:extLst>
                <a:ext uri="{63B3BB69-23CF-44E3-9099-C40C66FF867C}">
                  <a14:compatExt spid="_x0000_s88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24</xdr:row>
          <xdr:rowOff>342900</xdr:rowOff>
        </xdr:from>
        <xdr:to>
          <xdr:col>58</xdr:col>
          <xdr:colOff>76200</xdr:colOff>
          <xdr:row>25</xdr:row>
          <xdr:rowOff>390525</xdr:rowOff>
        </xdr:to>
        <xdr:sp macro="" textlink="">
          <xdr:nvSpPr>
            <xdr:cNvPr id="88096" name="Check Box 32" hidden="1">
              <a:extLst>
                <a:ext uri="{63B3BB69-23CF-44E3-9099-C40C66FF867C}">
                  <a14:compatExt spid="_x0000_s88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24</xdr:row>
          <xdr:rowOff>342900</xdr:rowOff>
        </xdr:from>
        <xdr:to>
          <xdr:col>60</xdr:col>
          <xdr:colOff>57150</xdr:colOff>
          <xdr:row>25</xdr:row>
          <xdr:rowOff>390525</xdr:rowOff>
        </xdr:to>
        <xdr:sp macro="" textlink="">
          <xdr:nvSpPr>
            <xdr:cNvPr id="88097" name="Check Box 33" hidden="1">
              <a:extLst>
                <a:ext uri="{63B3BB69-23CF-44E3-9099-C40C66FF867C}">
                  <a14:compatExt spid="_x0000_s88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24</xdr:row>
          <xdr:rowOff>342900</xdr:rowOff>
        </xdr:from>
        <xdr:to>
          <xdr:col>62</xdr:col>
          <xdr:colOff>57150</xdr:colOff>
          <xdr:row>25</xdr:row>
          <xdr:rowOff>390525</xdr:rowOff>
        </xdr:to>
        <xdr:sp macro="" textlink="">
          <xdr:nvSpPr>
            <xdr:cNvPr id="88098" name="Check Box 34" hidden="1">
              <a:extLst>
                <a:ext uri="{63B3BB69-23CF-44E3-9099-C40C66FF867C}">
                  <a14:compatExt spid="_x0000_s88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24</xdr:row>
          <xdr:rowOff>342900</xdr:rowOff>
        </xdr:from>
        <xdr:to>
          <xdr:col>64</xdr:col>
          <xdr:colOff>19050</xdr:colOff>
          <xdr:row>25</xdr:row>
          <xdr:rowOff>390525</xdr:rowOff>
        </xdr:to>
        <xdr:sp macro="" textlink="">
          <xdr:nvSpPr>
            <xdr:cNvPr id="88099" name="Check Box 35" hidden="1">
              <a:extLst>
                <a:ext uri="{63B3BB69-23CF-44E3-9099-C40C66FF867C}">
                  <a14:compatExt spid="_x0000_s88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24</xdr:row>
          <xdr:rowOff>342900</xdr:rowOff>
        </xdr:from>
        <xdr:to>
          <xdr:col>54</xdr:col>
          <xdr:colOff>123825</xdr:colOff>
          <xdr:row>25</xdr:row>
          <xdr:rowOff>390525</xdr:rowOff>
        </xdr:to>
        <xdr:sp macro="" textlink="">
          <xdr:nvSpPr>
            <xdr:cNvPr id="88100" name="Check Box 36" hidden="1">
              <a:extLst>
                <a:ext uri="{63B3BB69-23CF-44E3-9099-C40C66FF867C}">
                  <a14:compatExt spid="_x0000_s88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342900</xdr:rowOff>
        </xdr:from>
        <xdr:to>
          <xdr:col>56</xdr:col>
          <xdr:colOff>95250</xdr:colOff>
          <xdr:row>28</xdr:row>
          <xdr:rowOff>390525</xdr:rowOff>
        </xdr:to>
        <xdr:sp macro="" textlink="">
          <xdr:nvSpPr>
            <xdr:cNvPr id="88101" name="Check Box 37" hidden="1">
              <a:extLst>
                <a:ext uri="{63B3BB69-23CF-44E3-9099-C40C66FF867C}">
                  <a14:compatExt spid="_x0000_s88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27</xdr:row>
          <xdr:rowOff>342900</xdr:rowOff>
        </xdr:from>
        <xdr:to>
          <xdr:col>58</xdr:col>
          <xdr:colOff>76200</xdr:colOff>
          <xdr:row>28</xdr:row>
          <xdr:rowOff>390525</xdr:rowOff>
        </xdr:to>
        <xdr:sp macro="" textlink="">
          <xdr:nvSpPr>
            <xdr:cNvPr id="88102" name="Check Box 38" hidden="1">
              <a:extLst>
                <a:ext uri="{63B3BB69-23CF-44E3-9099-C40C66FF867C}">
                  <a14:compatExt spid="_x0000_s88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27</xdr:row>
          <xdr:rowOff>342900</xdr:rowOff>
        </xdr:from>
        <xdr:to>
          <xdr:col>60</xdr:col>
          <xdr:colOff>57150</xdr:colOff>
          <xdr:row>28</xdr:row>
          <xdr:rowOff>390525</xdr:rowOff>
        </xdr:to>
        <xdr:sp macro="" textlink="">
          <xdr:nvSpPr>
            <xdr:cNvPr id="88103" name="Check Box 39" hidden="1">
              <a:extLst>
                <a:ext uri="{63B3BB69-23CF-44E3-9099-C40C66FF867C}">
                  <a14:compatExt spid="_x0000_s88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27</xdr:row>
          <xdr:rowOff>342900</xdr:rowOff>
        </xdr:from>
        <xdr:to>
          <xdr:col>62</xdr:col>
          <xdr:colOff>57150</xdr:colOff>
          <xdr:row>28</xdr:row>
          <xdr:rowOff>390525</xdr:rowOff>
        </xdr:to>
        <xdr:sp macro="" textlink="">
          <xdr:nvSpPr>
            <xdr:cNvPr id="88104" name="Check Box 40" hidden="1">
              <a:extLst>
                <a:ext uri="{63B3BB69-23CF-44E3-9099-C40C66FF867C}">
                  <a14:compatExt spid="_x0000_s88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27</xdr:row>
          <xdr:rowOff>342900</xdr:rowOff>
        </xdr:from>
        <xdr:to>
          <xdr:col>64</xdr:col>
          <xdr:colOff>19050</xdr:colOff>
          <xdr:row>28</xdr:row>
          <xdr:rowOff>390525</xdr:rowOff>
        </xdr:to>
        <xdr:sp macro="" textlink="">
          <xdr:nvSpPr>
            <xdr:cNvPr id="88105" name="Check Box 41" hidden="1">
              <a:extLst>
                <a:ext uri="{63B3BB69-23CF-44E3-9099-C40C66FF867C}">
                  <a14:compatExt spid="_x0000_s88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27</xdr:row>
          <xdr:rowOff>342900</xdr:rowOff>
        </xdr:from>
        <xdr:to>
          <xdr:col>54</xdr:col>
          <xdr:colOff>123825</xdr:colOff>
          <xdr:row>28</xdr:row>
          <xdr:rowOff>390525</xdr:rowOff>
        </xdr:to>
        <xdr:sp macro="" textlink="">
          <xdr:nvSpPr>
            <xdr:cNvPr id="88106" name="Check Box 42" hidden="1">
              <a:extLst>
                <a:ext uri="{63B3BB69-23CF-44E3-9099-C40C66FF867C}">
                  <a14:compatExt spid="_x0000_s88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20</xdr:row>
          <xdr:rowOff>219075</xdr:rowOff>
        </xdr:from>
        <xdr:to>
          <xdr:col>56</xdr:col>
          <xdr:colOff>95250</xdr:colOff>
          <xdr:row>21</xdr:row>
          <xdr:rowOff>266700</xdr:rowOff>
        </xdr:to>
        <xdr:sp macro="" textlink="">
          <xdr:nvSpPr>
            <xdr:cNvPr id="88069" name="Check Box 5" hidden="1">
              <a:extLst>
                <a:ext uri="{63B3BB69-23CF-44E3-9099-C40C66FF867C}">
                  <a14:compatExt spid="_x0000_s88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20</xdr:row>
          <xdr:rowOff>219075</xdr:rowOff>
        </xdr:from>
        <xdr:to>
          <xdr:col>58</xdr:col>
          <xdr:colOff>76200</xdr:colOff>
          <xdr:row>21</xdr:row>
          <xdr:rowOff>266700</xdr:rowOff>
        </xdr:to>
        <xdr:sp macro="" textlink="">
          <xdr:nvSpPr>
            <xdr:cNvPr id="88070" name="Check Box 6" hidden="1">
              <a:extLst>
                <a:ext uri="{63B3BB69-23CF-44E3-9099-C40C66FF867C}">
                  <a14:compatExt spid="_x0000_s88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20</xdr:row>
          <xdr:rowOff>219075</xdr:rowOff>
        </xdr:from>
        <xdr:to>
          <xdr:col>60</xdr:col>
          <xdr:colOff>57150</xdr:colOff>
          <xdr:row>21</xdr:row>
          <xdr:rowOff>266700</xdr:rowOff>
        </xdr:to>
        <xdr:sp macro="" textlink="">
          <xdr:nvSpPr>
            <xdr:cNvPr id="88071" name="Check Box 7" hidden="1">
              <a:extLst>
                <a:ext uri="{63B3BB69-23CF-44E3-9099-C40C66FF867C}">
                  <a14:compatExt spid="_x0000_s88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20</xdr:row>
          <xdr:rowOff>219075</xdr:rowOff>
        </xdr:from>
        <xdr:to>
          <xdr:col>62</xdr:col>
          <xdr:colOff>47625</xdr:colOff>
          <xdr:row>21</xdr:row>
          <xdr:rowOff>266700</xdr:rowOff>
        </xdr:to>
        <xdr:sp macro="" textlink="">
          <xdr:nvSpPr>
            <xdr:cNvPr id="88072" name="Check Box 8" hidden="1">
              <a:extLst>
                <a:ext uri="{63B3BB69-23CF-44E3-9099-C40C66FF867C}">
                  <a14:compatExt spid="_x0000_s88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20</xdr:row>
          <xdr:rowOff>219075</xdr:rowOff>
        </xdr:from>
        <xdr:to>
          <xdr:col>64</xdr:col>
          <xdr:colOff>19050</xdr:colOff>
          <xdr:row>21</xdr:row>
          <xdr:rowOff>266700</xdr:rowOff>
        </xdr:to>
        <xdr:sp macro="" textlink="">
          <xdr:nvSpPr>
            <xdr:cNvPr id="88073" name="Check Box 9" hidden="1">
              <a:extLst>
                <a:ext uri="{63B3BB69-23CF-44E3-9099-C40C66FF867C}">
                  <a14:compatExt spid="_x0000_s88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20</xdr:row>
          <xdr:rowOff>219075</xdr:rowOff>
        </xdr:from>
        <xdr:to>
          <xdr:col>54</xdr:col>
          <xdr:colOff>123825</xdr:colOff>
          <xdr:row>21</xdr:row>
          <xdr:rowOff>266700</xdr:rowOff>
        </xdr:to>
        <xdr:sp macro="" textlink="">
          <xdr:nvSpPr>
            <xdr:cNvPr id="88074" name="Check Box 10" hidden="1">
              <a:extLst>
                <a:ext uri="{63B3BB69-23CF-44E3-9099-C40C66FF867C}">
                  <a14:compatExt spid="_x0000_s88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23</xdr:row>
          <xdr:rowOff>152400</xdr:rowOff>
        </xdr:from>
        <xdr:to>
          <xdr:col>56</xdr:col>
          <xdr:colOff>95250</xdr:colOff>
          <xdr:row>24</xdr:row>
          <xdr:rowOff>200025</xdr:rowOff>
        </xdr:to>
        <xdr:sp macro="" textlink="">
          <xdr:nvSpPr>
            <xdr:cNvPr id="88076" name="Check Box 12" hidden="1">
              <a:extLst>
                <a:ext uri="{63B3BB69-23CF-44E3-9099-C40C66FF867C}">
                  <a14:compatExt spid="_x0000_s88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23</xdr:row>
          <xdr:rowOff>152400</xdr:rowOff>
        </xdr:from>
        <xdr:to>
          <xdr:col>58</xdr:col>
          <xdr:colOff>76200</xdr:colOff>
          <xdr:row>24</xdr:row>
          <xdr:rowOff>200025</xdr:rowOff>
        </xdr:to>
        <xdr:sp macro="" textlink="">
          <xdr:nvSpPr>
            <xdr:cNvPr id="88077" name="Check Box 13" hidden="1">
              <a:extLst>
                <a:ext uri="{63B3BB69-23CF-44E3-9099-C40C66FF867C}">
                  <a14:compatExt spid="_x0000_s88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23</xdr:row>
          <xdr:rowOff>152400</xdr:rowOff>
        </xdr:from>
        <xdr:to>
          <xdr:col>60</xdr:col>
          <xdr:colOff>57150</xdr:colOff>
          <xdr:row>24</xdr:row>
          <xdr:rowOff>200025</xdr:rowOff>
        </xdr:to>
        <xdr:sp macro="" textlink="">
          <xdr:nvSpPr>
            <xdr:cNvPr id="88078" name="Check Box 14" hidden="1">
              <a:extLst>
                <a:ext uri="{63B3BB69-23CF-44E3-9099-C40C66FF867C}">
                  <a14:compatExt spid="_x0000_s88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23</xdr:row>
          <xdr:rowOff>152400</xdr:rowOff>
        </xdr:from>
        <xdr:to>
          <xdr:col>62</xdr:col>
          <xdr:colOff>47625</xdr:colOff>
          <xdr:row>24</xdr:row>
          <xdr:rowOff>200025</xdr:rowOff>
        </xdr:to>
        <xdr:sp macro="" textlink="">
          <xdr:nvSpPr>
            <xdr:cNvPr id="88079" name="Check Box 15" hidden="1">
              <a:extLst>
                <a:ext uri="{63B3BB69-23CF-44E3-9099-C40C66FF867C}">
                  <a14:compatExt spid="_x0000_s88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23</xdr:row>
          <xdr:rowOff>152400</xdr:rowOff>
        </xdr:from>
        <xdr:to>
          <xdr:col>64</xdr:col>
          <xdr:colOff>19050</xdr:colOff>
          <xdr:row>24</xdr:row>
          <xdr:rowOff>200025</xdr:rowOff>
        </xdr:to>
        <xdr:sp macro="" textlink="">
          <xdr:nvSpPr>
            <xdr:cNvPr id="88080" name="Check Box 16" hidden="1">
              <a:extLst>
                <a:ext uri="{63B3BB69-23CF-44E3-9099-C40C66FF867C}">
                  <a14:compatExt spid="_x0000_s88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23</xdr:row>
          <xdr:rowOff>152400</xdr:rowOff>
        </xdr:from>
        <xdr:to>
          <xdr:col>54</xdr:col>
          <xdr:colOff>123825</xdr:colOff>
          <xdr:row>24</xdr:row>
          <xdr:rowOff>200025</xdr:rowOff>
        </xdr:to>
        <xdr:sp macro="" textlink="">
          <xdr:nvSpPr>
            <xdr:cNvPr id="88081" name="Check Box 17" hidden="1">
              <a:extLst>
                <a:ext uri="{63B3BB69-23CF-44E3-9099-C40C66FF867C}">
                  <a14:compatExt spid="_x0000_s88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190500</xdr:rowOff>
        </xdr:from>
        <xdr:to>
          <xdr:col>56</xdr:col>
          <xdr:colOff>95250</xdr:colOff>
          <xdr:row>27</xdr:row>
          <xdr:rowOff>228600</xdr:rowOff>
        </xdr:to>
        <xdr:sp macro="" textlink="">
          <xdr:nvSpPr>
            <xdr:cNvPr id="88083" name="Check Box 19" hidden="1">
              <a:extLst>
                <a:ext uri="{63B3BB69-23CF-44E3-9099-C40C66FF867C}">
                  <a14:compatExt spid="_x0000_s88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26</xdr:row>
          <xdr:rowOff>190500</xdr:rowOff>
        </xdr:from>
        <xdr:to>
          <xdr:col>58</xdr:col>
          <xdr:colOff>76200</xdr:colOff>
          <xdr:row>27</xdr:row>
          <xdr:rowOff>228600</xdr:rowOff>
        </xdr:to>
        <xdr:sp macro="" textlink="">
          <xdr:nvSpPr>
            <xdr:cNvPr id="88084" name="Check Box 20" hidden="1">
              <a:extLst>
                <a:ext uri="{63B3BB69-23CF-44E3-9099-C40C66FF867C}">
                  <a14:compatExt spid="_x0000_s88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26</xdr:row>
          <xdr:rowOff>190500</xdr:rowOff>
        </xdr:from>
        <xdr:to>
          <xdr:col>60</xdr:col>
          <xdr:colOff>57150</xdr:colOff>
          <xdr:row>27</xdr:row>
          <xdr:rowOff>228600</xdr:rowOff>
        </xdr:to>
        <xdr:sp macro="" textlink="">
          <xdr:nvSpPr>
            <xdr:cNvPr id="88085" name="Check Box 21" hidden="1">
              <a:extLst>
                <a:ext uri="{63B3BB69-23CF-44E3-9099-C40C66FF867C}">
                  <a14:compatExt spid="_x0000_s88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26</xdr:row>
          <xdr:rowOff>190500</xdr:rowOff>
        </xdr:from>
        <xdr:to>
          <xdr:col>62</xdr:col>
          <xdr:colOff>47625</xdr:colOff>
          <xdr:row>27</xdr:row>
          <xdr:rowOff>228600</xdr:rowOff>
        </xdr:to>
        <xdr:sp macro="" textlink="">
          <xdr:nvSpPr>
            <xdr:cNvPr id="88086" name="Check Box 22" hidden="1">
              <a:extLst>
                <a:ext uri="{63B3BB69-23CF-44E3-9099-C40C66FF867C}">
                  <a14:compatExt spid="_x0000_s88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26</xdr:row>
          <xdr:rowOff>190500</xdr:rowOff>
        </xdr:from>
        <xdr:to>
          <xdr:col>64</xdr:col>
          <xdr:colOff>19050</xdr:colOff>
          <xdr:row>27</xdr:row>
          <xdr:rowOff>228600</xdr:rowOff>
        </xdr:to>
        <xdr:sp macro="" textlink="">
          <xdr:nvSpPr>
            <xdr:cNvPr id="88087" name="Check Box 23" hidden="1">
              <a:extLst>
                <a:ext uri="{63B3BB69-23CF-44E3-9099-C40C66FF867C}">
                  <a14:compatExt spid="_x0000_s88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26</xdr:row>
          <xdr:rowOff>190500</xdr:rowOff>
        </xdr:from>
        <xdr:to>
          <xdr:col>54</xdr:col>
          <xdr:colOff>123825</xdr:colOff>
          <xdr:row>27</xdr:row>
          <xdr:rowOff>228600</xdr:rowOff>
        </xdr:to>
        <xdr:sp macro="" textlink="">
          <xdr:nvSpPr>
            <xdr:cNvPr id="88088" name="Check Box 24" hidden="1">
              <a:extLst>
                <a:ext uri="{63B3BB69-23CF-44E3-9099-C40C66FF867C}">
                  <a14:compatExt spid="_x0000_s8808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2"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3"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4" name="ZoneTexte 3">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6"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7" name="ZoneTexte 6">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8"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9"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10" name="ZoneTexte 9">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11"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439025"/>
          <a:ext cx="1457325" cy="371474"/>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12"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00825"/>
          <a:ext cx="1485900" cy="752475"/>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13"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14" name="Flèche droite 13">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5" name="Rectangle 14">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6" name="Rectangle 15">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17"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18" name="Rectangle avec flèche vers le bas 17">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9" name="Rectangle avec flèche vers le bas 18">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0" name="Rectangle avec flèche vers le bas 1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1" name="Rectangle avec flèche vers le bas 20">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2" name="Rectangle avec flèche vers le bas 21">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3" name="Rectangle avec flèche vers le bas 22">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4" name="Rectangle 23">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25" name="Croix 24">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26" name="Groupe 25">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239500" y="156882"/>
          <a:ext cx="1475913" cy="785973"/>
          <a:chOff x="19405709" y="1398110"/>
          <a:chExt cx="2093555" cy="1176971"/>
        </a:xfrm>
        <a:solidFill>
          <a:srgbClr val="00B050"/>
        </a:solidFill>
      </xdr:grpSpPr>
      <xdr:sp macro="" textlink="">
        <xdr:nvSpPr>
          <xdr:cNvPr id="27" name="Carré corné 26">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8" name="Flèche gauche 27">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fLocksText="0">
      <xdr:nvSpPr>
        <xdr:cNvPr id="29" name="Carré corné 28">
          <a:extLst>
            <a:ext uri="{FF2B5EF4-FFF2-40B4-BE49-F238E27FC236}">
              <a16:creationId xmlns:a16="http://schemas.microsoft.com/office/drawing/2014/main" xmlns="" id="{00000000-0008-0000-0A00-000026000000}"/>
            </a:ext>
          </a:extLst>
        </xdr:cNvPr>
        <xdr:cNvSpPr/>
      </xdr:nvSpPr>
      <xdr:spPr>
        <a:xfrm rot="21092333">
          <a:off x="4605146" y="7028043"/>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fLocksWithSheet="0"/>
  </xdr:oneCellAnchor>
  <xdr:twoCellAnchor>
    <xdr:from>
      <xdr:col>70</xdr:col>
      <xdr:colOff>306523</xdr:colOff>
      <xdr:row>15</xdr:row>
      <xdr:rowOff>38100</xdr:rowOff>
    </xdr:from>
    <xdr:to>
      <xdr:col>79</xdr:col>
      <xdr:colOff>0</xdr:colOff>
      <xdr:row>17</xdr:row>
      <xdr:rowOff>258450</xdr:rowOff>
    </xdr:to>
    <xdr:sp macro="" textlink="">
      <xdr:nvSpPr>
        <xdr:cNvPr id="33" name="Carré corné 32">
          <a:hlinkClick xmlns:r="http://schemas.openxmlformats.org/officeDocument/2006/relationships" r:id="rId4"/>
        </xdr:cNvPr>
        <xdr:cNvSpPr/>
      </xdr:nvSpPr>
      <xdr:spPr>
        <a:xfrm>
          <a:off x="11260273" y="1962150"/>
          <a:ext cx="1588952" cy="439425"/>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4"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5" name="Rectangle avec flèche vers le bas 34">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6" name="Rectangle avec flèche vers le bas 35">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8" name="Rectangle avec flèche vers le bas 3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9" name="Rectangle avec flèche vers le bas 3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1" name="Rectangle 40">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42" name="Croix 41">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78</xdr:col>
      <xdr:colOff>17928</xdr:colOff>
      <xdr:row>8</xdr:row>
      <xdr:rowOff>163604</xdr:rowOff>
    </xdr:from>
    <xdr:to>
      <xdr:col>82</xdr:col>
      <xdr:colOff>107576</xdr:colOff>
      <xdr:row>14</xdr:row>
      <xdr:rowOff>17928</xdr:rowOff>
    </xdr:to>
    <xdr:sp macro="" textlink="">
      <xdr:nvSpPr>
        <xdr:cNvPr id="43" name="Flèche droite 42">
          <a:hlinkClick xmlns:r="http://schemas.openxmlformats.org/officeDocument/2006/relationships" r:id="rId5"/>
        </xdr:cNvPr>
        <xdr:cNvSpPr/>
      </xdr:nvSpPr>
      <xdr:spPr>
        <a:xfrm>
          <a:off x="12724278" y="1249454"/>
          <a:ext cx="661148" cy="568699"/>
        </a:xfrm>
        <a:prstGeom prst="rightArrow">
          <a:avLst>
            <a:gd name="adj1" fmla="val 39744"/>
            <a:gd name="adj2" fmla="val 75000"/>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7</a:t>
          </a:r>
        </a:p>
      </xdr:txBody>
    </xdr:sp>
    <xdr:clientData/>
  </xdr:twoCellAnchor>
  <xdr:twoCellAnchor>
    <xdr:from>
      <xdr:col>73</xdr:col>
      <xdr:colOff>0</xdr:colOff>
      <xdr:row>8</xdr:row>
      <xdr:rowOff>156882</xdr:rowOff>
    </xdr:from>
    <xdr:to>
      <xdr:col>77</xdr:col>
      <xdr:colOff>89648</xdr:colOff>
      <xdr:row>14</xdr:row>
      <xdr:rowOff>11206</xdr:rowOff>
    </xdr:to>
    <xdr:sp macro="" textlink="">
      <xdr:nvSpPr>
        <xdr:cNvPr id="44" name="Flèche droite 43">
          <a:hlinkClick xmlns:r="http://schemas.openxmlformats.org/officeDocument/2006/relationships" r:id="rId6"/>
        </xdr:cNvPr>
        <xdr:cNvSpPr/>
      </xdr:nvSpPr>
      <xdr:spPr>
        <a:xfrm flipH="1">
          <a:off x="11991975" y="1242732"/>
          <a:ext cx="661148" cy="568699"/>
        </a:xfrm>
        <a:prstGeom prst="rightArrow">
          <a:avLst>
            <a:gd name="adj1" fmla="val 39744"/>
            <a:gd name="adj2" fmla="val 75000"/>
          </a:avLst>
        </a:prstGeom>
        <a:solidFill>
          <a:schemeClr val="accent6">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5</a:t>
          </a:r>
        </a:p>
      </xdr:txBody>
    </xdr:sp>
    <xdr:clientData/>
  </xdr:twoCellAnchor>
  <xdr:twoCellAnchor>
    <xdr:from>
      <xdr:col>80</xdr:col>
      <xdr:colOff>0</xdr:colOff>
      <xdr:row>1</xdr:row>
      <xdr:rowOff>0</xdr:rowOff>
    </xdr:from>
    <xdr:to>
      <xdr:col>89</xdr:col>
      <xdr:colOff>128912</xdr:colOff>
      <xdr:row>7</xdr:row>
      <xdr:rowOff>122544</xdr:rowOff>
    </xdr:to>
    <xdr:grpSp>
      <xdr:nvGrpSpPr>
        <xdr:cNvPr id="84" name="Groupe 83"/>
        <xdr:cNvGrpSpPr/>
      </xdr:nvGrpSpPr>
      <xdr:grpSpPr>
        <a:xfrm>
          <a:off x="12897971" y="156882"/>
          <a:ext cx="1440000" cy="929368"/>
          <a:chOff x="3124201" y="2811236"/>
          <a:chExt cx="2830286" cy="1034143"/>
        </a:xfrm>
        <a:solidFill>
          <a:schemeClr val="tx1">
            <a:lumMod val="85000"/>
            <a:lumOff val="15000"/>
          </a:schemeClr>
        </a:solidFill>
      </xdr:grpSpPr>
      <xdr:sp macro="" textlink="">
        <xdr:nvSpPr>
          <xdr:cNvPr id="85" name="Carré corné 84">
            <a:hlinkClick xmlns:r="http://schemas.openxmlformats.org/officeDocument/2006/relationships" r:id="rId7"/>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6" name="Flèche droite rayée 85"/>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56</xdr:col>
      <xdr:colOff>11206</xdr:colOff>
      <xdr:row>0</xdr:row>
      <xdr:rowOff>112059</xdr:rowOff>
    </xdr:from>
    <xdr:to>
      <xdr:col>66</xdr:col>
      <xdr:colOff>133930</xdr:colOff>
      <xdr:row>4</xdr:row>
      <xdr:rowOff>100854</xdr:rowOff>
    </xdr:to>
    <xdr:pic>
      <xdr:nvPicPr>
        <xdr:cNvPr id="45" name="Image 4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90" t="4602" r="4299" b="7204"/>
        <a:stretch/>
      </xdr:blipFill>
      <xdr:spPr>
        <a:xfrm>
          <a:off x="9099177" y="112059"/>
          <a:ext cx="1579488" cy="515471"/>
        </a:xfrm>
        <a:prstGeom prst="rect">
          <a:avLst/>
        </a:prstGeom>
      </xdr:spPr>
    </xdr:pic>
    <xdr:clientData fLocksWithSheet="0"/>
  </xdr:twoCellAnchor>
  <mc:AlternateContent xmlns:mc="http://schemas.openxmlformats.org/markup-compatibility/2006">
    <mc:Choice xmlns:a14="http://schemas.microsoft.com/office/drawing/2010/main" Requires="a14">
      <xdr:twoCellAnchor>
        <xdr:from>
          <xdr:col>38</xdr:col>
          <xdr:colOff>0</xdr:colOff>
          <xdr:row>8</xdr:row>
          <xdr:rowOff>0</xdr:rowOff>
        </xdr:from>
        <xdr:to>
          <xdr:col>39</xdr:col>
          <xdr:colOff>76200</xdr:colOff>
          <xdr:row>10</xdr:row>
          <xdr:rowOff>9525</xdr:rowOff>
        </xdr:to>
        <xdr:sp macro="" textlink="">
          <xdr:nvSpPr>
            <xdr:cNvPr id="89089" name="Check Box 1" hidden="1">
              <a:extLst>
                <a:ext uri="{63B3BB69-23CF-44E3-9099-C40C66FF867C}">
                  <a14:compatExt spid="_x0000_s8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85725</xdr:colOff>
          <xdr:row>8</xdr:row>
          <xdr:rowOff>0</xdr:rowOff>
        </xdr:from>
        <xdr:to>
          <xdr:col>47</xdr:col>
          <xdr:colOff>152400</xdr:colOff>
          <xdr:row>10</xdr:row>
          <xdr:rowOff>9525</xdr:rowOff>
        </xdr:to>
        <xdr:sp macro="" textlink="">
          <xdr:nvSpPr>
            <xdr:cNvPr id="89090" name="Check Box 2" hidden="1">
              <a:extLst>
                <a:ext uri="{63B3BB69-23CF-44E3-9099-C40C66FF867C}">
                  <a14:compatExt spid="_x0000_s8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0</xdr:colOff>
          <xdr:row>8</xdr:row>
          <xdr:rowOff>0</xdr:rowOff>
        </xdr:from>
        <xdr:to>
          <xdr:col>58</xdr:col>
          <xdr:colOff>76200</xdr:colOff>
          <xdr:row>10</xdr:row>
          <xdr:rowOff>9525</xdr:rowOff>
        </xdr:to>
        <xdr:sp macro="" textlink="">
          <xdr:nvSpPr>
            <xdr:cNvPr id="89091" name="Check Box 3" hidden="1">
              <a:extLst>
                <a:ext uri="{63B3BB69-23CF-44E3-9099-C40C66FF867C}">
                  <a14:compatExt spid="_x0000_s8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21</xdr:row>
          <xdr:rowOff>342900</xdr:rowOff>
        </xdr:from>
        <xdr:to>
          <xdr:col>56</xdr:col>
          <xdr:colOff>95250</xdr:colOff>
          <xdr:row>22</xdr:row>
          <xdr:rowOff>390525</xdr:rowOff>
        </xdr:to>
        <xdr:sp macro="" textlink="">
          <xdr:nvSpPr>
            <xdr:cNvPr id="89113" name="Check Box 25" hidden="1">
              <a:extLst>
                <a:ext uri="{63B3BB69-23CF-44E3-9099-C40C66FF867C}">
                  <a14:compatExt spid="_x0000_s8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21</xdr:row>
          <xdr:rowOff>342900</xdr:rowOff>
        </xdr:from>
        <xdr:to>
          <xdr:col>58</xdr:col>
          <xdr:colOff>76200</xdr:colOff>
          <xdr:row>22</xdr:row>
          <xdr:rowOff>390525</xdr:rowOff>
        </xdr:to>
        <xdr:sp macro="" textlink="">
          <xdr:nvSpPr>
            <xdr:cNvPr id="89114" name="Check Box 26" hidden="1">
              <a:extLst>
                <a:ext uri="{63B3BB69-23CF-44E3-9099-C40C66FF867C}">
                  <a14:compatExt spid="_x0000_s8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21</xdr:row>
          <xdr:rowOff>342900</xdr:rowOff>
        </xdr:from>
        <xdr:to>
          <xdr:col>60</xdr:col>
          <xdr:colOff>57150</xdr:colOff>
          <xdr:row>22</xdr:row>
          <xdr:rowOff>390525</xdr:rowOff>
        </xdr:to>
        <xdr:sp macro="" textlink="">
          <xdr:nvSpPr>
            <xdr:cNvPr id="89115" name="Check Box 27" hidden="1">
              <a:extLst>
                <a:ext uri="{63B3BB69-23CF-44E3-9099-C40C66FF867C}">
                  <a14:compatExt spid="_x0000_s8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21</xdr:row>
          <xdr:rowOff>342900</xdr:rowOff>
        </xdr:from>
        <xdr:to>
          <xdr:col>62</xdr:col>
          <xdr:colOff>57150</xdr:colOff>
          <xdr:row>22</xdr:row>
          <xdr:rowOff>390525</xdr:rowOff>
        </xdr:to>
        <xdr:sp macro="" textlink="">
          <xdr:nvSpPr>
            <xdr:cNvPr id="89116" name="Check Box 28" hidden="1">
              <a:extLst>
                <a:ext uri="{63B3BB69-23CF-44E3-9099-C40C66FF867C}">
                  <a14:compatExt spid="_x0000_s8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21</xdr:row>
          <xdr:rowOff>342900</xdr:rowOff>
        </xdr:from>
        <xdr:to>
          <xdr:col>64</xdr:col>
          <xdr:colOff>19050</xdr:colOff>
          <xdr:row>22</xdr:row>
          <xdr:rowOff>390525</xdr:rowOff>
        </xdr:to>
        <xdr:sp macro="" textlink="">
          <xdr:nvSpPr>
            <xdr:cNvPr id="89117" name="Check Box 29" hidden="1">
              <a:extLst>
                <a:ext uri="{63B3BB69-23CF-44E3-9099-C40C66FF867C}">
                  <a14:compatExt spid="_x0000_s8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21</xdr:row>
          <xdr:rowOff>342900</xdr:rowOff>
        </xdr:from>
        <xdr:to>
          <xdr:col>54</xdr:col>
          <xdr:colOff>123825</xdr:colOff>
          <xdr:row>22</xdr:row>
          <xdr:rowOff>390525</xdr:rowOff>
        </xdr:to>
        <xdr:sp macro="" textlink="">
          <xdr:nvSpPr>
            <xdr:cNvPr id="89118" name="Check Box 30" hidden="1">
              <a:extLst>
                <a:ext uri="{63B3BB69-23CF-44E3-9099-C40C66FF867C}">
                  <a14:compatExt spid="_x0000_s8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24</xdr:row>
          <xdr:rowOff>342900</xdr:rowOff>
        </xdr:from>
        <xdr:to>
          <xdr:col>56</xdr:col>
          <xdr:colOff>95250</xdr:colOff>
          <xdr:row>25</xdr:row>
          <xdr:rowOff>390525</xdr:rowOff>
        </xdr:to>
        <xdr:sp macro="" textlink="">
          <xdr:nvSpPr>
            <xdr:cNvPr id="89119" name="Check Box 31" hidden="1">
              <a:extLst>
                <a:ext uri="{63B3BB69-23CF-44E3-9099-C40C66FF867C}">
                  <a14:compatExt spid="_x0000_s8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24</xdr:row>
          <xdr:rowOff>342900</xdr:rowOff>
        </xdr:from>
        <xdr:to>
          <xdr:col>58</xdr:col>
          <xdr:colOff>76200</xdr:colOff>
          <xdr:row>25</xdr:row>
          <xdr:rowOff>390525</xdr:rowOff>
        </xdr:to>
        <xdr:sp macro="" textlink="">
          <xdr:nvSpPr>
            <xdr:cNvPr id="89120" name="Check Box 32" hidden="1">
              <a:extLst>
                <a:ext uri="{63B3BB69-23CF-44E3-9099-C40C66FF867C}">
                  <a14:compatExt spid="_x0000_s8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24</xdr:row>
          <xdr:rowOff>342900</xdr:rowOff>
        </xdr:from>
        <xdr:to>
          <xdr:col>60</xdr:col>
          <xdr:colOff>57150</xdr:colOff>
          <xdr:row>25</xdr:row>
          <xdr:rowOff>390525</xdr:rowOff>
        </xdr:to>
        <xdr:sp macro="" textlink="">
          <xdr:nvSpPr>
            <xdr:cNvPr id="89121" name="Check Box 33" hidden="1">
              <a:extLst>
                <a:ext uri="{63B3BB69-23CF-44E3-9099-C40C66FF867C}">
                  <a14:compatExt spid="_x0000_s8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24</xdr:row>
          <xdr:rowOff>342900</xdr:rowOff>
        </xdr:from>
        <xdr:to>
          <xdr:col>62</xdr:col>
          <xdr:colOff>57150</xdr:colOff>
          <xdr:row>25</xdr:row>
          <xdr:rowOff>390525</xdr:rowOff>
        </xdr:to>
        <xdr:sp macro="" textlink="">
          <xdr:nvSpPr>
            <xdr:cNvPr id="89122" name="Check Box 34" hidden="1">
              <a:extLst>
                <a:ext uri="{63B3BB69-23CF-44E3-9099-C40C66FF867C}">
                  <a14:compatExt spid="_x0000_s8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24</xdr:row>
          <xdr:rowOff>342900</xdr:rowOff>
        </xdr:from>
        <xdr:to>
          <xdr:col>64</xdr:col>
          <xdr:colOff>19050</xdr:colOff>
          <xdr:row>25</xdr:row>
          <xdr:rowOff>390525</xdr:rowOff>
        </xdr:to>
        <xdr:sp macro="" textlink="">
          <xdr:nvSpPr>
            <xdr:cNvPr id="89123" name="Check Box 35" hidden="1">
              <a:extLst>
                <a:ext uri="{63B3BB69-23CF-44E3-9099-C40C66FF867C}">
                  <a14:compatExt spid="_x0000_s8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24</xdr:row>
          <xdr:rowOff>342900</xdr:rowOff>
        </xdr:from>
        <xdr:to>
          <xdr:col>54</xdr:col>
          <xdr:colOff>123825</xdr:colOff>
          <xdr:row>25</xdr:row>
          <xdr:rowOff>390525</xdr:rowOff>
        </xdr:to>
        <xdr:sp macro="" textlink="">
          <xdr:nvSpPr>
            <xdr:cNvPr id="89124" name="Check Box 36" hidden="1">
              <a:extLst>
                <a:ext uri="{63B3BB69-23CF-44E3-9099-C40C66FF867C}">
                  <a14:compatExt spid="_x0000_s8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342900</xdr:rowOff>
        </xdr:from>
        <xdr:to>
          <xdr:col>56</xdr:col>
          <xdr:colOff>95250</xdr:colOff>
          <xdr:row>28</xdr:row>
          <xdr:rowOff>390525</xdr:rowOff>
        </xdr:to>
        <xdr:sp macro="" textlink="">
          <xdr:nvSpPr>
            <xdr:cNvPr id="89125" name="Check Box 37" hidden="1">
              <a:extLst>
                <a:ext uri="{63B3BB69-23CF-44E3-9099-C40C66FF867C}">
                  <a14:compatExt spid="_x0000_s8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27</xdr:row>
          <xdr:rowOff>342900</xdr:rowOff>
        </xdr:from>
        <xdr:to>
          <xdr:col>58</xdr:col>
          <xdr:colOff>76200</xdr:colOff>
          <xdr:row>28</xdr:row>
          <xdr:rowOff>390525</xdr:rowOff>
        </xdr:to>
        <xdr:sp macro="" textlink="">
          <xdr:nvSpPr>
            <xdr:cNvPr id="89126" name="Check Box 38" hidden="1">
              <a:extLst>
                <a:ext uri="{63B3BB69-23CF-44E3-9099-C40C66FF867C}">
                  <a14:compatExt spid="_x0000_s8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27</xdr:row>
          <xdr:rowOff>342900</xdr:rowOff>
        </xdr:from>
        <xdr:to>
          <xdr:col>60</xdr:col>
          <xdr:colOff>57150</xdr:colOff>
          <xdr:row>28</xdr:row>
          <xdr:rowOff>390525</xdr:rowOff>
        </xdr:to>
        <xdr:sp macro="" textlink="">
          <xdr:nvSpPr>
            <xdr:cNvPr id="89127" name="Check Box 39" hidden="1">
              <a:extLst>
                <a:ext uri="{63B3BB69-23CF-44E3-9099-C40C66FF867C}">
                  <a14:compatExt spid="_x0000_s8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27</xdr:row>
          <xdr:rowOff>342900</xdr:rowOff>
        </xdr:from>
        <xdr:to>
          <xdr:col>62</xdr:col>
          <xdr:colOff>57150</xdr:colOff>
          <xdr:row>28</xdr:row>
          <xdr:rowOff>390525</xdr:rowOff>
        </xdr:to>
        <xdr:sp macro="" textlink="">
          <xdr:nvSpPr>
            <xdr:cNvPr id="89128" name="Check Box 40" hidden="1">
              <a:extLst>
                <a:ext uri="{63B3BB69-23CF-44E3-9099-C40C66FF867C}">
                  <a14:compatExt spid="_x0000_s8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27</xdr:row>
          <xdr:rowOff>342900</xdr:rowOff>
        </xdr:from>
        <xdr:to>
          <xdr:col>64</xdr:col>
          <xdr:colOff>19050</xdr:colOff>
          <xdr:row>28</xdr:row>
          <xdr:rowOff>390525</xdr:rowOff>
        </xdr:to>
        <xdr:sp macro="" textlink="">
          <xdr:nvSpPr>
            <xdr:cNvPr id="89129" name="Check Box 41" hidden="1">
              <a:extLst>
                <a:ext uri="{63B3BB69-23CF-44E3-9099-C40C66FF867C}">
                  <a14:compatExt spid="_x0000_s8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27</xdr:row>
          <xdr:rowOff>342900</xdr:rowOff>
        </xdr:from>
        <xdr:to>
          <xdr:col>54</xdr:col>
          <xdr:colOff>123825</xdr:colOff>
          <xdr:row>28</xdr:row>
          <xdr:rowOff>390525</xdr:rowOff>
        </xdr:to>
        <xdr:sp macro="" textlink="">
          <xdr:nvSpPr>
            <xdr:cNvPr id="89130" name="Check Box 42" hidden="1">
              <a:extLst>
                <a:ext uri="{63B3BB69-23CF-44E3-9099-C40C66FF867C}">
                  <a14:compatExt spid="_x0000_s8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20</xdr:row>
          <xdr:rowOff>219075</xdr:rowOff>
        </xdr:from>
        <xdr:to>
          <xdr:col>56</xdr:col>
          <xdr:colOff>95250</xdr:colOff>
          <xdr:row>21</xdr:row>
          <xdr:rowOff>266700</xdr:rowOff>
        </xdr:to>
        <xdr:sp macro="" textlink="">
          <xdr:nvSpPr>
            <xdr:cNvPr id="89093" name="Check Box 5" hidden="1">
              <a:extLst>
                <a:ext uri="{63B3BB69-23CF-44E3-9099-C40C66FF867C}">
                  <a14:compatExt spid="_x0000_s8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20</xdr:row>
          <xdr:rowOff>219075</xdr:rowOff>
        </xdr:from>
        <xdr:to>
          <xdr:col>58</xdr:col>
          <xdr:colOff>76200</xdr:colOff>
          <xdr:row>21</xdr:row>
          <xdr:rowOff>266700</xdr:rowOff>
        </xdr:to>
        <xdr:sp macro="" textlink="">
          <xdr:nvSpPr>
            <xdr:cNvPr id="89094" name="Check Box 6" hidden="1">
              <a:extLst>
                <a:ext uri="{63B3BB69-23CF-44E3-9099-C40C66FF867C}">
                  <a14:compatExt spid="_x0000_s8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20</xdr:row>
          <xdr:rowOff>219075</xdr:rowOff>
        </xdr:from>
        <xdr:to>
          <xdr:col>60</xdr:col>
          <xdr:colOff>57150</xdr:colOff>
          <xdr:row>21</xdr:row>
          <xdr:rowOff>266700</xdr:rowOff>
        </xdr:to>
        <xdr:sp macro="" textlink="">
          <xdr:nvSpPr>
            <xdr:cNvPr id="89095" name="Check Box 7" hidden="1">
              <a:extLst>
                <a:ext uri="{63B3BB69-23CF-44E3-9099-C40C66FF867C}">
                  <a14:compatExt spid="_x0000_s8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20</xdr:row>
          <xdr:rowOff>219075</xdr:rowOff>
        </xdr:from>
        <xdr:to>
          <xdr:col>62</xdr:col>
          <xdr:colOff>47625</xdr:colOff>
          <xdr:row>21</xdr:row>
          <xdr:rowOff>266700</xdr:rowOff>
        </xdr:to>
        <xdr:sp macro="" textlink="">
          <xdr:nvSpPr>
            <xdr:cNvPr id="89096" name="Check Box 8" hidden="1">
              <a:extLst>
                <a:ext uri="{63B3BB69-23CF-44E3-9099-C40C66FF867C}">
                  <a14:compatExt spid="_x0000_s8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20</xdr:row>
          <xdr:rowOff>219075</xdr:rowOff>
        </xdr:from>
        <xdr:to>
          <xdr:col>64</xdr:col>
          <xdr:colOff>19050</xdr:colOff>
          <xdr:row>21</xdr:row>
          <xdr:rowOff>266700</xdr:rowOff>
        </xdr:to>
        <xdr:sp macro="" textlink="">
          <xdr:nvSpPr>
            <xdr:cNvPr id="89097" name="Check Box 9" hidden="1">
              <a:extLst>
                <a:ext uri="{63B3BB69-23CF-44E3-9099-C40C66FF867C}">
                  <a14:compatExt spid="_x0000_s8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20</xdr:row>
          <xdr:rowOff>219075</xdr:rowOff>
        </xdr:from>
        <xdr:to>
          <xdr:col>54</xdr:col>
          <xdr:colOff>123825</xdr:colOff>
          <xdr:row>21</xdr:row>
          <xdr:rowOff>266700</xdr:rowOff>
        </xdr:to>
        <xdr:sp macro="" textlink="">
          <xdr:nvSpPr>
            <xdr:cNvPr id="89098" name="Check Box 10" hidden="1">
              <a:extLst>
                <a:ext uri="{63B3BB69-23CF-44E3-9099-C40C66FF867C}">
                  <a14:compatExt spid="_x0000_s8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23</xdr:row>
          <xdr:rowOff>152400</xdr:rowOff>
        </xdr:from>
        <xdr:to>
          <xdr:col>56</xdr:col>
          <xdr:colOff>95250</xdr:colOff>
          <xdr:row>24</xdr:row>
          <xdr:rowOff>200025</xdr:rowOff>
        </xdr:to>
        <xdr:sp macro="" textlink="">
          <xdr:nvSpPr>
            <xdr:cNvPr id="89100" name="Check Box 12" hidden="1">
              <a:extLst>
                <a:ext uri="{63B3BB69-23CF-44E3-9099-C40C66FF867C}">
                  <a14:compatExt spid="_x0000_s8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23</xdr:row>
          <xdr:rowOff>152400</xdr:rowOff>
        </xdr:from>
        <xdr:to>
          <xdr:col>58</xdr:col>
          <xdr:colOff>76200</xdr:colOff>
          <xdr:row>24</xdr:row>
          <xdr:rowOff>200025</xdr:rowOff>
        </xdr:to>
        <xdr:sp macro="" textlink="">
          <xdr:nvSpPr>
            <xdr:cNvPr id="89101" name="Check Box 13" hidden="1">
              <a:extLst>
                <a:ext uri="{63B3BB69-23CF-44E3-9099-C40C66FF867C}">
                  <a14:compatExt spid="_x0000_s8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23</xdr:row>
          <xdr:rowOff>152400</xdr:rowOff>
        </xdr:from>
        <xdr:to>
          <xdr:col>60</xdr:col>
          <xdr:colOff>57150</xdr:colOff>
          <xdr:row>24</xdr:row>
          <xdr:rowOff>200025</xdr:rowOff>
        </xdr:to>
        <xdr:sp macro="" textlink="">
          <xdr:nvSpPr>
            <xdr:cNvPr id="89102" name="Check Box 14" hidden="1">
              <a:extLst>
                <a:ext uri="{63B3BB69-23CF-44E3-9099-C40C66FF867C}">
                  <a14:compatExt spid="_x0000_s8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23</xdr:row>
          <xdr:rowOff>152400</xdr:rowOff>
        </xdr:from>
        <xdr:to>
          <xdr:col>62</xdr:col>
          <xdr:colOff>47625</xdr:colOff>
          <xdr:row>24</xdr:row>
          <xdr:rowOff>200025</xdr:rowOff>
        </xdr:to>
        <xdr:sp macro="" textlink="">
          <xdr:nvSpPr>
            <xdr:cNvPr id="89103" name="Check Box 15" hidden="1">
              <a:extLst>
                <a:ext uri="{63B3BB69-23CF-44E3-9099-C40C66FF867C}">
                  <a14:compatExt spid="_x0000_s8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23</xdr:row>
          <xdr:rowOff>152400</xdr:rowOff>
        </xdr:from>
        <xdr:to>
          <xdr:col>64</xdr:col>
          <xdr:colOff>19050</xdr:colOff>
          <xdr:row>24</xdr:row>
          <xdr:rowOff>200025</xdr:rowOff>
        </xdr:to>
        <xdr:sp macro="" textlink="">
          <xdr:nvSpPr>
            <xdr:cNvPr id="89104" name="Check Box 16" hidden="1">
              <a:extLst>
                <a:ext uri="{63B3BB69-23CF-44E3-9099-C40C66FF867C}">
                  <a14:compatExt spid="_x0000_s8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23</xdr:row>
          <xdr:rowOff>152400</xdr:rowOff>
        </xdr:from>
        <xdr:to>
          <xdr:col>54</xdr:col>
          <xdr:colOff>123825</xdr:colOff>
          <xdr:row>24</xdr:row>
          <xdr:rowOff>200025</xdr:rowOff>
        </xdr:to>
        <xdr:sp macro="" textlink="">
          <xdr:nvSpPr>
            <xdr:cNvPr id="89105" name="Check Box 17" hidden="1">
              <a:extLst>
                <a:ext uri="{63B3BB69-23CF-44E3-9099-C40C66FF867C}">
                  <a14:compatExt spid="_x0000_s8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190500</xdr:rowOff>
        </xdr:from>
        <xdr:to>
          <xdr:col>56</xdr:col>
          <xdr:colOff>95250</xdr:colOff>
          <xdr:row>27</xdr:row>
          <xdr:rowOff>228600</xdr:rowOff>
        </xdr:to>
        <xdr:sp macro="" textlink="">
          <xdr:nvSpPr>
            <xdr:cNvPr id="89107" name="Check Box 19" hidden="1">
              <a:extLst>
                <a:ext uri="{63B3BB69-23CF-44E3-9099-C40C66FF867C}">
                  <a14:compatExt spid="_x0000_s8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26</xdr:row>
          <xdr:rowOff>190500</xdr:rowOff>
        </xdr:from>
        <xdr:to>
          <xdr:col>58</xdr:col>
          <xdr:colOff>76200</xdr:colOff>
          <xdr:row>27</xdr:row>
          <xdr:rowOff>228600</xdr:rowOff>
        </xdr:to>
        <xdr:sp macro="" textlink="">
          <xdr:nvSpPr>
            <xdr:cNvPr id="89108" name="Check Box 20" hidden="1">
              <a:extLst>
                <a:ext uri="{63B3BB69-23CF-44E3-9099-C40C66FF867C}">
                  <a14:compatExt spid="_x0000_s8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26</xdr:row>
          <xdr:rowOff>190500</xdr:rowOff>
        </xdr:from>
        <xdr:to>
          <xdr:col>60</xdr:col>
          <xdr:colOff>57150</xdr:colOff>
          <xdr:row>27</xdr:row>
          <xdr:rowOff>228600</xdr:rowOff>
        </xdr:to>
        <xdr:sp macro="" textlink="">
          <xdr:nvSpPr>
            <xdr:cNvPr id="89109" name="Check Box 21" hidden="1">
              <a:extLst>
                <a:ext uri="{63B3BB69-23CF-44E3-9099-C40C66FF867C}">
                  <a14:compatExt spid="_x0000_s8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26</xdr:row>
          <xdr:rowOff>190500</xdr:rowOff>
        </xdr:from>
        <xdr:to>
          <xdr:col>62</xdr:col>
          <xdr:colOff>47625</xdr:colOff>
          <xdr:row>27</xdr:row>
          <xdr:rowOff>228600</xdr:rowOff>
        </xdr:to>
        <xdr:sp macro="" textlink="">
          <xdr:nvSpPr>
            <xdr:cNvPr id="89110" name="Check Box 22" hidden="1">
              <a:extLst>
                <a:ext uri="{63B3BB69-23CF-44E3-9099-C40C66FF867C}">
                  <a14:compatExt spid="_x0000_s8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26</xdr:row>
          <xdr:rowOff>190500</xdr:rowOff>
        </xdr:from>
        <xdr:to>
          <xdr:col>64</xdr:col>
          <xdr:colOff>19050</xdr:colOff>
          <xdr:row>27</xdr:row>
          <xdr:rowOff>228600</xdr:rowOff>
        </xdr:to>
        <xdr:sp macro="" textlink="">
          <xdr:nvSpPr>
            <xdr:cNvPr id="89111" name="Check Box 23" hidden="1">
              <a:extLst>
                <a:ext uri="{63B3BB69-23CF-44E3-9099-C40C66FF867C}">
                  <a14:compatExt spid="_x0000_s8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26</xdr:row>
          <xdr:rowOff>190500</xdr:rowOff>
        </xdr:from>
        <xdr:to>
          <xdr:col>54</xdr:col>
          <xdr:colOff>123825</xdr:colOff>
          <xdr:row>27</xdr:row>
          <xdr:rowOff>228600</xdr:rowOff>
        </xdr:to>
        <xdr:sp macro="" textlink="">
          <xdr:nvSpPr>
            <xdr:cNvPr id="89112" name="Check Box 24" hidden="1">
              <a:extLst>
                <a:ext uri="{63B3BB69-23CF-44E3-9099-C40C66FF867C}">
                  <a14:compatExt spid="_x0000_s89112"/>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2"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3"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4" name="ZoneTexte 3">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6"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7" name="ZoneTexte 6">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8"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9"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10" name="ZoneTexte 9">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11"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439025"/>
          <a:ext cx="1457325" cy="371474"/>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12"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00825"/>
          <a:ext cx="1485900" cy="752475"/>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13"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14" name="Flèche droite 13">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5" name="Rectangle 14">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6" name="Rectangle 15">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17"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18" name="Rectangle avec flèche vers le bas 17">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9" name="Rectangle avec flèche vers le bas 18">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0" name="Rectangle avec flèche vers le bas 1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1" name="Rectangle avec flèche vers le bas 20">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2" name="Rectangle avec flèche vers le bas 21">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3" name="Rectangle avec flèche vers le bas 22">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4" name="Rectangle 23">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25" name="Croix 24">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26" name="Groupe 25">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239500" y="156882"/>
          <a:ext cx="1475913" cy="785973"/>
          <a:chOff x="19405709" y="1398110"/>
          <a:chExt cx="2093555" cy="1176971"/>
        </a:xfrm>
        <a:solidFill>
          <a:srgbClr val="00B050"/>
        </a:solidFill>
      </xdr:grpSpPr>
      <xdr:sp macro="" textlink="">
        <xdr:nvSpPr>
          <xdr:cNvPr id="27" name="Carré corné 26">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8" name="Flèche gauche 27">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fLocksText="0">
      <xdr:nvSpPr>
        <xdr:cNvPr id="29" name="Carré corné 28">
          <a:extLst>
            <a:ext uri="{FF2B5EF4-FFF2-40B4-BE49-F238E27FC236}">
              <a16:creationId xmlns:a16="http://schemas.microsoft.com/office/drawing/2014/main" xmlns="" id="{00000000-0008-0000-0A00-000026000000}"/>
            </a:ext>
          </a:extLst>
        </xdr:cNvPr>
        <xdr:cNvSpPr/>
      </xdr:nvSpPr>
      <xdr:spPr>
        <a:xfrm rot="21092333">
          <a:off x="4605146" y="7028043"/>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fLocksWithSheet="0"/>
  </xdr:oneCellAnchor>
  <xdr:twoCellAnchor>
    <xdr:from>
      <xdr:col>70</xdr:col>
      <xdr:colOff>306523</xdr:colOff>
      <xdr:row>15</xdr:row>
      <xdr:rowOff>38100</xdr:rowOff>
    </xdr:from>
    <xdr:to>
      <xdr:col>79</xdr:col>
      <xdr:colOff>0</xdr:colOff>
      <xdr:row>17</xdr:row>
      <xdr:rowOff>258450</xdr:rowOff>
    </xdr:to>
    <xdr:sp macro="" textlink="">
      <xdr:nvSpPr>
        <xdr:cNvPr id="33" name="Carré corné 32">
          <a:hlinkClick xmlns:r="http://schemas.openxmlformats.org/officeDocument/2006/relationships" r:id="rId4"/>
        </xdr:cNvPr>
        <xdr:cNvSpPr/>
      </xdr:nvSpPr>
      <xdr:spPr>
        <a:xfrm>
          <a:off x="11260273" y="1962150"/>
          <a:ext cx="1588952" cy="439425"/>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4"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5" name="Rectangle avec flèche vers le bas 34">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6" name="Rectangle avec flèche vers le bas 35">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8" name="Rectangle avec flèche vers le bas 3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9" name="Rectangle avec flèche vers le bas 3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1" name="Rectangle 40">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42" name="Croix 41">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78</xdr:col>
      <xdr:colOff>17928</xdr:colOff>
      <xdr:row>8</xdr:row>
      <xdr:rowOff>163604</xdr:rowOff>
    </xdr:from>
    <xdr:to>
      <xdr:col>82</xdr:col>
      <xdr:colOff>107576</xdr:colOff>
      <xdr:row>14</xdr:row>
      <xdr:rowOff>17928</xdr:rowOff>
    </xdr:to>
    <xdr:sp macro="" textlink="">
      <xdr:nvSpPr>
        <xdr:cNvPr id="43" name="Flèche droite 42">
          <a:hlinkClick xmlns:r="http://schemas.openxmlformats.org/officeDocument/2006/relationships" r:id="rId5"/>
        </xdr:cNvPr>
        <xdr:cNvSpPr/>
      </xdr:nvSpPr>
      <xdr:spPr>
        <a:xfrm>
          <a:off x="12724278" y="1249454"/>
          <a:ext cx="661148" cy="568699"/>
        </a:xfrm>
        <a:prstGeom prst="rightArrow">
          <a:avLst>
            <a:gd name="adj1" fmla="val 39744"/>
            <a:gd name="adj2" fmla="val 75000"/>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8</a:t>
          </a:r>
        </a:p>
      </xdr:txBody>
    </xdr:sp>
    <xdr:clientData/>
  </xdr:twoCellAnchor>
  <xdr:twoCellAnchor>
    <xdr:from>
      <xdr:col>73</xdr:col>
      <xdr:colOff>0</xdr:colOff>
      <xdr:row>8</xdr:row>
      <xdr:rowOff>156882</xdr:rowOff>
    </xdr:from>
    <xdr:to>
      <xdr:col>77</xdr:col>
      <xdr:colOff>89648</xdr:colOff>
      <xdr:row>14</xdr:row>
      <xdr:rowOff>11206</xdr:rowOff>
    </xdr:to>
    <xdr:sp macro="" textlink="">
      <xdr:nvSpPr>
        <xdr:cNvPr id="44" name="Flèche droite 43">
          <a:hlinkClick xmlns:r="http://schemas.openxmlformats.org/officeDocument/2006/relationships" r:id="rId6"/>
        </xdr:cNvPr>
        <xdr:cNvSpPr/>
      </xdr:nvSpPr>
      <xdr:spPr>
        <a:xfrm flipH="1">
          <a:off x="11991975" y="1242732"/>
          <a:ext cx="661148" cy="568699"/>
        </a:xfrm>
        <a:prstGeom prst="rightArrow">
          <a:avLst>
            <a:gd name="adj1" fmla="val 39744"/>
            <a:gd name="adj2" fmla="val 75000"/>
          </a:avLst>
        </a:prstGeom>
        <a:solidFill>
          <a:schemeClr val="accent6">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6</a:t>
          </a:r>
        </a:p>
      </xdr:txBody>
    </xdr:sp>
    <xdr:clientData/>
  </xdr:twoCellAnchor>
  <xdr:twoCellAnchor>
    <xdr:from>
      <xdr:col>80</xdr:col>
      <xdr:colOff>0</xdr:colOff>
      <xdr:row>1</xdr:row>
      <xdr:rowOff>0</xdr:rowOff>
    </xdr:from>
    <xdr:to>
      <xdr:col>89</xdr:col>
      <xdr:colOff>128912</xdr:colOff>
      <xdr:row>7</xdr:row>
      <xdr:rowOff>122544</xdr:rowOff>
    </xdr:to>
    <xdr:grpSp>
      <xdr:nvGrpSpPr>
        <xdr:cNvPr id="84" name="Groupe 83"/>
        <xdr:cNvGrpSpPr/>
      </xdr:nvGrpSpPr>
      <xdr:grpSpPr>
        <a:xfrm>
          <a:off x="12897971" y="156882"/>
          <a:ext cx="1440000" cy="929368"/>
          <a:chOff x="3124201" y="2811236"/>
          <a:chExt cx="2830286" cy="1034143"/>
        </a:xfrm>
        <a:solidFill>
          <a:schemeClr val="tx1">
            <a:lumMod val="85000"/>
            <a:lumOff val="15000"/>
          </a:schemeClr>
        </a:solidFill>
      </xdr:grpSpPr>
      <xdr:sp macro="" textlink="">
        <xdr:nvSpPr>
          <xdr:cNvPr id="85" name="Carré corné 84">
            <a:hlinkClick xmlns:r="http://schemas.openxmlformats.org/officeDocument/2006/relationships" r:id="rId7"/>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6" name="Flèche droite rayée 85"/>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mc:AlternateContent xmlns:mc="http://schemas.openxmlformats.org/markup-compatibility/2006">
    <mc:Choice xmlns:a14="http://schemas.microsoft.com/office/drawing/2010/main" Requires="a14">
      <xdr:twoCellAnchor>
        <xdr:from>
          <xdr:col>38</xdr:col>
          <xdr:colOff>0</xdr:colOff>
          <xdr:row>8</xdr:row>
          <xdr:rowOff>0</xdr:rowOff>
        </xdr:from>
        <xdr:to>
          <xdr:col>39</xdr:col>
          <xdr:colOff>76200</xdr:colOff>
          <xdr:row>10</xdr:row>
          <xdr:rowOff>9525</xdr:rowOff>
        </xdr:to>
        <xdr:sp macro="" textlink="">
          <xdr:nvSpPr>
            <xdr:cNvPr id="90113" name="Check Box 1" hidden="1">
              <a:extLst>
                <a:ext uri="{63B3BB69-23CF-44E3-9099-C40C66FF867C}">
                  <a14:compatExt spid="_x0000_s90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85725</xdr:colOff>
          <xdr:row>8</xdr:row>
          <xdr:rowOff>0</xdr:rowOff>
        </xdr:from>
        <xdr:to>
          <xdr:col>47</xdr:col>
          <xdr:colOff>152400</xdr:colOff>
          <xdr:row>10</xdr:row>
          <xdr:rowOff>9525</xdr:rowOff>
        </xdr:to>
        <xdr:sp macro="" textlink="">
          <xdr:nvSpPr>
            <xdr:cNvPr id="90114" name="Check Box 2" hidden="1">
              <a:extLst>
                <a:ext uri="{63B3BB69-23CF-44E3-9099-C40C66FF867C}">
                  <a14:compatExt spid="_x0000_s90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0</xdr:colOff>
          <xdr:row>8</xdr:row>
          <xdr:rowOff>0</xdr:rowOff>
        </xdr:from>
        <xdr:to>
          <xdr:col>58</xdr:col>
          <xdr:colOff>76200</xdr:colOff>
          <xdr:row>10</xdr:row>
          <xdr:rowOff>9525</xdr:rowOff>
        </xdr:to>
        <xdr:sp macro="" textlink="">
          <xdr:nvSpPr>
            <xdr:cNvPr id="90115" name="Check Box 3" hidden="1">
              <a:extLst>
                <a:ext uri="{63B3BB69-23CF-44E3-9099-C40C66FF867C}">
                  <a14:compatExt spid="_x0000_s90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21</xdr:row>
          <xdr:rowOff>342900</xdr:rowOff>
        </xdr:from>
        <xdr:to>
          <xdr:col>56</xdr:col>
          <xdr:colOff>95250</xdr:colOff>
          <xdr:row>22</xdr:row>
          <xdr:rowOff>390525</xdr:rowOff>
        </xdr:to>
        <xdr:sp macro="" textlink="">
          <xdr:nvSpPr>
            <xdr:cNvPr id="90137" name="Check Box 25" hidden="1">
              <a:extLst>
                <a:ext uri="{63B3BB69-23CF-44E3-9099-C40C66FF867C}">
                  <a14:compatExt spid="_x0000_s90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21</xdr:row>
          <xdr:rowOff>342900</xdr:rowOff>
        </xdr:from>
        <xdr:to>
          <xdr:col>58</xdr:col>
          <xdr:colOff>76200</xdr:colOff>
          <xdr:row>22</xdr:row>
          <xdr:rowOff>390525</xdr:rowOff>
        </xdr:to>
        <xdr:sp macro="" textlink="">
          <xdr:nvSpPr>
            <xdr:cNvPr id="90138" name="Check Box 26" hidden="1">
              <a:extLst>
                <a:ext uri="{63B3BB69-23CF-44E3-9099-C40C66FF867C}">
                  <a14:compatExt spid="_x0000_s90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21</xdr:row>
          <xdr:rowOff>342900</xdr:rowOff>
        </xdr:from>
        <xdr:to>
          <xdr:col>60</xdr:col>
          <xdr:colOff>57150</xdr:colOff>
          <xdr:row>22</xdr:row>
          <xdr:rowOff>390525</xdr:rowOff>
        </xdr:to>
        <xdr:sp macro="" textlink="">
          <xdr:nvSpPr>
            <xdr:cNvPr id="90139" name="Check Box 27" hidden="1">
              <a:extLst>
                <a:ext uri="{63B3BB69-23CF-44E3-9099-C40C66FF867C}">
                  <a14:compatExt spid="_x0000_s90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21</xdr:row>
          <xdr:rowOff>342900</xdr:rowOff>
        </xdr:from>
        <xdr:to>
          <xdr:col>62</xdr:col>
          <xdr:colOff>57150</xdr:colOff>
          <xdr:row>22</xdr:row>
          <xdr:rowOff>390525</xdr:rowOff>
        </xdr:to>
        <xdr:sp macro="" textlink="">
          <xdr:nvSpPr>
            <xdr:cNvPr id="90140" name="Check Box 28" hidden="1">
              <a:extLst>
                <a:ext uri="{63B3BB69-23CF-44E3-9099-C40C66FF867C}">
                  <a14:compatExt spid="_x0000_s90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21</xdr:row>
          <xdr:rowOff>342900</xdr:rowOff>
        </xdr:from>
        <xdr:to>
          <xdr:col>64</xdr:col>
          <xdr:colOff>19050</xdr:colOff>
          <xdr:row>22</xdr:row>
          <xdr:rowOff>390525</xdr:rowOff>
        </xdr:to>
        <xdr:sp macro="" textlink="">
          <xdr:nvSpPr>
            <xdr:cNvPr id="90141" name="Check Box 29" hidden="1">
              <a:extLst>
                <a:ext uri="{63B3BB69-23CF-44E3-9099-C40C66FF867C}">
                  <a14:compatExt spid="_x0000_s90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21</xdr:row>
          <xdr:rowOff>342900</xdr:rowOff>
        </xdr:from>
        <xdr:to>
          <xdr:col>54</xdr:col>
          <xdr:colOff>123825</xdr:colOff>
          <xdr:row>22</xdr:row>
          <xdr:rowOff>390525</xdr:rowOff>
        </xdr:to>
        <xdr:sp macro="" textlink="">
          <xdr:nvSpPr>
            <xdr:cNvPr id="90142" name="Check Box 30" hidden="1">
              <a:extLst>
                <a:ext uri="{63B3BB69-23CF-44E3-9099-C40C66FF867C}">
                  <a14:compatExt spid="_x0000_s90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24</xdr:row>
          <xdr:rowOff>342900</xdr:rowOff>
        </xdr:from>
        <xdr:to>
          <xdr:col>56</xdr:col>
          <xdr:colOff>95250</xdr:colOff>
          <xdr:row>25</xdr:row>
          <xdr:rowOff>390525</xdr:rowOff>
        </xdr:to>
        <xdr:sp macro="" textlink="">
          <xdr:nvSpPr>
            <xdr:cNvPr id="90143" name="Check Box 31" hidden="1">
              <a:extLst>
                <a:ext uri="{63B3BB69-23CF-44E3-9099-C40C66FF867C}">
                  <a14:compatExt spid="_x0000_s90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24</xdr:row>
          <xdr:rowOff>342900</xdr:rowOff>
        </xdr:from>
        <xdr:to>
          <xdr:col>58</xdr:col>
          <xdr:colOff>76200</xdr:colOff>
          <xdr:row>25</xdr:row>
          <xdr:rowOff>390525</xdr:rowOff>
        </xdr:to>
        <xdr:sp macro="" textlink="">
          <xdr:nvSpPr>
            <xdr:cNvPr id="90144" name="Check Box 32" hidden="1">
              <a:extLst>
                <a:ext uri="{63B3BB69-23CF-44E3-9099-C40C66FF867C}">
                  <a14:compatExt spid="_x0000_s90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24</xdr:row>
          <xdr:rowOff>342900</xdr:rowOff>
        </xdr:from>
        <xdr:to>
          <xdr:col>60</xdr:col>
          <xdr:colOff>57150</xdr:colOff>
          <xdr:row>25</xdr:row>
          <xdr:rowOff>390525</xdr:rowOff>
        </xdr:to>
        <xdr:sp macro="" textlink="">
          <xdr:nvSpPr>
            <xdr:cNvPr id="90145" name="Check Box 33" hidden="1">
              <a:extLst>
                <a:ext uri="{63B3BB69-23CF-44E3-9099-C40C66FF867C}">
                  <a14:compatExt spid="_x0000_s90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24</xdr:row>
          <xdr:rowOff>342900</xdr:rowOff>
        </xdr:from>
        <xdr:to>
          <xdr:col>62</xdr:col>
          <xdr:colOff>57150</xdr:colOff>
          <xdr:row>25</xdr:row>
          <xdr:rowOff>390525</xdr:rowOff>
        </xdr:to>
        <xdr:sp macro="" textlink="">
          <xdr:nvSpPr>
            <xdr:cNvPr id="90146" name="Check Box 34" hidden="1">
              <a:extLst>
                <a:ext uri="{63B3BB69-23CF-44E3-9099-C40C66FF867C}">
                  <a14:compatExt spid="_x0000_s90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24</xdr:row>
          <xdr:rowOff>342900</xdr:rowOff>
        </xdr:from>
        <xdr:to>
          <xdr:col>64</xdr:col>
          <xdr:colOff>19050</xdr:colOff>
          <xdr:row>25</xdr:row>
          <xdr:rowOff>390525</xdr:rowOff>
        </xdr:to>
        <xdr:sp macro="" textlink="">
          <xdr:nvSpPr>
            <xdr:cNvPr id="90147" name="Check Box 35" hidden="1">
              <a:extLst>
                <a:ext uri="{63B3BB69-23CF-44E3-9099-C40C66FF867C}">
                  <a14:compatExt spid="_x0000_s90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24</xdr:row>
          <xdr:rowOff>342900</xdr:rowOff>
        </xdr:from>
        <xdr:to>
          <xdr:col>54</xdr:col>
          <xdr:colOff>123825</xdr:colOff>
          <xdr:row>25</xdr:row>
          <xdr:rowOff>390525</xdr:rowOff>
        </xdr:to>
        <xdr:sp macro="" textlink="">
          <xdr:nvSpPr>
            <xdr:cNvPr id="90148" name="Check Box 36" hidden="1">
              <a:extLst>
                <a:ext uri="{63B3BB69-23CF-44E3-9099-C40C66FF867C}">
                  <a14:compatExt spid="_x0000_s90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342900</xdr:rowOff>
        </xdr:from>
        <xdr:to>
          <xdr:col>56</xdr:col>
          <xdr:colOff>95250</xdr:colOff>
          <xdr:row>28</xdr:row>
          <xdr:rowOff>390525</xdr:rowOff>
        </xdr:to>
        <xdr:sp macro="" textlink="">
          <xdr:nvSpPr>
            <xdr:cNvPr id="90149" name="Check Box 37" hidden="1">
              <a:extLst>
                <a:ext uri="{63B3BB69-23CF-44E3-9099-C40C66FF867C}">
                  <a14:compatExt spid="_x0000_s90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27</xdr:row>
          <xdr:rowOff>342900</xdr:rowOff>
        </xdr:from>
        <xdr:to>
          <xdr:col>58</xdr:col>
          <xdr:colOff>76200</xdr:colOff>
          <xdr:row>28</xdr:row>
          <xdr:rowOff>390525</xdr:rowOff>
        </xdr:to>
        <xdr:sp macro="" textlink="">
          <xdr:nvSpPr>
            <xdr:cNvPr id="90150" name="Check Box 38" hidden="1">
              <a:extLst>
                <a:ext uri="{63B3BB69-23CF-44E3-9099-C40C66FF867C}">
                  <a14:compatExt spid="_x0000_s90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27</xdr:row>
          <xdr:rowOff>342900</xdr:rowOff>
        </xdr:from>
        <xdr:to>
          <xdr:col>60</xdr:col>
          <xdr:colOff>57150</xdr:colOff>
          <xdr:row>28</xdr:row>
          <xdr:rowOff>390525</xdr:rowOff>
        </xdr:to>
        <xdr:sp macro="" textlink="">
          <xdr:nvSpPr>
            <xdr:cNvPr id="90151" name="Check Box 39" hidden="1">
              <a:extLst>
                <a:ext uri="{63B3BB69-23CF-44E3-9099-C40C66FF867C}">
                  <a14:compatExt spid="_x0000_s90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27</xdr:row>
          <xdr:rowOff>342900</xdr:rowOff>
        </xdr:from>
        <xdr:to>
          <xdr:col>62</xdr:col>
          <xdr:colOff>57150</xdr:colOff>
          <xdr:row>28</xdr:row>
          <xdr:rowOff>390525</xdr:rowOff>
        </xdr:to>
        <xdr:sp macro="" textlink="">
          <xdr:nvSpPr>
            <xdr:cNvPr id="90152" name="Check Box 40" hidden="1">
              <a:extLst>
                <a:ext uri="{63B3BB69-23CF-44E3-9099-C40C66FF867C}">
                  <a14:compatExt spid="_x0000_s90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27</xdr:row>
          <xdr:rowOff>342900</xdr:rowOff>
        </xdr:from>
        <xdr:to>
          <xdr:col>64</xdr:col>
          <xdr:colOff>19050</xdr:colOff>
          <xdr:row>28</xdr:row>
          <xdr:rowOff>390525</xdr:rowOff>
        </xdr:to>
        <xdr:sp macro="" textlink="">
          <xdr:nvSpPr>
            <xdr:cNvPr id="90153" name="Check Box 41" hidden="1">
              <a:extLst>
                <a:ext uri="{63B3BB69-23CF-44E3-9099-C40C66FF867C}">
                  <a14:compatExt spid="_x0000_s90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27</xdr:row>
          <xdr:rowOff>342900</xdr:rowOff>
        </xdr:from>
        <xdr:to>
          <xdr:col>54</xdr:col>
          <xdr:colOff>123825</xdr:colOff>
          <xdr:row>28</xdr:row>
          <xdr:rowOff>390525</xdr:rowOff>
        </xdr:to>
        <xdr:sp macro="" textlink="">
          <xdr:nvSpPr>
            <xdr:cNvPr id="90154" name="Check Box 42" hidden="1">
              <a:extLst>
                <a:ext uri="{63B3BB69-23CF-44E3-9099-C40C66FF867C}">
                  <a14:compatExt spid="_x0000_s90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20</xdr:row>
          <xdr:rowOff>219075</xdr:rowOff>
        </xdr:from>
        <xdr:to>
          <xdr:col>56</xdr:col>
          <xdr:colOff>95250</xdr:colOff>
          <xdr:row>21</xdr:row>
          <xdr:rowOff>266700</xdr:rowOff>
        </xdr:to>
        <xdr:sp macro="" textlink="">
          <xdr:nvSpPr>
            <xdr:cNvPr id="90117" name="Check Box 5" hidden="1">
              <a:extLst>
                <a:ext uri="{63B3BB69-23CF-44E3-9099-C40C66FF867C}">
                  <a14:compatExt spid="_x0000_s90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20</xdr:row>
          <xdr:rowOff>219075</xdr:rowOff>
        </xdr:from>
        <xdr:to>
          <xdr:col>58</xdr:col>
          <xdr:colOff>76200</xdr:colOff>
          <xdr:row>21</xdr:row>
          <xdr:rowOff>266700</xdr:rowOff>
        </xdr:to>
        <xdr:sp macro="" textlink="">
          <xdr:nvSpPr>
            <xdr:cNvPr id="90118" name="Check Box 6" hidden="1">
              <a:extLst>
                <a:ext uri="{63B3BB69-23CF-44E3-9099-C40C66FF867C}">
                  <a14:compatExt spid="_x0000_s90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20</xdr:row>
          <xdr:rowOff>219075</xdr:rowOff>
        </xdr:from>
        <xdr:to>
          <xdr:col>60</xdr:col>
          <xdr:colOff>57150</xdr:colOff>
          <xdr:row>21</xdr:row>
          <xdr:rowOff>266700</xdr:rowOff>
        </xdr:to>
        <xdr:sp macro="" textlink="">
          <xdr:nvSpPr>
            <xdr:cNvPr id="90119" name="Check Box 7" hidden="1">
              <a:extLst>
                <a:ext uri="{63B3BB69-23CF-44E3-9099-C40C66FF867C}">
                  <a14:compatExt spid="_x0000_s90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20</xdr:row>
          <xdr:rowOff>219075</xdr:rowOff>
        </xdr:from>
        <xdr:to>
          <xdr:col>62</xdr:col>
          <xdr:colOff>47625</xdr:colOff>
          <xdr:row>21</xdr:row>
          <xdr:rowOff>266700</xdr:rowOff>
        </xdr:to>
        <xdr:sp macro="" textlink="">
          <xdr:nvSpPr>
            <xdr:cNvPr id="90120" name="Check Box 8" hidden="1">
              <a:extLst>
                <a:ext uri="{63B3BB69-23CF-44E3-9099-C40C66FF867C}">
                  <a14:compatExt spid="_x0000_s90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20</xdr:row>
          <xdr:rowOff>219075</xdr:rowOff>
        </xdr:from>
        <xdr:to>
          <xdr:col>64</xdr:col>
          <xdr:colOff>19050</xdr:colOff>
          <xdr:row>21</xdr:row>
          <xdr:rowOff>266700</xdr:rowOff>
        </xdr:to>
        <xdr:sp macro="" textlink="">
          <xdr:nvSpPr>
            <xdr:cNvPr id="90121" name="Check Box 9" hidden="1">
              <a:extLst>
                <a:ext uri="{63B3BB69-23CF-44E3-9099-C40C66FF867C}">
                  <a14:compatExt spid="_x0000_s90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20</xdr:row>
          <xdr:rowOff>219075</xdr:rowOff>
        </xdr:from>
        <xdr:to>
          <xdr:col>54</xdr:col>
          <xdr:colOff>123825</xdr:colOff>
          <xdr:row>21</xdr:row>
          <xdr:rowOff>266700</xdr:rowOff>
        </xdr:to>
        <xdr:sp macro="" textlink="">
          <xdr:nvSpPr>
            <xdr:cNvPr id="90122" name="Check Box 10" hidden="1">
              <a:extLst>
                <a:ext uri="{63B3BB69-23CF-44E3-9099-C40C66FF867C}">
                  <a14:compatExt spid="_x0000_s90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23</xdr:row>
          <xdr:rowOff>152400</xdr:rowOff>
        </xdr:from>
        <xdr:to>
          <xdr:col>56</xdr:col>
          <xdr:colOff>95250</xdr:colOff>
          <xdr:row>24</xdr:row>
          <xdr:rowOff>200025</xdr:rowOff>
        </xdr:to>
        <xdr:sp macro="" textlink="">
          <xdr:nvSpPr>
            <xdr:cNvPr id="90124" name="Check Box 12" hidden="1">
              <a:extLst>
                <a:ext uri="{63B3BB69-23CF-44E3-9099-C40C66FF867C}">
                  <a14:compatExt spid="_x0000_s90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23</xdr:row>
          <xdr:rowOff>152400</xdr:rowOff>
        </xdr:from>
        <xdr:to>
          <xdr:col>58</xdr:col>
          <xdr:colOff>76200</xdr:colOff>
          <xdr:row>24</xdr:row>
          <xdr:rowOff>200025</xdr:rowOff>
        </xdr:to>
        <xdr:sp macro="" textlink="">
          <xdr:nvSpPr>
            <xdr:cNvPr id="90125" name="Check Box 13" hidden="1">
              <a:extLst>
                <a:ext uri="{63B3BB69-23CF-44E3-9099-C40C66FF867C}">
                  <a14:compatExt spid="_x0000_s90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23</xdr:row>
          <xdr:rowOff>152400</xdr:rowOff>
        </xdr:from>
        <xdr:to>
          <xdr:col>60</xdr:col>
          <xdr:colOff>57150</xdr:colOff>
          <xdr:row>24</xdr:row>
          <xdr:rowOff>200025</xdr:rowOff>
        </xdr:to>
        <xdr:sp macro="" textlink="">
          <xdr:nvSpPr>
            <xdr:cNvPr id="90126" name="Check Box 14" hidden="1">
              <a:extLst>
                <a:ext uri="{63B3BB69-23CF-44E3-9099-C40C66FF867C}">
                  <a14:compatExt spid="_x0000_s90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23</xdr:row>
          <xdr:rowOff>152400</xdr:rowOff>
        </xdr:from>
        <xdr:to>
          <xdr:col>62</xdr:col>
          <xdr:colOff>47625</xdr:colOff>
          <xdr:row>24</xdr:row>
          <xdr:rowOff>200025</xdr:rowOff>
        </xdr:to>
        <xdr:sp macro="" textlink="">
          <xdr:nvSpPr>
            <xdr:cNvPr id="90127" name="Check Box 15" hidden="1">
              <a:extLst>
                <a:ext uri="{63B3BB69-23CF-44E3-9099-C40C66FF867C}">
                  <a14:compatExt spid="_x0000_s90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23</xdr:row>
          <xdr:rowOff>152400</xdr:rowOff>
        </xdr:from>
        <xdr:to>
          <xdr:col>64</xdr:col>
          <xdr:colOff>19050</xdr:colOff>
          <xdr:row>24</xdr:row>
          <xdr:rowOff>200025</xdr:rowOff>
        </xdr:to>
        <xdr:sp macro="" textlink="">
          <xdr:nvSpPr>
            <xdr:cNvPr id="90128" name="Check Box 16" hidden="1">
              <a:extLst>
                <a:ext uri="{63B3BB69-23CF-44E3-9099-C40C66FF867C}">
                  <a14:compatExt spid="_x0000_s90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23</xdr:row>
          <xdr:rowOff>152400</xdr:rowOff>
        </xdr:from>
        <xdr:to>
          <xdr:col>54</xdr:col>
          <xdr:colOff>123825</xdr:colOff>
          <xdr:row>24</xdr:row>
          <xdr:rowOff>200025</xdr:rowOff>
        </xdr:to>
        <xdr:sp macro="" textlink="">
          <xdr:nvSpPr>
            <xdr:cNvPr id="90129" name="Check Box 17" hidden="1">
              <a:extLst>
                <a:ext uri="{63B3BB69-23CF-44E3-9099-C40C66FF867C}">
                  <a14:compatExt spid="_x0000_s90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190500</xdr:rowOff>
        </xdr:from>
        <xdr:to>
          <xdr:col>56</xdr:col>
          <xdr:colOff>95250</xdr:colOff>
          <xdr:row>27</xdr:row>
          <xdr:rowOff>228600</xdr:rowOff>
        </xdr:to>
        <xdr:sp macro="" textlink="">
          <xdr:nvSpPr>
            <xdr:cNvPr id="90131" name="Check Box 19" hidden="1">
              <a:extLst>
                <a:ext uri="{63B3BB69-23CF-44E3-9099-C40C66FF867C}">
                  <a14:compatExt spid="_x0000_s90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26</xdr:row>
          <xdr:rowOff>190500</xdr:rowOff>
        </xdr:from>
        <xdr:to>
          <xdr:col>58</xdr:col>
          <xdr:colOff>76200</xdr:colOff>
          <xdr:row>27</xdr:row>
          <xdr:rowOff>228600</xdr:rowOff>
        </xdr:to>
        <xdr:sp macro="" textlink="">
          <xdr:nvSpPr>
            <xdr:cNvPr id="90132" name="Check Box 20" hidden="1">
              <a:extLst>
                <a:ext uri="{63B3BB69-23CF-44E3-9099-C40C66FF867C}">
                  <a14:compatExt spid="_x0000_s90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26</xdr:row>
          <xdr:rowOff>190500</xdr:rowOff>
        </xdr:from>
        <xdr:to>
          <xdr:col>60</xdr:col>
          <xdr:colOff>57150</xdr:colOff>
          <xdr:row>27</xdr:row>
          <xdr:rowOff>228600</xdr:rowOff>
        </xdr:to>
        <xdr:sp macro="" textlink="">
          <xdr:nvSpPr>
            <xdr:cNvPr id="90133" name="Check Box 21" hidden="1">
              <a:extLst>
                <a:ext uri="{63B3BB69-23CF-44E3-9099-C40C66FF867C}">
                  <a14:compatExt spid="_x0000_s90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26</xdr:row>
          <xdr:rowOff>190500</xdr:rowOff>
        </xdr:from>
        <xdr:to>
          <xdr:col>62</xdr:col>
          <xdr:colOff>47625</xdr:colOff>
          <xdr:row>27</xdr:row>
          <xdr:rowOff>228600</xdr:rowOff>
        </xdr:to>
        <xdr:sp macro="" textlink="">
          <xdr:nvSpPr>
            <xdr:cNvPr id="90134" name="Check Box 22" hidden="1">
              <a:extLst>
                <a:ext uri="{63B3BB69-23CF-44E3-9099-C40C66FF867C}">
                  <a14:compatExt spid="_x0000_s90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26</xdr:row>
          <xdr:rowOff>190500</xdr:rowOff>
        </xdr:from>
        <xdr:to>
          <xdr:col>64</xdr:col>
          <xdr:colOff>19050</xdr:colOff>
          <xdr:row>27</xdr:row>
          <xdr:rowOff>228600</xdr:rowOff>
        </xdr:to>
        <xdr:sp macro="" textlink="">
          <xdr:nvSpPr>
            <xdr:cNvPr id="90135" name="Check Box 23" hidden="1">
              <a:extLst>
                <a:ext uri="{63B3BB69-23CF-44E3-9099-C40C66FF867C}">
                  <a14:compatExt spid="_x0000_s90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26</xdr:row>
          <xdr:rowOff>190500</xdr:rowOff>
        </xdr:from>
        <xdr:to>
          <xdr:col>54</xdr:col>
          <xdr:colOff>123825</xdr:colOff>
          <xdr:row>27</xdr:row>
          <xdr:rowOff>228600</xdr:rowOff>
        </xdr:to>
        <xdr:sp macro="" textlink="">
          <xdr:nvSpPr>
            <xdr:cNvPr id="90136" name="Check Box 24" hidden="1">
              <a:extLst>
                <a:ext uri="{63B3BB69-23CF-44E3-9099-C40C66FF867C}">
                  <a14:compatExt spid="_x0000_s90136"/>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2"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3"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4" name="ZoneTexte 3">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6"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7" name="ZoneTexte 6">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8"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9"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10" name="ZoneTexte 9">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11"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439025"/>
          <a:ext cx="1457325" cy="371474"/>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12"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00825"/>
          <a:ext cx="1485900" cy="752475"/>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13"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14" name="Flèche droite 13">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5" name="Rectangle 14">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6" name="Rectangle 15">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17"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18" name="Rectangle avec flèche vers le bas 17">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9" name="Rectangle avec flèche vers le bas 18">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0" name="Rectangle avec flèche vers le bas 1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1" name="Rectangle avec flèche vers le bas 20">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2" name="Rectangle avec flèche vers le bas 21">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3" name="Rectangle avec flèche vers le bas 22">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4" name="Rectangle 23">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25" name="Croix 24">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26" name="Groupe 25">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239500" y="156882"/>
          <a:ext cx="1475913" cy="785973"/>
          <a:chOff x="19405709" y="1398110"/>
          <a:chExt cx="2093555" cy="1176971"/>
        </a:xfrm>
        <a:solidFill>
          <a:srgbClr val="00B050"/>
        </a:solidFill>
      </xdr:grpSpPr>
      <xdr:sp macro="" textlink="">
        <xdr:nvSpPr>
          <xdr:cNvPr id="27" name="Carré corné 26">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8" name="Flèche gauche 27">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fLocksText="0">
      <xdr:nvSpPr>
        <xdr:cNvPr id="29" name="Carré corné 28">
          <a:extLst>
            <a:ext uri="{FF2B5EF4-FFF2-40B4-BE49-F238E27FC236}">
              <a16:creationId xmlns:a16="http://schemas.microsoft.com/office/drawing/2014/main" xmlns="" id="{00000000-0008-0000-0A00-000026000000}"/>
            </a:ext>
          </a:extLst>
        </xdr:cNvPr>
        <xdr:cNvSpPr/>
      </xdr:nvSpPr>
      <xdr:spPr>
        <a:xfrm rot="21092333">
          <a:off x="4605146" y="7028043"/>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fLocksWithSheet="0"/>
  </xdr:oneCellAnchor>
  <xdr:twoCellAnchor>
    <xdr:from>
      <xdr:col>70</xdr:col>
      <xdr:colOff>306523</xdr:colOff>
      <xdr:row>15</xdr:row>
      <xdr:rowOff>38100</xdr:rowOff>
    </xdr:from>
    <xdr:to>
      <xdr:col>79</xdr:col>
      <xdr:colOff>0</xdr:colOff>
      <xdr:row>17</xdr:row>
      <xdr:rowOff>258450</xdr:rowOff>
    </xdr:to>
    <xdr:sp macro="" textlink="">
      <xdr:nvSpPr>
        <xdr:cNvPr id="33" name="Carré corné 32">
          <a:hlinkClick xmlns:r="http://schemas.openxmlformats.org/officeDocument/2006/relationships" r:id="rId4"/>
        </xdr:cNvPr>
        <xdr:cNvSpPr/>
      </xdr:nvSpPr>
      <xdr:spPr>
        <a:xfrm>
          <a:off x="11260273" y="1962150"/>
          <a:ext cx="1588952" cy="439425"/>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4"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5" name="Rectangle avec flèche vers le bas 34">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6" name="Rectangle avec flèche vers le bas 35">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8" name="Rectangle avec flèche vers le bas 3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9" name="Rectangle avec flèche vers le bas 3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1" name="Rectangle 40">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42" name="Croix 41">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73</xdr:col>
      <xdr:colOff>0</xdr:colOff>
      <xdr:row>8</xdr:row>
      <xdr:rowOff>156882</xdr:rowOff>
    </xdr:from>
    <xdr:to>
      <xdr:col>77</xdr:col>
      <xdr:colOff>89648</xdr:colOff>
      <xdr:row>14</xdr:row>
      <xdr:rowOff>11206</xdr:rowOff>
    </xdr:to>
    <xdr:sp macro="" textlink="">
      <xdr:nvSpPr>
        <xdr:cNvPr id="44" name="Flèche droite 43">
          <a:hlinkClick xmlns:r="http://schemas.openxmlformats.org/officeDocument/2006/relationships" r:id="rId5"/>
        </xdr:cNvPr>
        <xdr:cNvSpPr/>
      </xdr:nvSpPr>
      <xdr:spPr>
        <a:xfrm flipH="1">
          <a:off x="11991975" y="1242732"/>
          <a:ext cx="661148" cy="568699"/>
        </a:xfrm>
        <a:prstGeom prst="rightArrow">
          <a:avLst>
            <a:gd name="adj1" fmla="val 39744"/>
            <a:gd name="adj2" fmla="val 75000"/>
          </a:avLst>
        </a:prstGeom>
        <a:solidFill>
          <a:schemeClr val="accent6">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7</a:t>
          </a:r>
        </a:p>
      </xdr:txBody>
    </xdr:sp>
    <xdr:clientData/>
  </xdr:twoCellAnchor>
  <xdr:twoCellAnchor>
    <xdr:from>
      <xdr:col>80</xdr:col>
      <xdr:colOff>0</xdr:colOff>
      <xdr:row>1</xdr:row>
      <xdr:rowOff>0</xdr:rowOff>
    </xdr:from>
    <xdr:to>
      <xdr:col>89</xdr:col>
      <xdr:colOff>128912</xdr:colOff>
      <xdr:row>7</xdr:row>
      <xdr:rowOff>122544</xdr:rowOff>
    </xdr:to>
    <xdr:grpSp>
      <xdr:nvGrpSpPr>
        <xdr:cNvPr id="80" name="Groupe 79"/>
        <xdr:cNvGrpSpPr/>
      </xdr:nvGrpSpPr>
      <xdr:grpSpPr>
        <a:xfrm>
          <a:off x="12897971" y="156882"/>
          <a:ext cx="1440000" cy="929368"/>
          <a:chOff x="3124201" y="2811236"/>
          <a:chExt cx="2830286" cy="1034143"/>
        </a:xfrm>
        <a:solidFill>
          <a:schemeClr val="tx1">
            <a:lumMod val="85000"/>
            <a:lumOff val="15000"/>
          </a:schemeClr>
        </a:solidFill>
      </xdr:grpSpPr>
      <xdr:sp macro="" textlink="">
        <xdr:nvSpPr>
          <xdr:cNvPr id="81" name="Carré corné 80">
            <a:hlinkClick xmlns:r="http://schemas.openxmlformats.org/officeDocument/2006/relationships" r:id="rId6"/>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2" name="Flèche droite rayée 81"/>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mc:AlternateContent xmlns:mc="http://schemas.openxmlformats.org/markup-compatibility/2006">
    <mc:Choice xmlns:a14="http://schemas.microsoft.com/office/drawing/2010/main" Requires="a14">
      <xdr:twoCellAnchor>
        <xdr:from>
          <xdr:col>38</xdr:col>
          <xdr:colOff>0</xdr:colOff>
          <xdr:row>8</xdr:row>
          <xdr:rowOff>0</xdr:rowOff>
        </xdr:from>
        <xdr:to>
          <xdr:col>39</xdr:col>
          <xdr:colOff>76200</xdr:colOff>
          <xdr:row>10</xdr:row>
          <xdr:rowOff>9525</xdr:rowOff>
        </xdr:to>
        <xdr:sp macro="" textlink="">
          <xdr:nvSpPr>
            <xdr:cNvPr id="91137" name="Check Box 1" hidden="1">
              <a:extLst>
                <a:ext uri="{63B3BB69-23CF-44E3-9099-C40C66FF867C}">
                  <a14:compatExt spid="_x0000_s9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85725</xdr:colOff>
          <xdr:row>8</xdr:row>
          <xdr:rowOff>0</xdr:rowOff>
        </xdr:from>
        <xdr:to>
          <xdr:col>47</xdr:col>
          <xdr:colOff>152400</xdr:colOff>
          <xdr:row>10</xdr:row>
          <xdr:rowOff>9525</xdr:rowOff>
        </xdr:to>
        <xdr:sp macro="" textlink="">
          <xdr:nvSpPr>
            <xdr:cNvPr id="91138" name="Check Box 2" hidden="1">
              <a:extLst>
                <a:ext uri="{63B3BB69-23CF-44E3-9099-C40C66FF867C}">
                  <a14:compatExt spid="_x0000_s9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0</xdr:colOff>
          <xdr:row>8</xdr:row>
          <xdr:rowOff>0</xdr:rowOff>
        </xdr:from>
        <xdr:to>
          <xdr:col>58</xdr:col>
          <xdr:colOff>76200</xdr:colOff>
          <xdr:row>10</xdr:row>
          <xdr:rowOff>9525</xdr:rowOff>
        </xdr:to>
        <xdr:sp macro="" textlink="">
          <xdr:nvSpPr>
            <xdr:cNvPr id="91139" name="Check Box 3" hidden="1">
              <a:extLst>
                <a:ext uri="{63B3BB69-23CF-44E3-9099-C40C66FF867C}">
                  <a14:compatExt spid="_x0000_s9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21</xdr:row>
          <xdr:rowOff>342900</xdr:rowOff>
        </xdr:from>
        <xdr:to>
          <xdr:col>56</xdr:col>
          <xdr:colOff>95250</xdr:colOff>
          <xdr:row>22</xdr:row>
          <xdr:rowOff>390525</xdr:rowOff>
        </xdr:to>
        <xdr:sp macro="" textlink="">
          <xdr:nvSpPr>
            <xdr:cNvPr id="91161" name="Check Box 25" hidden="1">
              <a:extLst>
                <a:ext uri="{63B3BB69-23CF-44E3-9099-C40C66FF867C}">
                  <a14:compatExt spid="_x0000_s9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21</xdr:row>
          <xdr:rowOff>342900</xdr:rowOff>
        </xdr:from>
        <xdr:to>
          <xdr:col>58</xdr:col>
          <xdr:colOff>76200</xdr:colOff>
          <xdr:row>22</xdr:row>
          <xdr:rowOff>390525</xdr:rowOff>
        </xdr:to>
        <xdr:sp macro="" textlink="">
          <xdr:nvSpPr>
            <xdr:cNvPr id="91162" name="Check Box 26" hidden="1">
              <a:extLst>
                <a:ext uri="{63B3BB69-23CF-44E3-9099-C40C66FF867C}">
                  <a14:compatExt spid="_x0000_s9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21</xdr:row>
          <xdr:rowOff>342900</xdr:rowOff>
        </xdr:from>
        <xdr:to>
          <xdr:col>60</xdr:col>
          <xdr:colOff>57150</xdr:colOff>
          <xdr:row>22</xdr:row>
          <xdr:rowOff>390525</xdr:rowOff>
        </xdr:to>
        <xdr:sp macro="" textlink="">
          <xdr:nvSpPr>
            <xdr:cNvPr id="91163" name="Check Box 27" hidden="1">
              <a:extLst>
                <a:ext uri="{63B3BB69-23CF-44E3-9099-C40C66FF867C}">
                  <a14:compatExt spid="_x0000_s9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21</xdr:row>
          <xdr:rowOff>342900</xdr:rowOff>
        </xdr:from>
        <xdr:to>
          <xdr:col>62</xdr:col>
          <xdr:colOff>57150</xdr:colOff>
          <xdr:row>22</xdr:row>
          <xdr:rowOff>390525</xdr:rowOff>
        </xdr:to>
        <xdr:sp macro="" textlink="">
          <xdr:nvSpPr>
            <xdr:cNvPr id="91164" name="Check Box 28" hidden="1">
              <a:extLst>
                <a:ext uri="{63B3BB69-23CF-44E3-9099-C40C66FF867C}">
                  <a14:compatExt spid="_x0000_s9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21</xdr:row>
          <xdr:rowOff>342900</xdr:rowOff>
        </xdr:from>
        <xdr:to>
          <xdr:col>64</xdr:col>
          <xdr:colOff>19050</xdr:colOff>
          <xdr:row>22</xdr:row>
          <xdr:rowOff>390525</xdr:rowOff>
        </xdr:to>
        <xdr:sp macro="" textlink="">
          <xdr:nvSpPr>
            <xdr:cNvPr id="91165" name="Check Box 29" hidden="1">
              <a:extLst>
                <a:ext uri="{63B3BB69-23CF-44E3-9099-C40C66FF867C}">
                  <a14:compatExt spid="_x0000_s9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21</xdr:row>
          <xdr:rowOff>342900</xdr:rowOff>
        </xdr:from>
        <xdr:to>
          <xdr:col>54</xdr:col>
          <xdr:colOff>123825</xdr:colOff>
          <xdr:row>22</xdr:row>
          <xdr:rowOff>390525</xdr:rowOff>
        </xdr:to>
        <xdr:sp macro="" textlink="">
          <xdr:nvSpPr>
            <xdr:cNvPr id="91166" name="Check Box 30" hidden="1">
              <a:extLst>
                <a:ext uri="{63B3BB69-23CF-44E3-9099-C40C66FF867C}">
                  <a14:compatExt spid="_x0000_s9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24</xdr:row>
          <xdr:rowOff>342900</xdr:rowOff>
        </xdr:from>
        <xdr:to>
          <xdr:col>56</xdr:col>
          <xdr:colOff>95250</xdr:colOff>
          <xdr:row>25</xdr:row>
          <xdr:rowOff>390525</xdr:rowOff>
        </xdr:to>
        <xdr:sp macro="" textlink="">
          <xdr:nvSpPr>
            <xdr:cNvPr id="91167" name="Check Box 31" hidden="1">
              <a:extLst>
                <a:ext uri="{63B3BB69-23CF-44E3-9099-C40C66FF867C}">
                  <a14:compatExt spid="_x0000_s9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24</xdr:row>
          <xdr:rowOff>342900</xdr:rowOff>
        </xdr:from>
        <xdr:to>
          <xdr:col>58</xdr:col>
          <xdr:colOff>76200</xdr:colOff>
          <xdr:row>25</xdr:row>
          <xdr:rowOff>390525</xdr:rowOff>
        </xdr:to>
        <xdr:sp macro="" textlink="">
          <xdr:nvSpPr>
            <xdr:cNvPr id="91168" name="Check Box 32" hidden="1">
              <a:extLst>
                <a:ext uri="{63B3BB69-23CF-44E3-9099-C40C66FF867C}">
                  <a14:compatExt spid="_x0000_s9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24</xdr:row>
          <xdr:rowOff>342900</xdr:rowOff>
        </xdr:from>
        <xdr:to>
          <xdr:col>60</xdr:col>
          <xdr:colOff>57150</xdr:colOff>
          <xdr:row>25</xdr:row>
          <xdr:rowOff>390525</xdr:rowOff>
        </xdr:to>
        <xdr:sp macro="" textlink="">
          <xdr:nvSpPr>
            <xdr:cNvPr id="91169" name="Check Box 33" hidden="1">
              <a:extLst>
                <a:ext uri="{63B3BB69-23CF-44E3-9099-C40C66FF867C}">
                  <a14:compatExt spid="_x0000_s9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24</xdr:row>
          <xdr:rowOff>342900</xdr:rowOff>
        </xdr:from>
        <xdr:to>
          <xdr:col>62</xdr:col>
          <xdr:colOff>57150</xdr:colOff>
          <xdr:row>25</xdr:row>
          <xdr:rowOff>390525</xdr:rowOff>
        </xdr:to>
        <xdr:sp macro="" textlink="">
          <xdr:nvSpPr>
            <xdr:cNvPr id="91170" name="Check Box 34" hidden="1">
              <a:extLst>
                <a:ext uri="{63B3BB69-23CF-44E3-9099-C40C66FF867C}">
                  <a14:compatExt spid="_x0000_s9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24</xdr:row>
          <xdr:rowOff>342900</xdr:rowOff>
        </xdr:from>
        <xdr:to>
          <xdr:col>64</xdr:col>
          <xdr:colOff>19050</xdr:colOff>
          <xdr:row>25</xdr:row>
          <xdr:rowOff>390525</xdr:rowOff>
        </xdr:to>
        <xdr:sp macro="" textlink="">
          <xdr:nvSpPr>
            <xdr:cNvPr id="91171" name="Check Box 35" hidden="1">
              <a:extLst>
                <a:ext uri="{63B3BB69-23CF-44E3-9099-C40C66FF867C}">
                  <a14:compatExt spid="_x0000_s9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24</xdr:row>
          <xdr:rowOff>342900</xdr:rowOff>
        </xdr:from>
        <xdr:to>
          <xdr:col>54</xdr:col>
          <xdr:colOff>123825</xdr:colOff>
          <xdr:row>25</xdr:row>
          <xdr:rowOff>390525</xdr:rowOff>
        </xdr:to>
        <xdr:sp macro="" textlink="">
          <xdr:nvSpPr>
            <xdr:cNvPr id="91172" name="Check Box 36" hidden="1">
              <a:extLst>
                <a:ext uri="{63B3BB69-23CF-44E3-9099-C40C66FF867C}">
                  <a14:compatExt spid="_x0000_s9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342900</xdr:rowOff>
        </xdr:from>
        <xdr:to>
          <xdr:col>56</xdr:col>
          <xdr:colOff>95250</xdr:colOff>
          <xdr:row>28</xdr:row>
          <xdr:rowOff>390525</xdr:rowOff>
        </xdr:to>
        <xdr:sp macro="" textlink="">
          <xdr:nvSpPr>
            <xdr:cNvPr id="91173" name="Check Box 37" hidden="1">
              <a:extLst>
                <a:ext uri="{63B3BB69-23CF-44E3-9099-C40C66FF867C}">
                  <a14:compatExt spid="_x0000_s9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27</xdr:row>
          <xdr:rowOff>342900</xdr:rowOff>
        </xdr:from>
        <xdr:to>
          <xdr:col>58</xdr:col>
          <xdr:colOff>76200</xdr:colOff>
          <xdr:row>28</xdr:row>
          <xdr:rowOff>390525</xdr:rowOff>
        </xdr:to>
        <xdr:sp macro="" textlink="">
          <xdr:nvSpPr>
            <xdr:cNvPr id="91174" name="Check Box 38" hidden="1">
              <a:extLst>
                <a:ext uri="{63B3BB69-23CF-44E3-9099-C40C66FF867C}">
                  <a14:compatExt spid="_x0000_s9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27</xdr:row>
          <xdr:rowOff>342900</xdr:rowOff>
        </xdr:from>
        <xdr:to>
          <xdr:col>60</xdr:col>
          <xdr:colOff>57150</xdr:colOff>
          <xdr:row>28</xdr:row>
          <xdr:rowOff>390525</xdr:rowOff>
        </xdr:to>
        <xdr:sp macro="" textlink="">
          <xdr:nvSpPr>
            <xdr:cNvPr id="91175" name="Check Box 39" hidden="1">
              <a:extLst>
                <a:ext uri="{63B3BB69-23CF-44E3-9099-C40C66FF867C}">
                  <a14:compatExt spid="_x0000_s9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27</xdr:row>
          <xdr:rowOff>342900</xdr:rowOff>
        </xdr:from>
        <xdr:to>
          <xdr:col>62</xdr:col>
          <xdr:colOff>57150</xdr:colOff>
          <xdr:row>28</xdr:row>
          <xdr:rowOff>390525</xdr:rowOff>
        </xdr:to>
        <xdr:sp macro="" textlink="">
          <xdr:nvSpPr>
            <xdr:cNvPr id="91176" name="Check Box 40" hidden="1">
              <a:extLst>
                <a:ext uri="{63B3BB69-23CF-44E3-9099-C40C66FF867C}">
                  <a14:compatExt spid="_x0000_s9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27</xdr:row>
          <xdr:rowOff>342900</xdr:rowOff>
        </xdr:from>
        <xdr:to>
          <xdr:col>64</xdr:col>
          <xdr:colOff>19050</xdr:colOff>
          <xdr:row>28</xdr:row>
          <xdr:rowOff>390525</xdr:rowOff>
        </xdr:to>
        <xdr:sp macro="" textlink="">
          <xdr:nvSpPr>
            <xdr:cNvPr id="91177" name="Check Box 41" hidden="1">
              <a:extLst>
                <a:ext uri="{63B3BB69-23CF-44E3-9099-C40C66FF867C}">
                  <a14:compatExt spid="_x0000_s9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27</xdr:row>
          <xdr:rowOff>342900</xdr:rowOff>
        </xdr:from>
        <xdr:to>
          <xdr:col>54</xdr:col>
          <xdr:colOff>123825</xdr:colOff>
          <xdr:row>28</xdr:row>
          <xdr:rowOff>390525</xdr:rowOff>
        </xdr:to>
        <xdr:sp macro="" textlink="">
          <xdr:nvSpPr>
            <xdr:cNvPr id="91178" name="Check Box 42" hidden="1">
              <a:extLst>
                <a:ext uri="{63B3BB69-23CF-44E3-9099-C40C66FF867C}">
                  <a14:compatExt spid="_x0000_s9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20</xdr:row>
          <xdr:rowOff>219075</xdr:rowOff>
        </xdr:from>
        <xdr:to>
          <xdr:col>56</xdr:col>
          <xdr:colOff>95250</xdr:colOff>
          <xdr:row>21</xdr:row>
          <xdr:rowOff>266700</xdr:rowOff>
        </xdr:to>
        <xdr:sp macro="" textlink="">
          <xdr:nvSpPr>
            <xdr:cNvPr id="91141" name="Check Box 5" hidden="1">
              <a:extLst>
                <a:ext uri="{63B3BB69-23CF-44E3-9099-C40C66FF867C}">
                  <a14:compatExt spid="_x0000_s9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20</xdr:row>
          <xdr:rowOff>219075</xdr:rowOff>
        </xdr:from>
        <xdr:to>
          <xdr:col>58</xdr:col>
          <xdr:colOff>76200</xdr:colOff>
          <xdr:row>21</xdr:row>
          <xdr:rowOff>266700</xdr:rowOff>
        </xdr:to>
        <xdr:sp macro="" textlink="">
          <xdr:nvSpPr>
            <xdr:cNvPr id="91142" name="Check Box 6" hidden="1">
              <a:extLst>
                <a:ext uri="{63B3BB69-23CF-44E3-9099-C40C66FF867C}">
                  <a14:compatExt spid="_x0000_s9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20</xdr:row>
          <xdr:rowOff>219075</xdr:rowOff>
        </xdr:from>
        <xdr:to>
          <xdr:col>60</xdr:col>
          <xdr:colOff>57150</xdr:colOff>
          <xdr:row>21</xdr:row>
          <xdr:rowOff>266700</xdr:rowOff>
        </xdr:to>
        <xdr:sp macro="" textlink="">
          <xdr:nvSpPr>
            <xdr:cNvPr id="91143" name="Check Box 7" hidden="1">
              <a:extLst>
                <a:ext uri="{63B3BB69-23CF-44E3-9099-C40C66FF867C}">
                  <a14:compatExt spid="_x0000_s9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20</xdr:row>
          <xdr:rowOff>219075</xdr:rowOff>
        </xdr:from>
        <xdr:to>
          <xdr:col>62</xdr:col>
          <xdr:colOff>47625</xdr:colOff>
          <xdr:row>21</xdr:row>
          <xdr:rowOff>266700</xdr:rowOff>
        </xdr:to>
        <xdr:sp macro="" textlink="">
          <xdr:nvSpPr>
            <xdr:cNvPr id="91144" name="Check Box 8" hidden="1">
              <a:extLst>
                <a:ext uri="{63B3BB69-23CF-44E3-9099-C40C66FF867C}">
                  <a14:compatExt spid="_x0000_s9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20</xdr:row>
          <xdr:rowOff>219075</xdr:rowOff>
        </xdr:from>
        <xdr:to>
          <xdr:col>64</xdr:col>
          <xdr:colOff>19050</xdr:colOff>
          <xdr:row>21</xdr:row>
          <xdr:rowOff>266700</xdr:rowOff>
        </xdr:to>
        <xdr:sp macro="" textlink="">
          <xdr:nvSpPr>
            <xdr:cNvPr id="91145" name="Check Box 9" hidden="1">
              <a:extLst>
                <a:ext uri="{63B3BB69-23CF-44E3-9099-C40C66FF867C}">
                  <a14:compatExt spid="_x0000_s9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20</xdr:row>
          <xdr:rowOff>219075</xdr:rowOff>
        </xdr:from>
        <xdr:to>
          <xdr:col>54</xdr:col>
          <xdr:colOff>123825</xdr:colOff>
          <xdr:row>21</xdr:row>
          <xdr:rowOff>266700</xdr:rowOff>
        </xdr:to>
        <xdr:sp macro="" textlink="">
          <xdr:nvSpPr>
            <xdr:cNvPr id="91146" name="Check Box 10" hidden="1">
              <a:extLst>
                <a:ext uri="{63B3BB69-23CF-44E3-9099-C40C66FF867C}">
                  <a14:compatExt spid="_x0000_s9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23</xdr:row>
          <xdr:rowOff>152400</xdr:rowOff>
        </xdr:from>
        <xdr:to>
          <xdr:col>56</xdr:col>
          <xdr:colOff>95250</xdr:colOff>
          <xdr:row>24</xdr:row>
          <xdr:rowOff>200025</xdr:rowOff>
        </xdr:to>
        <xdr:sp macro="" textlink="">
          <xdr:nvSpPr>
            <xdr:cNvPr id="91148" name="Check Box 12" hidden="1">
              <a:extLst>
                <a:ext uri="{63B3BB69-23CF-44E3-9099-C40C66FF867C}">
                  <a14:compatExt spid="_x0000_s9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23</xdr:row>
          <xdr:rowOff>152400</xdr:rowOff>
        </xdr:from>
        <xdr:to>
          <xdr:col>58</xdr:col>
          <xdr:colOff>76200</xdr:colOff>
          <xdr:row>24</xdr:row>
          <xdr:rowOff>200025</xdr:rowOff>
        </xdr:to>
        <xdr:sp macro="" textlink="">
          <xdr:nvSpPr>
            <xdr:cNvPr id="91149" name="Check Box 13" hidden="1">
              <a:extLst>
                <a:ext uri="{63B3BB69-23CF-44E3-9099-C40C66FF867C}">
                  <a14:compatExt spid="_x0000_s9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23</xdr:row>
          <xdr:rowOff>152400</xdr:rowOff>
        </xdr:from>
        <xdr:to>
          <xdr:col>60</xdr:col>
          <xdr:colOff>57150</xdr:colOff>
          <xdr:row>24</xdr:row>
          <xdr:rowOff>200025</xdr:rowOff>
        </xdr:to>
        <xdr:sp macro="" textlink="">
          <xdr:nvSpPr>
            <xdr:cNvPr id="91150" name="Check Box 14" hidden="1">
              <a:extLst>
                <a:ext uri="{63B3BB69-23CF-44E3-9099-C40C66FF867C}">
                  <a14:compatExt spid="_x0000_s9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23</xdr:row>
          <xdr:rowOff>152400</xdr:rowOff>
        </xdr:from>
        <xdr:to>
          <xdr:col>62</xdr:col>
          <xdr:colOff>47625</xdr:colOff>
          <xdr:row>24</xdr:row>
          <xdr:rowOff>200025</xdr:rowOff>
        </xdr:to>
        <xdr:sp macro="" textlink="">
          <xdr:nvSpPr>
            <xdr:cNvPr id="91151" name="Check Box 15" hidden="1">
              <a:extLst>
                <a:ext uri="{63B3BB69-23CF-44E3-9099-C40C66FF867C}">
                  <a14:compatExt spid="_x0000_s9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23</xdr:row>
          <xdr:rowOff>152400</xdr:rowOff>
        </xdr:from>
        <xdr:to>
          <xdr:col>64</xdr:col>
          <xdr:colOff>19050</xdr:colOff>
          <xdr:row>24</xdr:row>
          <xdr:rowOff>200025</xdr:rowOff>
        </xdr:to>
        <xdr:sp macro="" textlink="">
          <xdr:nvSpPr>
            <xdr:cNvPr id="91152" name="Check Box 16" hidden="1">
              <a:extLst>
                <a:ext uri="{63B3BB69-23CF-44E3-9099-C40C66FF867C}">
                  <a14:compatExt spid="_x0000_s9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23</xdr:row>
          <xdr:rowOff>152400</xdr:rowOff>
        </xdr:from>
        <xdr:to>
          <xdr:col>54</xdr:col>
          <xdr:colOff>123825</xdr:colOff>
          <xdr:row>24</xdr:row>
          <xdr:rowOff>200025</xdr:rowOff>
        </xdr:to>
        <xdr:sp macro="" textlink="">
          <xdr:nvSpPr>
            <xdr:cNvPr id="91153" name="Check Box 17" hidden="1">
              <a:extLst>
                <a:ext uri="{63B3BB69-23CF-44E3-9099-C40C66FF867C}">
                  <a14:compatExt spid="_x0000_s9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190500</xdr:rowOff>
        </xdr:from>
        <xdr:to>
          <xdr:col>56</xdr:col>
          <xdr:colOff>95250</xdr:colOff>
          <xdr:row>27</xdr:row>
          <xdr:rowOff>228600</xdr:rowOff>
        </xdr:to>
        <xdr:sp macro="" textlink="">
          <xdr:nvSpPr>
            <xdr:cNvPr id="91155" name="Check Box 19" hidden="1">
              <a:extLst>
                <a:ext uri="{63B3BB69-23CF-44E3-9099-C40C66FF867C}">
                  <a14:compatExt spid="_x0000_s9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26</xdr:row>
          <xdr:rowOff>190500</xdr:rowOff>
        </xdr:from>
        <xdr:to>
          <xdr:col>58</xdr:col>
          <xdr:colOff>76200</xdr:colOff>
          <xdr:row>27</xdr:row>
          <xdr:rowOff>228600</xdr:rowOff>
        </xdr:to>
        <xdr:sp macro="" textlink="">
          <xdr:nvSpPr>
            <xdr:cNvPr id="91156" name="Check Box 20" hidden="1">
              <a:extLst>
                <a:ext uri="{63B3BB69-23CF-44E3-9099-C40C66FF867C}">
                  <a14:compatExt spid="_x0000_s9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26</xdr:row>
          <xdr:rowOff>190500</xdr:rowOff>
        </xdr:from>
        <xdr:to>
          <xdr:col>60</xdr:col>
          <xdr:colOff>57150</xdr:colOff>
          <xdr:row>27</xdr:row>
          <xdr:rowOff>228600</xdr:rowOff>
        </xdr:to>
        <xdr:sp macro="" textlink="">
          <xdr:nvSpPr>
            <xdr:cNvPr id="91157" name="Check Box 21" hidden="1">
              <a:extLst>
                <a:ext uri="{63B3BB69-23CF-44E3-9099-C40C66FF867C}">
                  <a14:compatExt spid="_x0000_s9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26</xdr:row>
          <xdr:rowOff>190500</xdr:rowOff>
        </xdr:from>
        <xdr:to>
          <xdr:col>62</xdr:col>
          <xdr:colOff>47625</xdr:colOff>
          <xdr:row>27</xdr:row>
          <xdr:rowOff>228600</xdr:rowOff>
        </xdr:to>
        <xdr:sp macro="" textlink="">
          <xdr:nvSpPr>
            <xdr:cNvPr id="91158" name="Check Box 22" hidden="1">
              <a:extLst>
                <a:ext uri="{63B3BB69-23CF-44E3-9099-C40C66FF867C}">
                  <a14:compatExt spid="_x0000_s9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26</xdr:row>
          <xdr:rowOff>190500</xdr:rowOff>
        </xdr:from>
        <xdr:to>
          <xdr:col>64</xdr:col>
          <xdr:colOff>19050</xdr:colOff>
          <xdr:row>27</xdr:row>
          <xdr:rowOff>228600</xdr:rowOff>
        </xdr:to>
        <xdr:sp macro="" textlink="">
          <xdr:nvSpPr>
            <xdr:cNvPr id="91159" name="Check Box 23" hidden="1">
              <a:extLst>
                <a:ext uri="{63B3BB69-23CF-44E3-9099-C40C66FF867C}">
                  <a14:compatExt spid="_x0000_s9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26</xdr:row>
          <xdr:rowOff>190500</xdr:rowOff>
        </xdr:from>
        <xdr:to>
          <xdr:col>54</xdr:col>
          <xdr:colOff>123825</xdr:colOff>
          <xdr:row>27</xdr:row>
          <xdr:rowOff>228600</xdr:rowOff>
        </xdr:to>
        <xdr:sp macro="" textlink="">
          <xdr:nvSpPr>
            <xdr:cNvPr id="91160" name="Check Box 24" hidden="1">
              <a:extLst>
                <a:ext uri="{63B3BB69-23CF-44E3-9099-C40C66FF867C}">
                  <a14:compatExt spid="_x0000_s9116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12</xdr:col>
      <xdr:colOff>100198</xdr:colOff>
      <xdr:row>0</xdr:row>
      <xdr:rowOff>174419</xdr:rowOff>
    </xdr:from>
    <xdr:to>
      <xdr:col>22</xdr:col>
      <xdr:colOff>54551</xdr:colOff>
      <xdr:row>2</xdr:row>
      <xdr:rowOff>100396</xdr:rowOff>
    </xdr:to>
    <xdr:pic>
      <xdr:nvPicPr>
        <xdr:cNvPr id="3" name="Image 2">
          <a:extLst>
            <a:ext uri="{FF2B5EF4-FFF2-40B4-BE49-F238E27FC236}">
              <a16:creationId xmlns:a16="http://schemas.microsoft.com/office/drawing/2014/main" xmlns=""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0562" y="174419"/>
          <a:ext cx="1512990" cy="376250"/>
        </a:xfrm>
        <a:prstGeom prst="rect">
          <a:avLst/>
        </a:prstGeom>
      </xdr:spPr>
    </xdr:pic>
    <xdr:clientData/>
  </xdr:twoCellAnchor>
  <xdr:twoCellAnchor>
    <xdr:from>
      <xdr:col>93</xdr:col>
      <xdr:colOff>204106</xdr:colOff>
      <xdr:row>0</xdr:row>
      <xdr:rowOff>136070</xdr:rowOff>
    </xdr:from>
    <xdr:to>
      <xdr:col>95</xdr:col>
      <xdr:colOff>549665</xdr:colOff>
      <xdr:row>3</xdr:row>
      <xdr:rowOff>214632</xdr:rowOff>
    </xdr:to>
    <xdr:grpSp>
      <xdr:nvGrpSpPr>
        <xdr:cNvPr id="5" name="Groupe 4">
          <a:hlinkClick xmlns:r="http://schemas.openxmlformats.org/officeDocument/2006/relationships" r:id="rId2"/>
          <a:extLst>
            <a:ext uri="{FF2B5EF4-FFF2-40B4-BE49-F238E27FC236}">
              <a16:creationId xmlns:a16="http://schemas.microsoft.com/office/drawing/2014/main" xmlns="" id="{00000000-0008-0000-0A00-00002B000000}"/>
            </a:ext>
          </a:extLst>
        </xdr:cNvPr>
        <xdr:cNvGrpSpPr/>
      </xdr:nvGrpSpPr>
      <xdr:grpSpPr>
        <a:xfrm>
          <a:off x="15322879" y="136070"/>
          <a:ext cx="1453922" cy="753971"/>
          <a:chOff x="19405709" y="1398110"/>
          <a:chExt cx="2093555" cy="1176971"/>
        </a:xfrm>
        <a:solidFill>
          <a:srgbClr val="00B050"/>
        </a:solidFill>
      </xdr:grpSpPr>
      <xdr:sp macro="" textlink="">
        <xdr:nvSpPr>
          <xdr:cNvPr id="6" name="Carré corné 5">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7" name="Flèche gauche 6">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0</xdr:col>
      <xdr:colOff>0</xdr:colOff>
      <xdr:row>17</xdr:row>
      <xdr:rowOff>0</xdr:rowOff>
    </xdr:from>
    <xdr:to>
      <xdr:col>4</xdr:col>
      <xdr:colOff>110379</xdr:colOff>
      <xdr:row>19</xdr:row>
      <xdr:rowOff>108858</xdr:rowOff>
    </xdr:to>
    <xdr:sp macro="" textlink="">
      <xdr:nvSpPr>
        <xdr:cNvPr id="11" name="Flèche droite 10">
          <a:hlinkClick xmlns:r="http://schemas.openxmlformats.org/officeDocument/2006/relationships" r:id="rId3"/>
        </xdr:cNvPr>
        <xdr:cNvSpPr/>
      </xdr:nvSpPr>
      <xdr:spPr>
        <a:xfrm flipH="1">
          <a:off x="0" y="38671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1</a:t>
          </a:r>
        </a:p>
      </xdr:txBody>
    </xdr:sp>
    <xdr:clientData fPrintsWithSheet="0"/>
  </xdr:twoCellAnchor>
  <xdr:twoCellAnchor>
    <xdr:from>
      <xdr:col>0</xdr:col>
      <xdr:colOff>0</xdr:colOff>
      <xdr:row>29</xdr:row>
      <xdr:rowOff>0</xdr:rowOff>
    </xdr:from>
    <xdr:to>
      <xdr:col>4</xdr:col>
      <xdr:colOff>110379</xdr:colOff>
      <xdr:row>31</xdr:row>
      <xdr:rowOff>108858</xdr:rowOff>
    </xdr:to>
    <xdr:sp macro="" textlink="">
      <xdr:nvSpPr>
        <xdr:cNvPr id="12" name="Flèche droite 11">
          <a:hlinkClick xmlns:r="http://schemas.openxmlformats.org/officeDocument/2006/relationships" r:id="rId4"/>
        </xdr:cNvPr>
        <xdr:cNvSpPr/>
      </xdr:nvSpPr>
      <xdr:spPr>
        <a:xfrm flipH="1">
          <a:off x="0" y="66103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2</a:t>
          </a:r>
        </a:p>
      </xdr:txBody>
    </xdr:sp>
    <xdr:clientData fPrintsWithSheet="0"/>
  </xdr:twoCellAnchor>
  <xdr:twoCellAnchor>
    <xdr:from>
      <xdr:col>0</xdr:col>
      <xdr:colOff>0</xdr:colOff>
      <xdr:row>41</xdr:row>
      <xdr:rowOff>0</xdr:rowOff>
    </xdr:from>
    <xdr:to>
      <xdr:col>4</xdr:col>
      <xdr:colOff>110379</xdr:colOff>
      <xdr:row>43</xdr:row>
      <xdr:rowOff>108858</xdr:rowOff>
    </xdr:to>
    <xdr:sp macro="" textlink="">
      <xdr:nvSpPr>
        <xdr:cNvPr id="13" name="Flèche droite 12">
          <a:hlinkClick xmlns:r="http://schemas.openxmlformats.org/officeDocument/2006/relationships" r:id="rId5"/>
        </xdr:cNvPr>
        <xdr:cNvSpPr/>
      </xdr:nvSpPr>
      <xdr:spPr>
        <a:xfrm flipH="1">
          <a:off x="0" y="93535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3</a:t>
          </a:r>
        </a:p>
      </xdr:txBody>
    </xdr:sp>
    <xdr:clientData fPrintsWithSheet="0"/>
  </xdr:twoCellAnchor>
  <xdr:twoCellAnchor>
    <xdr:from>
      <xdr:col>0</xdr:col>
      <xdr:colOff>0</xdr:colOff>
      <xdr:row>53</xdr:row>
      <xdr:rowOff>0</xdr:rowOff>
    </xdr:from>
    <xdr:to>
      <xdr:col>4</xdr:col>
      <xdr:colOff>110379</xdr:colOff>
      <xdr:row>55</xdr:row>
      <xdr:rowOff>108858</xdr:rowOff>
    </xdr:to>
    <xdr:sp macro="" textlink="">
      <xdr:nvSpPr>
        <xdr:cNvPr id="14" name="Flèche droite 13">
          <a:hlinkClick xmlns:r="http://schemas.openxmlformats.org/officeDocument/2006/relationships" r:id="rId6"/>
        </xdr:cNvPr>
        <xdr:cNvSpPr/>
      </xdr:nvSpPr>
      <xdr:spPr>
        <a:xfrm flipH="1">
          <a:off x="0" y="120967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4</a:t>
          </a:r>
        </a:p>
      </xdr:txBody>
    </xdr:sp>
    <xdr:clientData fPrintsWithSheet="0"/>
  </xdr:twoCellAnchor>
  <xdr:twoCellAnchor>
    <xdr:from>
      <xdr:col>0</xdr:col>
      <xdr:colOff>0</xdr:colOff>
      <xdr:row>65</xdr:row>
      <xdr:rowOff>0</xdr:rowOff>
    </xdr:from>
    <xdr:to>
      <xdr:col>4</xdr:col>
      <xdr:colOff>110379</xdr:colOff>
      <xdr:row>67</xdr:row>
      <xdr:rowOff>108858</xdr:rowOff>
    </xdr:to>
    <xdr:sp macro="" textlink="">
      <xdr:nvSpPr>
        <xdr:cNvPr id="15" name="Flèche droite 14">
          <a:hlinkClick xmlns:r="http://schemas.openxmlformats.org/officeDocument/2006/relationships" r:id="rId7"/>
        </xdr:cNvPr>
        <xdr:cNvSpPr/>
      </xdr:nvSpPr>
      <xdr:spPr>
        <a:xfrm flipH="1">
          <a:off x="0" y="148399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5</a:t>
          </a:r>
        </a:p>
      </xdr:txBody>
    </xdr:sp>
    <xdr:clientData fPrintsWithSheet="0"/>
  </xdr:twoCellAnchor>
  <xdr:twoCellAnchor>
    <xdr:from>
      <xdr:col>0</xdr:col>
      <xdr:colOff>0</xdr:colOff>
      <xdr:row>77</xdr:row>
      <xdr:rowOff>0</xdr:rowOff>
    </xdr:from>
    <xdr:to>
      <xdr:col>4</xdr:col>
      <xdr:colOff>110379</xdr:colOff>
      <xdr:row>79</xdr:row>
      <xdr:rowOff>108858</xdr:rowOff>
    </xdr:to>
    <xdr:sp macro="" textlink="">
      <xdr:nvSpPr>
        <xdr:cNvPr id="16" name="Flèche droite 15">
          <a:hlinkClick xmlns:r="http://schemas.openxmlformats.org/officeDocument/2006/relationships" r:id="rId8"/>
        </xdr:cNvPr>
        <xdr:cNvSpPr/>
      </xdr:nvSpPr>
      <xdr:spPr>
        <a:xfrm flipH="1">
          <a:off x="0" y="175831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6</a:t>
          </a:r>
        </a:p>
      </xdr:txBody>
    </xdr:sp>
    <xdr:clientData fPrintsWithSheet="0"/>
  </xdr:twoCellAnchor>
  <xdr:twoCellAnchor>
    <xdr:from>
      <xdr:col>0</xdr:col>
      <xdr:colOff>0</xdr:colOff>
      <xdr:row>89</xdr:row>
      <xdr:rowOff>0</xdr:rowOff>
    </xdr:from>
    <xdr:to>
      <xdr:col>4</xdr:col>
      <xdr:colOff>110379</xdr:colOff>
      <xdr:row>91</xdr:row>
      <xdr:rowOff>108858</xdr:rowOff>
    </xdr:to>
    <xdr:sp macro="" textlink="">
      <xdr:nvSpPr>
        <xdr:cNvPr id="17" name="Flèche droite 16">
          <a:hlinkClick xmlns:r="http://schemas.openxmlformats.org/officeDocument/2006/relationships" r:id="rId9"/>
        </xdr:cNvPr>
        <xdr:cNvSpPr/>
      </xdr:nvSpPr>
      <xdr:spPr>
        <a:xfrm flipH="1">
          <a:off x="0" y="203263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7</a:t>
          </a:r>
        </a:p>
      </xdr:txBody>
    </xdr:sp>
    <xdr:clientData fPrintsWithSheet="0"/>
  </xdr:twoCellAnchor>
  <xdr:twoCellAnchor>
    <xdr:from>
      <xdr:col>0</xdr:col>
      <xdr:colOff>0</xdr:colOff>
      <xdr:row>101</xdr:row>
      <xdr:rowOff>0</xdr:rowOff>
    </xdr:from>
    <xdr:to>
      <xdr:col>4</xdr:col>
      <xdr:colOff>110379</xdr:colOff>
      <xdr:row>103</xdr:row>
      <xdr:rowOff>108858</xdr:rowOff>
    </xdr:to>
    <xdr:sp macro="" textlink="">
      <xdr:nvSpPr>
        <xdr:cNvPr id="18" name="Flèche droite 17">
          <a:hlinkClick xmlns:r="http://schemas.openxmlformats.org/officeDocument/2006/relationships" r:id="rId10"/>
        </xdr:cNvPr>
        <xdr:cNvSpPr/>
      </xdr:nvSpPr>
      <xdr:spPr>
        <a:xfrm flipH="1">
          <a:off x="0" y="23069550"/>
          <a:ext cx="7199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8</a:t>
          </a:r>
        </a:p>
      </xdr:txBody>
    </xdr:sp>
    <xdr:clientData fPrintsWithSheet="0"/>
  </xdr:twoCellAnchor>
  <xdr:twoCellAnchor>
    <xdr:from>
      <xdr:col>93</xdr:col>
      <xdr:colOff>136071</xdr:colOff>
      <xdr:row>5</xdr:row>
      <xdr:rowOff>68035</xdr:rowOff>
    </xdr:from>
    <xdr:to>
      <xdr:col>96</xdr:col>
      <xdr:colOff>72076</xdr:colOff>
      <xdr:row>8</xdr:row>
      <xdr:rowOff>50426</xdr:rowOff>
    </xdr:to>
    <xdr:sp macro="" textlink="">
      <xdr:nvSpPr>
        <xdr:cNvPr id="19" name="Carré corné 18">
          <a:hlinkClick xmlns:r="http://schemas.openxmlformats.org/officeDocument/2006/relationships" r:id="rId11"/>
        </xdr:cNvPr>
        <xdr:cNvSpPr/>
      </xdr:nvSpPr>
      <xdr:spPr>
        <a:xfrm>
          <a:off x="14790964" y="1224642"/>
          <a:ext cx="1609683" cy="717177"/>
        </a:xfrm>
        <a:prstGeom prst="foldedCorner">
          <a:avLst>
            <a:gd name="adj" fmla="val 41090"/>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Evaluation produit</a:t>
          </a:r>
          <a:r>
            <a:rPr lang="fr-FR" sz="1400" b="1" baseline="0">
              <a:solidFill>
                <a:schemeClr val="tx1"/>
              </a:solidFill>
              <a:latin typeface="Arial Narrow" pitchFamily="34" charset="0"/>
            </a:rPr>
            <a:t> fini</a:t>
          </a:r>
          <a:endParaRPr lang="fr-FR" sz="1400" b="1">
            <a:solidFill>
              <a:schemeClr val="tx1"/>
            </a:solidFill>
            <a:latin typeface="Arial Narrow" pitchFamily="34" charset="0"/>
          </a:endParaRPr>
        </a:p>
      </xdr:txBody>
    </xdr:sp>
    <xdr:clientData fPrintsWithSheet="0"/>
  </xdr:twoCellAnchor>
  <xdr:twoCellAnchor>
    <xdr:from>
      <xdr:col>93</xdr:col>
      <xdr:colOff>136071</xdr:colOff>
      <xdr:row>9</xdr:row>
      <xdr:rowOff>68035</xdr:rowOff>
    </xdr:from>
    <xdr:to>
      <xdr:col>96</xdr:col>
      <xdr:colOff>72076</xdr:colOff>
      <xdr:row>12</xdr:row>
      <xdr:rowOff>81642</xdr:rowOff>
    </xdr:to>
    <xdr:sp macro="" textlink="">
      <xdr:nvSpPr>
        <xdr:cNvPr id="24" name="Carré corné 23">
          <a:hlinkClick xmlns:r="http://schemas.openxmlformats.org/officeDocument/2006/relationships" r:id="rId12"/>
        </xdr:cNvPr>
        <xdr:cNvSpPr/>
      </xdr:nvSpPr>
      <xdr:spPr>
        <a:xfrm>
          <a:off x="14790964" y="2231571"/>
          <a:ext cx="1609683" cy="762000"/>
        </a:xfrm>
        <a:prstGeom prst="foldedCorner">
          <a:avLst>
            <a:gd name="adj" fmla="val 31672"/>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notation classe</a:t>
          </a:r>
        </a:p>
      </xdr:txBody>
    </xdr:sp>
    <xdr:clientData fPrintsWithSheet="0"/>
  </xdr:twoCellAnchor>
  <xdr:twoCellAnchor>
    <xdr:from>
      <xdr:col>96</xdr:col>
      <xdr:colOff>408215</xdr:colOff>
      <xdr:row>0</xdr:row>
      <xdr:rowOff>136070</xdr:rowOff>
    </xdr:from>
    <xdr:to>
      <xdr:col>98</xdr:col>
      <xdr:colOff>637179</xdr:colOff>
      <xdr:row>4</xdr:row>
      <xdr:rowOff>140152</xdr:rowOff>
    </xdr:to>
    <xdr:grpSp>
      <xdr:nvGrpSpPr>
        <xdr:cNvPr id="27" name="Groupe 26"/>
        <xdr:cNvGrpSpPr/>
      </xdr:nvGrpSpPr>
      <xdr:grpSpPr>
        <a:xfrm>
          <a:off x="17189533" y="136070"/>
          <a:ext cx="1423919" cy="904627"/>
          <a:chOff x="3124201" y="2811236"/>
          <a:chExt cx="2830286" cy="1034143"/>
        </a:xfrm>
        <a:solidFill>
          <a:schemeClr val="tx1">
            <a:lumMod val="85000"/>
            <a:lumOff val="15000"/>
          </a:schemeClr>
        </a:solidFill>
      </xdr:grpSpPr>
      <xdr:sp macro="" textlink="">
        <xdr:nvSpPr>
          <xdr:cNvPr id="28" name="Carré corné 27">
            <a:hlinkClick xmlns:r="http://schemas.openxmlformats.org/officeDocument/2006/relationships" r:id="rId13"/>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29" name="Flèche droite rayée 28"/>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51</xdr:col>
      <xdr:colOff>85287</xdr:colOff>
      <xdr:row>10</xdr:row>
      <xdr:rowOff>54429</xdr:rowOff>
    </xdr:from>
    <xdr:to>
      <xdr:col>69</xdr:col>
      <xdr:colOff>96311</xdr:colOff>
      <xdr:row>12</xdr:row>
      <xdr:rowOff>324970</xdr:rowOff>
    </xdr:to>
    <xdr:pic>
      <xdr:nvPicPr>
        <xdr:cNvPr id="20" name="Image 19"/>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790" t="4602" r="4299" b="7204"/>
        <a:stretch/>
      </xdr:blipFill>
      <xdr:spPr>
        <a:xfrm>
          <a:off x="8453680" y="2354036"/>
          <a:ext cx="2705238" cy="882863"/>
        </a:xfrm>
        <a:prstGeom prst="rect">
          <a:avLst/>
        </a:prstGeom>
      </xdr:spPr>
    </xdr:pic>
    <xdr:clientData/>
  </xdr:twoCellAnchor>
  <xdr:twoCellAnchor editAs="oneCell">
    <xdr:from>
      <xdr:col>48</xdr:col>
      <xdr:colOff>0</xdr:colOff>
      <xdr:row>4</xdr:row>
      <xdr:rowOff>68035</xdr:rowOff>
    </xdr:from>
    <xdr:to>
      <xdr:col>65</xdr:col>
      <xdr:colOff>92319</xdr:colOff>
      <xdr:row>8</xdr:row>
      <xdr:rowOff>163285</xdr:rowOff>
    </xdr:to>
    <xdr:pic>
      <xdr:nvPicPr>
        <xdr:cNvPr id="21" name="Image 20"/>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207" t="8352" r="2980" b="8822"/>
        <a:stretch/>
      </xdr:blipFill>
      <xdr:spPr>
        <a:xfrm>
          <a:off x="7919357" y="993321"/>
          <a:ext cx="2636855" cy="10613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14654</xdr:colOff>
      <xdr:row>0</xdr:row>
      <xdr:rowOff>14654</xdr:rowOff>
    </xdr:from>
    <xdr:to>
      <xdr:col>7</xdr:col>
      <xdr:colOff>108857</xdr:colOff>
      <xdr:row>2</xdr:row>
      <xdr:rowOff>14090</xdr:rowOff>
    </xdr:to>
    <xdr:pic>
      <xdr:nvPicPr>
        <xdr:cNvPr id="4" name="Image 3">
          <a:extLst>
            <a:ext uri="{FF2B5EF4-FFF2-40B4-BE49-F238E27FC236}">
              <a16:creationId xmlns=""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4" y="14654"/>
          <a:ext cx="1618203" cy="380436"/>
        </a:xfrm>
        <a:prstGeom prst="rect">
          <a:avLst/>
        </a:prstGeom>
      </xdr:spPr>
    </xdr:pic>
    <xdr:clientData/>
  </xdr:twoCellAnchor>
  <xdr:twoCellAnchor>
    <xdr:from>
      <xdr:col>45</xdr:col>
      <xdr:colOff>0</xdr:colOff>
      <xdr:row>1</xdr:row>
      <xdr:rowOff>0</xdr:rowOff>
    </xdr:from>
    <xdr:to>
      <xdr:col>50</xdr:col>
      <xdr:colOff>19148</xdr:colOff>
      <xdr:row>5</xdr:row>
      <xdr:rowOff>91208</xdr:rowOff>
    </xdr:to>
    <xdr:grpSp>
      <xdr:nvGrpSpPr>
        <xdr:cNvPr id="8" name="Groupe 7">
          <a:hlinkClick xmlns:r="http://schemas.openxmlformats.org/officeDocument/2006/relationships" r:id="rId2"/>
          <a:extLst>
            <a:ext uri="{FF2B5EF4-FFF2-40B4-BE49-F238E27FC236}">
              <a16:creationId xmlns:a16="http://schemas.microsoft.com/office/drawing/2014/main" xmlns="" id="{00000000-0008-0000-0A00-00002B000000}"/>
            </a:ext>
          </a:extLst>
        </xdr:cNvPr>
        <xdr:cNvGrpSpPr/>
      </xdr:nvGrpSpPr>
      <xdr:grpSpPr>
        <a:xfrm>
          <a:off x="10001250" y="190500"/>
          <a:ext cx="1447898" cy="771565"/>
          <a:chOff x="19405709" y="1398110"/>
          <a:chExt cx="2093555" cy="1176971"/>
        </a:xfrm>
        <a:solidFill>
          <a:srgbClr val="00B050"/>
        </a:solidFill>
      </xdr:grpSpPr>
      <xdr:sp macro="" textlink="">
        <xdr:nvSpPr>
          <xdr:cNvPr id="9" name="Carré corné 8">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10" name="Flèche gauche 9">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45</xdr:col>
      <xdr:colOff>0</xdr:colOff>
      <xdr:row>7</xdr:row>
      <xdr:rowOff>0</xdr:rowOff>
    </xdr:from>
    <xdr:to>
      <xdr:col>50</xdr:col>
      <xdr:colOff>152918</xdr:colOff>
      <xdr:row>9</xdr:row>
      <xdr:rowOff>124539</xdr:rowOff>
    </xdr:to>
    <xdr:sp macro="" textlink="">
      <xdr:nvSpPr>
        <xdr:cNvPr id="11" name="Carré corné 10">
          <a:hlinkClick xmlns:r="http://schemas.openxmlformats.org/officeDocument/2006/relationships" r:id="rId3"/>
        </xdr:cNvPr>
        <xdr:cNvSpPr/>
      </xdr:nvSpPr>
      <xdr:spPr>
        <a:xfrm>
          <a:off x="10287000" y="1199029"/>
          <a:ext cx="1609683" cy="438304"/>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fPrintsWithSheet="0"/>
  </xdr:twoCellAnchor>
  <xdr:twoCellAnchor>
    <xdr:from>
      <xdr:col>45</xdr:col>
      <xdr:colOff>0</xdr:colOff>
      <xdr:row>11</xdr:row>
      <xdr:rowOff>0</xdr:rowOff>
    </xdr:from>
    <xdr:to>
      <xdr:col>49</xdr:col>
      <xdr:colOff>274588</xdr:colOff>
      <xdr:row>16</xdr:row>
      <xdr:rowOff>111339</xdr:rowOff>
    </xdr:to>
    <xdr:grpSp>
      <xdr:nvGrpSpPr>
        <xdr:cNvPr id="18" name="Groupe 17"/>
        <xdr:cNvGrpSpPr/>
      </xdr:nvGrpSpPr>
      <xdr:grpSpPr>
        <a:xfrm>
          <a:off x="10001250" y="1768929"/>
          <a:ext cx="1417588" cy="900553"/>
          <a:chOff x="3124201" y="2811236"/>
          <a:chExt cx="2830286" cy="1034143"/>
        </a:xfrm>
        <a:solidFill>
          <a:schemeClr val="tx1">
            <a:lumMod val="85000"/>
            <a:lumOff val="15000"/>
          </a:schemeClr>
        </a:solidFill>
      </xdr:grpSpPr>
      <xdr:sp macro="" textlink="">
        <xdr:nvSpPr>
          <xdr:cNvPr id="19" name="Carré corné 18">
            <a:hlinkClick xmlns:r="http://schemas.openxmlformats.org/officeDocument/2006/relationships" r:id="rId4"/>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20" name="Flèche droite rayée 19"/>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31</xdr:col>
      <xdr:colOff>127054</xdr:colOff>
      <xdr:row>9</xdr:row>
      <xdr:rowOff>8806</xdr:rowOff>
    </xdr:from>
    <xdr:to>
      <xdr:col>41</xdr:col>
      <xdr:colOff>100852</xdr:colOff>
      <xdr:row>13</xdr:row>
      <xdr:rowOff>70703</xdr:rowOff>
    </xdr:to>
    <xdr:pic>
      <xdr:nvPicPr>
        <xdr:cNvPr id="12" name="Image 11"/>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90" t="4602" r="4299" b="7204"/>
        <a:stretch/>
      </xdr:blipFill>
      <xdr:spPr>
        <a:xfrm>
          <a:off x="7074701" y="1521600"/>
          <a:ext cx="2214975" cy="689427"/>
        </a:xfrm>
        <a:prstGeom prst="rect">
          <a:avLst/>
        </a:prstGeom>
      </xdr:spPr>
    </xdr:pic>
    <xdr:clientData/>
  </xdr:twoCellAnchor>
  <xdr:twoCellAnchor editAs="oneCell">
    <xdr:from>
      <xdr:col>27</xdr:col>
      <xdr:colOff>156883</xdr:colOff>
      <xdr:row>4</xdr:row>
      <xdr:rowOff>0</xdr:rowOff>
    </xdr:from>
    <xdr:to>
      <xdr:col>37</xdr:col>
      <xdr:colOff>72040</xdr:colOff>
      <xdr:row>9</xdr:row>
      <xdr:rowOff>25929</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207" t="8352" r="2980" b="8822"/>
        <a:stretch/>
      </xdr:blipFill>
      <xdr:spPr>
        <a:xfrm>
          <a:off x="6208059" y="728382"/>
          <a:ext cx="2156334" cy="8103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100198</xdr:colOff>
      <xdr:row>0</xdr:row>
      <xdr:rowOff>174419</xdr:rowOff>
    </xdr:from>
    <xdr:to>
      <xdr:col>22</xdr:col>
      <xdr:colOff>54551</xdr:colOff>
      <xdr:row>2</xdr:row>
      <xdr:rowOff>100396</xdr:rowOff>
    </xdr:to>
    <xdr:pic>
      <xdr:nvPicPr>
        <xdr:cNvPr id="2" name="Image 1">
          <a:extLst>
            <a:ext uri="{FF2B5EF4-FFF2-40B4-BE49-F238E27FC236}">
              <a16:creationId xmlns:a16="http://schemas.microsoft.com/office/drawing/2014/main" xmlns=""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4798" y="174419"/>
          <a:ext cx="1478353" cy="383177"/>
        </a:xfrm>
        <a:prstGeom prst="rect">
          <a:avLst/>
        </a:prstGeom>
      </xdr:spPr>
    </xdr:pic>
    <xdr:clientData/>
  </xdr:twoCellAnchor>
  <xdr:twoCellAnchor>
    <xdr:from>
      <xdr:col>0</xdr:col>
      <xdr:colOff>0</xdr:colOff>
      <xdr:row>17</xdr:row>
      <xdr:rowOff>0</xdr:rowOff>
    </xdr:from>
    <xdr:to>
      <xdr:col>4</xdr:col>
      <xdr:colOff>110379</xdr:colOff>
      <xdr:row>19</xdr:row>
      <xdr:rowOff>108858</xdr:rowOff>
    </xdr:to>
    <xdr:sp macro="" textlink="">
      <xdr:nvSpPr>
        <xdr:cNvPr id="6" name="Flèche droite 5">
          <a:hlinkClick xmlns:r="http://schemas.openxmlformats.org/officeDocument/2006/relationships" r:id="rId2"/>
        </xdr:cNvPr>
        <xdr:cNvSpPr/>
      </xdr:nvSpPr>
      <xdr:spPr>
        <a:xfrm flipH="1">
          <a:off x="0" y="38671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1</a:t>
          </a:r>
        </a:p>
      </xdr:txBody>
    </xdr:sp>
    <xdr:clientData fPrintsWithSheet="0"/>
  </xdr:twoCellAnchor>
  <xdr:twoCellAnchor>
    <xdr:from>
      <xdr:col>0</xdr:col>
      <xdr:colOff>0</xdr:colOff>
      <xdr:row>29</xdr:row>
      <xdr:rowOff>0</xdr:rowOff>
    </xdr:from>
    <xdr:to>
      <xdr:col>4</xdr:col>
      <xdr:colOff>110379</xdr:colOff>
      <xdr:row>31</xdr:row>
      <xdr:rowOff>108858</xdr:rowOff>
    </xdr:to>
    <xdr:sp macro="" textlink="">
      <xdr:nvSpPr>
        <xdr:cNvPr id="7" name="Flèche droite 6">
          <a:hlinkClick xmlns:r="http://schemas.openxmlformats.org/officeDocument/2006/relationships" r:id="rId3"/>
        </xdr:cNvPr>
        <xdr:cNvSpPr/>
      </xdr:nvSpPr>
      <xdr:spPr>
        <a:xfrm flipH="1">
          <a:off x="0" y="66103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2</a:t>
          </a:r>
        </a:p>
      </xdr:txBody>
    </xdr:sp>
    <xdr:clientData fPrintsWithSheet="0"/>
  </xdr:twoCellAnchor>
  <xdr:twoCellAnchor>
    <xdr:from>
      <xdr:col>0</xdr:col>
      <xdr:colOff>0</xdr:colOff>
      <xdr:row>41</xdr:row>
      <xdr:rowOff>0</xdr:rowOff>
    </xdr:from>
    <xdr:to>
      <xdr:col>4</xdr:col>
      <xdr:colOff>110379</xdr:colOff>
      <xdr:row>43</xdr:row>
      <xdr:rowOff>108858</xdr:rowOff>
    </xdr:to>
    <xdr:sp macro="" textlink="">
      <xdr:nvSpPr>
        <xdr:cNvPr id="8" name="Flèche droite 7">
          <a:hlinkClick xmlns:r="http://schemas.openxmlformats.org/officeDocument/2006/relationships" r:id="rId4"/>
        </xdr:cNvPr>
        <xdr:cNvSpPr/>
      </xdr:nvSpPr>
      <xdr:spPr>
        <a:xfrm flipH="1">
          <a:off x="0" y="93535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3</a:t>
          </a:r>
        </a:p>
      </xdr:txBody>
    </xdr:sp>
    <xdr:clientData fPrintsWithSheet="0"/>
  </xdr:twoCellAnchor>
  <xdr:twoCellAnchor>
    <xdr:from>
      <xdr:col>0</xdr:col>
      <xdr:colOff>0</xdr:colOff>
      <xdr:row>53</xdr:row>
      <xdr:rowOff>0</xdr:rowOff>
    </xdr:from>
    <xdr:to>
      <xdr:col>4</xdr:col>
      <xdr:colOff>110379</xdr:colOff>
      <xdr:row>55</xdr:row>
      <xdr:rowOff>108858</xdr:rowOff>
    </xdr:to>
    <xdr:sp macro="" textlink="">
      <xdr:nvSpPr>
        <xdr:cNvPr id="9" name="Flèche droite 8">
          <a:hlinkClick xmlns:r="http://schemas.openxmlformats.org/officeDocument/2006/relationships" r:id="rId5"/>
        </xdr:cNvPr>
        <xdr:cNvSpPr/>
      </xdr:nvSpPr>
      <xdr:spPr>
        <a:xfrm flipH="1">
          <a:off x="0" y="120967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4</a:t>
          </a:r>
        </a:p>
      </xdr:txBody>
    </xdr:sp>
    <xdr:clientData fPrintsWithSheet="0"/>
  </xdr:twoCellAnchor>
  <xdr:twoCellAnchor>
    <xdr:from>
      <xdr:col>0</xdr:col>
      <xdr:colOff>0</xdr:colOff>
      <xdr:row>65</xdr:row>
      <xdr:rowOff>0</xdr:rowOff>
    </xdr:from>
    <xdr:to>
      <xdr:col>4</xdr:col>
      <xdr:colOff>110379</xdr:colOff>
      <xdr:row>67</xdr:row>
      <xdr:rowOff>108858</xdr:rowOff>
    </xdr:to>
    <xdr:sp macro="" textlink="">
      <xdr:nvSpPr>
        <xdr:cNvPr id="10" name="Flèche droite 9">
          <a:hlinkClick xmlns:r="http://schemas.openxmlformats.org/officeDocument/2006/relationships" r:id="rId6"/>
        </xdr:cNvPr>
        <xdr:cNvSpPr/>
      </xdr:nvSpPr>
      <xdr:spPr>
        <a:xfrm flipH="1">
          <a:off x="0" y="148399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5</a:t>
          </a:r>
        </a:p>
      </xdr:txBody>
    </xdr:sp>
    <xdr:clientData fPrintsWithSheet="0"/>
  </xdr:twoCellAnchor>
  <xdr:twoCellAnchor>
    <xdr:from>
      <xdr:col>0</xdr:col>
      <xdr:colOff>0</xdr:colOff>
      <xdr:row>77</xdr:row>
      <xdr:rowOff>0</xdr:rowOff>
    </xdr:from>
    <xdr:to>
      <xdr:col>4</xdr:col>
      <xdr:colOff>110379</xdr:colOff>
      <xdr:row>79</xdr:row>
      <xdr:rowOff>108858</xdr:rowOff>
    </xdr:to>
    <xdr:sp macro="" textlink="">
      <xdr:nvSpPr>
        <xdr:cNvPr id="11" name="Flèche droite 10">
          <a:hlinkClick xmlns:r="http://schemas.openxmlformats.org/officeDocument/2006/relationships" r:id="rId7"/>
        </xdr:cNvPr>
        <xdr:cNvSpPr/>
      </xdr:nvSpPr>
      <xdr:spPr>
        <a:xfrm flipH="1">
          <a:off x="0" y="175831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6</a:t>
          </a:r>
        </a:p>
      </xdr:txBody>
    </xdr:sp>
    <xdr:clientData fPrintsWithSheet="0"/>
  </xdr:twoCellAnchor>
  <xdr:twoCellAnchor>
    <xdr:from>
      <xdr:col>0</xdr:col>
      <xdr:colOff>0</xdr:colOff>
      <xdr:row>89</xdr:row>
      <xdr:rowOff>0</xdr:rowOff>
    </xdr:from>
    <xdr:to>
      <xdr:col>4</xdr:col>
      <xdr:colOff>110379</xdr:colOff>
      <xdr:row>91</xdr:row>
      <xdr:rowOff>108858</xdr:rowOff>
    </xdr:to>
    <xdr:sp macro="" textlink="">
      <xdr:nvSpPr>
        <xdr:cNvPr id="12" name="Flèche droite 11">
          <a:hlinkClick xmlns:r="http://schemas.openxmlformats.org/officeDocument/2006/relationships" r:id="rId8"/>
        </xdr:cNvPr>
        <xdr:cNvSpPr/>
      </xdr:nvSpPr>
      <xdr:spPr>
        <a:xfrm flipH="1">
          <a:off x="0" y="203263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7</a:t>
          </a:r>
        </a:p>
      </xdr:txBody>
    </xdr:sp>
    <xdr:clientData fPrintsWithSheet="0"/>
  </xdr:twoCellAnchor>
  <xdr:twoCellAnchor>
    <xdr:from>
      <xdr:col>0</xdr:col>
      <xdr:colOff>0</xdr:colOff>
      <xdr:row>101</xdr:row>
      <xdr:rowOff>0</xdr:rowOff>
    </xdr:from>
    <xdr:to>
      <xdr:col>4</xdr:col>
      <xdr:colOff>110379</xdr:colOff>
      <xdr:row>103</xdr:row>
      <xdr:rowOff>108858</xdr:rowOff>
    </xdr:to>
    <xdr:sp macro="" textlink="">
      <xdr:nvSpPr>
        <xdr:cNvPr id="13" name="Flèche droite 12">
          <a:hlinkClick xmlns:r="http://schemas.openxmlformats.org/officeDocument/2006/relationships" r:id="rId9"/>
        </xdr:cNvPr>
        <xdr:cNvSpPr/>
      </xdr:nvSpPr>
      <xdr:spPr>
        <a:xfrm flipH="1">
          <a:off x="0" y="23069550"/>
          <a:ext cx="1024779" cy="566058"/>
        </a:xfrm>
        <a:prstGeom prst="rightArrow">
          <a:avLst>
            <a:gd name="adj1" fmla="val 39744"/>
            <a:gd name="adj2" fmla="val 75000"/>
          </a:avLst>
        </a:prstGeom>
        <a:solidFill>
          <a:schemeClr val="bg1">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chemeClr val="bg1"/>
              </a:solidFill>
              <a:latin typeface="Arial Black" pitchFamily="34" charset="0"/>
            </a:rPr>
            <a:t>8</a:t>
          </a:r>
        </a:p>
      </xdr:txBody>
    </xdr:sp>
    <xdr:clientData fPrintsWithSheet="0"/>
  </xdr:twoCellAnchor>
  <xdr:twoCellAnchor>
    <xdr:from>
      <xdr:col>110</xdr:col>
      <xdr:colOff>0</xdr:colOff>
      <xdr:row>1</xdr:row>
      <xdr:rowOff>0</xdr:rowOff>
    </xdr:from>
    <xdr:to>
      <xdr:col>112</xdr:col>
      <xdr:colOff>346795</xdr:colOff>
      <xdr:row>4</xdr:row>
      <xdr:rowOff>78562</xdr:rowOff>
    </xdr:to>
    <xdr:grpSp>
      <xdr:nvGrpSpPr>
        <xdr:cNvPr id="17" name="Groupe 16">
          <a:hlinkClick xmlns:r="http://schemas.openxmlformats.org/officeDocument/2006/relationships" r:id="rId10"/>
          <a:extLst>
            <a:ext uri="{FF2B5EF4-FFF2-40B4-BE49-F238E27FC236}">
              <a16:creationId xmlns:a16="http://schemas.microsoft.com/office/drawing/2014/main" xmlns="" id="{00000000-0008-0000-0A00-00002B000000}"/>
            </a:ext>
          </a:extLst>
        </xdr:cNvPr>
        <xdr:cNvGrpSpPr/>
      </xdr:nvGrpSpPr>
      <xdr:grpSpPr>
        <a:xfrm>
          <a:off x="23454852" y="221226"/>
          <a:ext cx="1525289" cy="739191"/>
          <a:chOff x="19405709" y="1398110"/>
          <a:chExt cx="2093555" cy="1176971"/>
        </a:xfrm>
        <a:solidFill>
          <a:srgbClr val="00B050"/>
        </a:solidFill>
      </xdr:grpSpPr>
      <xdr:sp macro="" textlink="">
        <xdr:nvSpPr>
          <xdr:cNvPr id="18" name="Carré corné 17">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19" name="Flèche gauche 18">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110</xdr:col>
      <xdr:colOff>0</xdr:colOff>
      <xdr:row>5</xdr:row>
      <xdr:rowOff>0</xdr:rowOff>
    </xdr:from>
    <xdr:to>
      <xdr:col>112</xdr:col>
      <xdr:colOff>331636</xdr:colOff>
      <xdr:row>8</xdr:row>
      <xdr:rowOff>7132</xdr:rowOff>
    </xdr:to>
    <xdr:sp macro="" textlink="">
      <xdr:nvSpPr>
        <xdr:cNvPr id="20" name="Carré corné 19">
          <a:hlinkClick xmlns:r="http://schemas.openxmlformats.org/officeDocument/2006/relationships" r:id="rId11"/>
        </xdr:cNvPr>
        <xdr:cNvSpPr/>
      </xdr:nvSpPr>
      <xdr:spPr>
        <a:xfrm>
          <a:off x="22323136" y="1125682"/>
          <a:ext cx="1440000" cy="717177"/>
        </a:xfrm>
        <a:prstGeom prst="foldedCorner">
          <a:avLst>
            <a:gd name="adj" fmla="val 41090"/>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Evaluation produit</a:t>
          </a:r>
          <a:r>
            <a:rPr lang="fr-FR" sz="1400" b="1" baseline="0">
              <a:solidFill>
                <a:schemeClr val="tx1"/>
              </a:solidFill>
              <a:latin typeface="Arial Narrow" pitchFamily="34" charset="0"/>
            </a:rPr>
            <a:t> fini</a:t>
          </a:r>
          <a:endParaRPr lang="fr-FR" sz="1400" b="1">
            <a:solidFill>
              <a:schemeClr val="tx1"/>
            </a:solidFill>
            <a:latin typeface="Arial Narrow" pitchFamily="34" charset="0"/>
          </a:endParaRPr>
        </a:p>
      </xdr:txBody>
    </xdr:sp>
    <xdr:clientData fPrintsWithSheet="0"/>
  </xdr:twoCellAnchor>
  <xdr:twoCellAnchor>
    <xdr:from>
      <xdr:col>110</xdr:col>
      <xdr:colOff>0</xdr:colOff>
      <xdr:row>9</xdr:row>
      <xdr:rowOff>0</xdr:rowOff>
    </xdr:from>
    <xdr:to>
      <xdr:col>112</xdr:col>
      <xdr:colOff>501319</xdr:colOff>
      <xdr:row>11</xdr:row>
      <xdr:rowOff>74622</xdr:rowOff>
    </xdr:to>
    <xdr:sp macro="" textlink="">
      <xdr:nvSpPr>
        <xdr:cNvPr id="21" name="Carré corné 20">
          <a:hlinkClick xmlns:r="http://schemas.openxmlformats.org/officeDocument/2006/relationships" r:id="rId12"/>
        </xdr:cNvPr>
        <xdr:cNvSpPr/>
      </xdr:nvSpPr>
      <xdr:spPr>
        <a:xfrm>
          <a:off x="22323136" y="2095500"/>
          <a:ext cx="1609683" cy="438304"/>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fPrintsWithSheet="0"/>
  </xdr:twoCellAnchor>
  <xdr:twoCellAnchor>
    <xdr:from>
      <xdr:col>110</xdr:col>
      <xdr:colOff>0</xdr:colOff>
      <xdr:row>13</xdr:row>
      <xdr:rowOff>0</xdr:rowOff>
    </xdr:from>
    <xdr:to>
      <xdr:col>112</xdr:col>
      <xdr:colOff>331636</xdr:colOff>
      <xdr:row>17</xdr:row>
      <xdr:rowOff>28823</xdr:rowOff>
    </xdr:to>
    <xdr:grpSp>
      <xdr:nvGrpSpPr>
        <xdr:cNvPr id="28" name="Groupe 27"/>
        <xdr:cNvGrpSpPr/>
      </xdr:nvGrpSpPr>
      <xdr:grpSpPr>
        <a:xfrm>
          <a:off x="23454852" y="2851355"/>
          <a:ext cx="1508987" cy="912583"/>
          <a:chOff x="3124201" y="2811236"/>
          <a:chExt cx="2830286" cy="1034143"/>
        </a:xfrm>
        <a:solidFill>
          <a:schemeClr val="tx1">
            <a:lumMod val="85000"/>
            <a:lumOff val="15000"/>
          </a:schemeClr>
        </a:solidFill>
      </xdr:grpSpPr>
      <xdr:sp macro="" textlink="">
        <xdr:nvSpPr>
          <xdr:cNvPr id="29" name="Carré corné 28">
            <a:hlinkClick xmlns:r="http://schemas.openxmlformats.org/officeDocument/2006/relationships" r:id="rId13"/>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30" name="Flèche droite rayée 29"/>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oneCellAnchor>
    <xdr:from>
      <xdr:col>15</xdr:col>
      <xdr:colOff>142323</xdr:colOff>
      <xdr:row>19</xdr:row>
      <xdr:rowOff>120003</xdr:rowOff>
    </xdr:from>
    <xdr:ext cx="16895011" cy="1125501"/>
    <xdr:sp macro="" textlink="">
      <xdr:nvSpPr>
        <xdr:cNvPr id="3" name="Rectangle 2"/>
        <xdr:cNvSpPr/>
      </xdr:nvSpPr>
      <xdr:spPr>
        <a:xfrm rot="21328434">
          <a:off x="3103732" y="4380276"/>
          <a:ext cx="16895011" cy="1125501"/>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fr-FR" sz="6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Document à</a:t>
          </a:r>
          <a:r>
            <a:rPr lang="fr-FR" sz="66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 imprimer pour évaluation "papier"</a:t>
          </a:r>
          <a:endParaRPr lang="fr-FR" sz="6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fPrintsWithSheet="0"/>
  </xdr:oneCellAnchor>
  <xdr:twoCellAnchor editAs="oneCell">
    <xdr:from>
      <xdr:col>51</xdr:col>
      <xdr:colOff>84050</xdr:colOff>
      <xdr:row>9</xdr:row>
      <xdr:rowOff>44533</xdr:rowOff>
    </xdr:from>
    <xdr:to>
      <xdr:col>68</xdr:col>
      <xdr:colOff>139606</xdr:colOff>
      <xdr:row>13</xdr:row>
      <xdr:rowOff>113441</xdr:rowOff>
    </xdr:to>
    <xdr:pic>
      <xdr:nvPicPr>
        <xdr:cNvPr id="22" name="Image 21"/>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790" t="4602" r="4299" b="7204"/>
        <a:stretch/>
      </xdr:blipFill>
      <xdr:spPr>
        <a:xfrm>
          <a:off x="8656550" y="2140033"/>
          <a:ext cx="2705238" cy="882863"/>
        </a:xfrm>
        <a:prstGeom prst="rect">
          <a:avLst/>
        </a:prstGeom>
      </xdr:spPr>
    </xdr:pic>
    <xdr:clientData/>
  </xdr:twoCellAnchor>
  <xdr:twoCellAnchor editAs="oneCell">
    <xdr:from>
      <xdr:col>48</xdr:col>
      <xdr:colOff>17318</xdr:colOff>
      <xdr:row>3</xdr:row>
      <xdr:rowOff>103909</xdr:rowOff>
    </xdr:from>
    <xdr:to>
      <xdr:col>65</xdr:col>
      <xdr:colOff>4491</xdr:colOff>
      <xdr:row>8</xdr:row>
      <xdr:rowOff>4948</xdr:rowOff>
    </xdr:to>
    <xdr:pic>
      <xdr:nvPicPr>
        <xdr:cNvPr id="23" name="Image 22"/>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207" t="8352" r="2980" b="8822"/>
        <a:stretch/>
      </xdr:blipFill>
      <xdr:spPr>
        <a:xfrm>
          <a:off x="8122227" y="779318"/>
          <a:ext cx="2636855" cy="1061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678000</xdr:colOff>
      <xdr:row>3</xdr:row>
      <xdr:rowOff>252856</xdr:rowOff>
    </xdr:to>
    <xdr:grpSp>
      <xdr:nvGrpSpPr>
        <xdr:cNvPr id="2" name="Groupe 1">
          <a:hlinkClick xmlns:r="http://schemas.openxmlformats.org/officeDocument/2006/relationships" r:id="rId1"/>
        </xdr:cNvPr>
        <xdr:cNvGrpSpPr/>
      </xdr:nvGrpSpPr>
      <xdr:grpSpPr>
        <a:xfrm>
          <a:off x="5524500" y="285750"/>
          <a:ext cx="1440000" cy="824356"/>
          <a:chOff x="7458075" y="1200150"/>
          <a:chExt cx="1440000" cy="805306"/>
        </a:xfrm>
        <a:solidFill>
          <a:srgbClr val="00B050"/>
        </a:solidFill>
      </xdr:grpSpPr>
      <xdr:sp macro="" textlink="">
        <xdr:nvSpPr>
          <xdr:cNvPr id="3" name="Carré corné 2">
            <a:extLst>
              <a:ext uri="{FF2B5EF4-FFF2-40B4-BE49-F238E27FC236}">
                <a16:creationId xmlns:a16="http://schemas.microsoft.com/office/drawing/2014/main" xmlns="" id="{00000000-0008-0000-0100-000016000000}"/>
              </a:ext>
            </a:extLst>
          </xdr:cNvPr>
          <xdr:cNvSpPr/>
        </xdr:nvSpPr>
        <xdr:spPr>
          <a:xfrm>
            <a:off x="7458075" y="1200150"/>
            <a:ext cx="1440000" cy="805306"/>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4" name="Flèche gauche 3">
            <a:extLst>
              <a:ext uri="{FF2B5EF4-FFF2-40B4-BE49-F238E27FC236}">
                <a16:creationId xmlns:a16="http://schemas.microsoft.com/office/drawing/2014/main" xmlns="" id="{00000000-0008-0000-0100-000017000000}"/>
              </a:ext>
            </a:extLst>
          </xdr:cNvPr>
          <xdr:cNvSpPr/>
        </xdr:nvSpPr>
        <xdr:spPr>
          <a:xfrm flipH="1">
            <a:off x="7693092" y="1736565"/>
            <a:ext cx="966542" cy="220581"/>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5</xdr:col>
      <xdr:colOff>0</xdr:colOff>
      <xdr:row>5</xdr:row>
      <xdr:rowOff>0</xdr:rowOff>
    </xdr:from>
    <xdr:to>
      <xdr:col>6</xdr:col>
      <xdr:colOff>678000</xdr:colOff>
      <xdr:row>8</xdr:row>
      <xdr:rowOff>72118</xdr:rowOff>
    </xdr:to>
    <xdr:grpSp>
      <xdr:nvGrpSpPr>
        <xdr:cNvPr id="5" name="Groupe 4"/>
        <xdr:cNvGrpSpPr/>
      </xdr:nvGrpSpPr>
      <xdr:grpSpPr>
        <a:xfrm>
          <a:off x="5524500" y="1428750"/>
          <a:ext cx="1440000" cy="929368"/>
          <a:chOff x="3124201" y="2811236"/>
          <a:chExt cx="2830286" cy="1034143"/>
        </a:xfrm>
        <a:solidFill>
          <a:schemeClr val="tx1">
            <a:lumMod val="85000"/>
            <a:lumOff val="15000"/>
          </a:schemeClr>
        </a:solidFill>
      </xdr:grpSpPr>
      <xdr:sp macro="" textlink="">
        <xdr:nvSpPr>
          <xdr:cNvPr id="6" name="Carré corné 5">
            <a:hlinkClick xmlns:r="http://schemas.openxmlformats.org/officeDocument/2006/relationships" r:id="rId2"/>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7" name="Flèche droite rayée 6"/>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7</xdr:col>
      <xdr:colOff>578377</xdr:colOff>
      <xdr:row>51</xdr:row>
      <xdr:rowOff>126240</xdr:rowOff>
    </xdr:from>
    <xdr:to>
      <xdr:col>12</xdr:col>
      <xdr:colOff>491174</xdr:colOff>
      <xdr:row>60</xdr:row>
      <xdr:rowOff>148216</xdr:rowOff>
    </xdr:to>
    <xdr:sp macro="" textlink="">
      <xdr:nvSpPr>
        <xdr:cNvPr id="35" name="Flèche courbée vers la gauche 34">
          <a:extLst>
            <a:ext uri="{FF2B5EF4-FFF2-40B4-BE49-F238E27FC236}">
              <a16:creationId xmlns:a16="http://schemas.microsoft.com/office/drawing/2014/main" xmlns="" id="{00000000-0008-0000-0000-000023000000}"/>
            </a:ext>
          </a:extLst>
        </xdr:cNvPr>
        <xdr:cNvSpPr/>
      </xdr:nvSpPr>
      <xdr:spPr>
        <a:xfrm rot="14146375" flipH="1">
          <a:off x="6789877" y="8596847"/>
          <a:ext cx="1682047" cy="3573119"/>
        </a:xfrm>
        <a:prstGeom prst="curvedLeftArrow">
          <a:avLst>
            <a:gd name="adj1" fmla="val 10939"/>
            <a:gd name="adj2" fmla="val 23332"/>
            <a:gd name="adj3" fmla="val 15001"/>
          </a:avLst>
        </a:prstGeom>
        <a:solidFill>
          <a:schemeClr val="bg1">
            <a:lumMod val="75000"/>
          </a:schemeClr>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fPrintsWithSheet="0"/>
  </xdr:twoCellAnchor>
  <xdr:twoCellAnchor>
    <xdr:from>
      <xdr:col>9</xdr:col>
      <xdr:colOff>354806</xdr:colOff>
      <xdr:row>0</xdr:row>
      <xdr:rowOff>186997</xdr:rowOff>
    </xdr:from>
    <xdr:to>
      <xdr:col>10</xdr:col>
      <xdr:colOff>478631</xdr:colOff>
      <xdr:row>47</xdr:row>
      <xdr:rowOff>92850</xdr:rowOff>
    </xdr:to>
    <xdr:sp macro="" textlink="Résultats!B1">
      <xdr:nvSpPr>
        <xdr:cNvPr id="2" name="Rectangle 1">
          <a:extLst>
            <a:ext uri="{FF2B5EF4-FFF2-40B4-BE49-F238E27FC236}">
              <a16:creationId xmlns:a16="http://schemas.microsoft.com/office/drawing/2014/main" xmlns="" id="{00000000-0008-0000-0000-000002000000}"/>
            </a:ext>
          </a:extLst>
        </xdr:cNvPr>
        <xdr:cNvSpPr>
          <a:spLocks noChangeArrowheads="1"/>
        </xdr:cNvSpPr>
      </xdr:nvSpPr>
      <xdr:spPr bwMode="auto">
        <a:xfrm>
          <a:off x="7414512" y="186997"/>
          <a:ext cx="684119" cy="8568000"/>
        </a:xfrm>
        <a:prstGeom prst="rect">
          <a:avLst/>
        </a:prstGeom>
        <a:solidFill>
          <a:srgbClr val="92D050"/>
        </a:solidFill>
        <a:ln>
          <a:solidFill>
            <a:srgbClr val="0070C0"/>
          </a:solidFill>
          <a:headEnd/>
          <a:tailEnd/>
        </a:ln>
        <a:effectLst>
          <a:outerShdw blurRad="50800" dist="1270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vert="vert270" wrap="square" lIns="36000" tIns="72000" rIns="36000" bIns="72000" anchor="ctr" upright="1"/>
        <a:lstStyle/>
        <a:p>
          <a:pPr algn="ctr" rtl="0">
            <a:defRPr sz="1000"/>
          </a:pPr>
          <a:fld id="{2B85DA7C-1BF6-4660-888B-9EC1CAC3173C}" type="TxLink">
            <a:rPr lang="en-US" sz="2600" b="1" i="0" u="none" strike="noStrike" cap="none" spc="0" baseline="0">
              <a:ln w="12700">
                <a:solidFill>
                  <a:schemeClr val="tx2">
                    <a:satMod val="155000"/>
                  </a:schemeClr>
                </a:solidFill>
                <a:prstDash val="solid"/>
              </a:ln>
              <a:solidFill>
                <a:srgbClr val="D9D9D9"/>
              </a:solidFill>
              <a:effectLst>
                <a:outerShdw blurRad="41275" dist="20320" dir="1800000" algn="tl" rotWithShape="0">
                  <a:srgbClr val="000000">
                    <a:alpha val="40000"/>
                  </a:srgbClr>
                </a:outerShdw>
              </a:effectLst>
              <a:latin typeface="Arial"/>
              <a:cs typeface="Arial"/>
            </a:rPr>
            <a:pPr algn="ctr" rtl="0">
              <a:defRPr sz="1000"/>
            </a:pPr>
            <a:t>Seconde Bac Pro Technicien Menuisier Agenceur</a:t>
          </a:fld>
          <a:endParaRPr lang="fr-FR" sz="26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 Narrow" pitchFamily="34" charset="0"/>
            <a:cs typeface="Arial"/>
          </a:endParaRPr>
        </a:p>
      </xdr:txBody>
    </xdr:sp>
    <xdr:clientData/>
  </xdr:twoCellAnchor>
  <xdr:twoCellAnchor>
    <xdr:from>
      <xdr:col>10</xdr:col>
      <xdr:colOff>638175</xdr:colOff>
      <xdr:row>4</xdr:row>
      <xdr:rowOff>166688</xdr:rowOff>
    </xdr:from>
    <xdr:to>
      <xdr:col>18</xdr:col>
      <xdr:colOff>407193</xdr:colOff>
      <xdr:row>4</xdr:row>
      <xdr:rowOff>212407</xdr:rowOff>
    </xdr:to>
    <xdr:sp macro="" textlink="">
      <xdr:nvSpPr>
        <xdr:cNvPr id="4" name="Rectangle 3">
          <a:extLst>
            <a:ext uri="{FF2B5EF4-FFF2-40B4-BE49-F238E27FC236}">
              <a16:creationId xmlns:a16="http://schemas.microsoft.com/office/drawing/2014/main" xmlns="" id="{00000000-0008-0000-0000-000004000000}"/>
            </a:ext>
          </a:extLst>
        </xdr:cNvPr>
        <xdr:cNvSpPr/>
      </xdr:nvSpPr>
      <xdr:spPr>
        <a:xfrm>
          <a:off x="8258175" y="804863"/>
          <a:ext cx="5131593" cy="457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oneCellAnchor>
    <xdr:from>
      <xdr:col>10</xdr:col>
      <xdr:colOff>646727</xdr:colOff>
      <xdr:row>3</xdr:row>
      <xdr:rowOff>21432</xdr:rowOff>
    </xdr:from>
    <xdr:ext cx="5192098" cy="273844"/>
    <xdr:sp macro="" textlink="Accueil!B10">
      <xdr:nvSpPr>
        <xdr:cNvPr id="5" name="Rectangle 4">
          <a:extLst>
            <a:ext uri="{FF2B5EF4-FFF2-40B4-BE49-F238E27FC236}">
              <a16:creationId xmlns:a16="http://schemas.microsoft.com/office/drawing/2014/main" xmlns="" id="{00000000-0008-0000-0000-000005000000}"/>
            </a:ext>
          </a:extLst>
        </xdr:cNvPr>
        <xdr:cNvSpPr/>
      </xdr:nvSpPr>
      <xdr:spPr>
        <a:xfrm>
          <a:off x="8266727" y="497682"/>
          <a:ext cx="5192098" cy="273844"/>
        </a:xfrm>
        <a:prstGeom prst="rect">
          <a:avLst/>
        </a:prstGeom>
        <a:noFill/>
        <a:ln>
          <a:noFill/>
        </a:ln>
      </xdr:spPr>
      <xdr:txBody>
        <a:bodyPr wrap="square" lIns="91440" tIns="45720" rIns="91440" bIns="45720" anchor="ctr">
          <a:noAutofit/>
        </a:bodyPr>
        <a:lstStyle/>
        <a:p>
          <a:pPr algn="l"/>
          <a:fld id="{4AF05E8D-9994-4E55-A4EA-F970060F2D81}" type="TxLink">
            <a:rPr lang="en-US" sz="2000" b="1" i="0" u="none" strike="noStrike" cap="none" spc="0">
              <a:ln w="19050">
                <a:solidFill>
                  <a:schemeClr val="tx2"/>
                </a:solidFill>
                <a:prstDash val="solid"/>
              </a:ln>
              <a:solidFill>
                <a:schemeClr val="bg1"/>
              </a:solidFill>
              <a:effectLst>
                <a:outerShdw blurRad="41275" dist="20320" dir="1800000" algn="tl" rotWithShape="0">
                  <a:srgbClr val="000000">
                    <a:alpha val="40000"/>
                  </a:srgbClr>
                </a:outerShdw>
              </a:effectLst>
              <a:latin typeface="Arial"/>
              <a:cs typeface="Arial"/>
            </a:rPr>
            <a:pPr algn="l"/>
            <a:t>DOSSIER DE FABRICATION</a:t>
          </a:fld>
          <a:endParaRPr lang="fr-FR" sz="13800" b="1" cap="none" spc="0">
            <a:ln w="19050">
              <a:solidFill>
                <a:schemeClr val="tx2"/>
              </a:solidFill>
              <a:prstDash val="solid"/>
            </a:ln>
            <a:solidFill>
              <a:schemeClr val="bg1"/>
            </a:solidFill>
            <a:effectLst>
              <a:outerShdw blurRad="41275" dist="20320" dir="1800000" algn="tl" rotWithShape="0">
                <a:srgbClr val="000000">
                  <a:alpha val="40000"/>
                </a:srgbClr>
              </a:outerShdw>
            </a:effectLst>
          </a:endParaRPr>
        </a:p>
      </xdr:txBody>
    </xdr:sp>
    <xdr:clientData/>
  </xdr:oneCellAnchor>
  <xdr:twoCellAnchor>
    <xdr:from>
      <xdr:col>9</xdr:col>
      <xdr:colOff>0</xdr:colOff>
      <xdr:row>0</xdr:row>
      <xdr:rowOff>86591</xdr:rowOff>
    </xdr:from>
    <xdr:to>
      <xdr:col>9</xdr:col>
      <xdr:colOff>0</xdr:colOff>
      <xdr:row>48</xdr:row>
      <xdr:rowOff>51954</xdr:rowOff>
    </xdr:to>
    <xdr:cxnSp macro="">
      <xdr:nvCxnSpPr>
        <xdr:cNvPr id="6" name="Connecteur droit 5">
          <a:extLst>
            <a:ext uri="{FF2B5EF4-FFF2-40B4-BE49-F238E27FC236}">
              <a16:creationId xmlns:a16="http://schemas.microsoft.com/office/drawing/2014/main" xmlns="" id="{00000000-0008-0000-0000-000006000000}"/>
            </a:ext>
          </a:extLst>
        </xdr:cNvPr>
        <xdr:cNvCxnSpPr/>
      </xdr:nvCxnSpPr>
      <xdr:spPr>
        <a:xfrm rot="5400000">
          <a:off x="2774806" y="4369810"/>
          <a:ext cx="856643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163286</xdr:colOff>
      <xdr:row>8</xdr:row>
      <xdr:rowOff>148880</xdr:rowOff>
    </xdr:from>
    <xdr:to>
      <xdr:col>20</xdr:col>
      <xdr:colOff>1401536</xdr:colOff>
      <xdr:row>14</xdr:row>
      <xdr:rowOff>13608</xdr:rowOff>
    </xdr:to>
    <xdr:sp macro="" textlink="">
      <xdr:nvSpPr>
        <xdr:cNvPr id="17" name="Carré corné 16">
          <a:extLst>
            <a:ext uri="{FF2B5EF4-FFF2-40B4-BE49-F238E27FC236}">
              <a16:creationId xmlns:a16="http://schemas.microsoft.com/office/drawing/2014/main" xmlns="" id="{00000000-0008-0000-0000-000011000000}"/>
            </a:ext>
          </a:extLst>
        </xdr:cNvPr>
        <xdr:cNvSpPr/>
      </xdr:nvSpPr>
      <xdr:spPr>
        <a:xfrm>
          <a:off x="14069786" y="1632059"/>
          <a:ext cx="2884714" cy="912478"/>
        </a:xfrm>
        <a:prstGeom prst="foldedCorner">
          <a:avLst/>
        </a:prstGeom>
        <a:solidFill>
          <a:schemeClr val="bg1">
            <a:lumMod val="75000"/>
          </a:schemeClr>
        </a:solid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0" rIns="36000" bIns="0" rtlCol="0" anchor="ctr"/>
        <a:lstStyle/>
        <a:p>
          <a:pPr algn="ctr"/>
          <a:r>
            <a:rPr lang="fr-FR" sz="1600" b="1">
              <a:solidFill>
                <a:sysClr val="windowText" lastClr="000000"/>
              </a:solidFill>
              <a:latin typeface="+mn-lt"/>
              <a:ea typeface="+mn-ea"/>
              <a:cs typeface="+mn-cs"/>
            </a:rPr>
            <a:t>Insérer</a:t>
          </a:r>
          <a:r>
            <a:rPr lang="fr-FR" sz="1600">
              <a:solidFill>
                <a:sysClr val="windowText" lastClr="000000"/>
              </a:solidFill>
            </a:rPr>
            <a:t> (en</a:t>
          </a:r>
          <a:r>
            <a:rPr lang="fr-FR" sz="1600" baseline="0">
              <a:solidFill>
                <a:sysClr val="windowText" lastClr="000000"/>
              </a:solidFill>
            </a:rPr>
            <a:t> case M11</a:t>
          </a:r>
          <a:r>
            <a:rPr lang="fr-FR" sz="1600">
              <a:solidFill>
                <a:sysClr val="windowText" lastClr="000000"/>
              </a:solidFill>
            </a:rPr>
            <a:t>) une image représentant l'ouvrage à réaliser.</a:t>
          </a:r>
          <a:endParaRPr lang="fr-FR" sz="1100">
            <a:solidFill>
              <a:sysClr val="windowText" lastClr="000000"/>
            </a:solidFill>
          </a:endParaRPr>
        </a:p>
      </xdr:txBody>
    </xdr:sp>
    <xdr:clientData/>
  </xdr:twoCellAnchor>
  <xdr:twoCellAnchor>
    <xdr:from>
      <xdr:col>11</xdr:col>
      <xdr:colOff>856</xdr:colOff>
      <xdr:row>39</xdr:row>
      <xdr:rowOff>0</xdr:rowOff>
    </xdr:from>
    <xdr:to>
      <xdr:col>11</xdr:col>
      <xdr:colOff>324000</xdr:colOff>
      <xdr:row>39</xdr:row>
      <xdr:rowOff>144000</xdr:rowOff>
    </xdr:to>
    <xdr:sp macro="" textlink="">
      <xdr:nvSpPr>
        <xdr:cNvPr id="25" name="Flèche droite 24">
          <a:hlinkClick xmlns:r="http://schemas.openxmlformats.org/officeDocument/2006/relationships" r:id="rId1"/>
          <a:extLst>
            <a:ext uri="{FF2B5EF4-FFF2-40B4-BE49-F238E27FC236}">
              <a16:creationId xmlns:a16="http://schemas.microsoft.com/office/drawing/2014/main" xmlns="" id="{00000000-0008-0000-0000-000019000000}"/>
            </a:ext>
          </a:extLst>
        </xdr:cNvPr>
        <xdr:cNvSpPr/>
      </xdr:nvSpPr>
      <xdr:spPr>
        <a:xfrm>
          <a:off x="8262051" y="7141427"/>
          <a:ext cx="323144" cy="144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11</xdr:col>
      <xdr:colOff>630632</xdr:colOff>
      <xdr:row>9</xdr:row>
      <xdr:rowOff>150369</xdr:rowOff>
    </xdr:from>
    <xdr:to>
      <xdr:col>17</xdr:col>
      <xdr:colOff>17607</xdr:colOff>
      <xdr:row>22</xdr:row>
      <xdr:rowOff>19883</xdr:rowOff>
    </xdr:to>
    <xdr:sp macro="" textlink="">
      <xdr:nvSpPr>
        <xdr:cNvPr id="33" name="Rectangle 32">
          <a:extLst>
            <a:ext uri="{FF2B5EF4-FFF2-40B4-BE49-F238E27FC236}">
              <a16:creationId xmlns:a16="http://schemas.microsoft.com/office/drawing/2014/main" xmlns="" id="{00000000-0008-0000-0000-000021000000}"/>
            </a:ext>
          </a:extLst>
        </xdr:cNvPr>
        <xdr:cNvSpPr/>
      </xdr:nvSpPr>
      <xdr:spPr>
        <a:xfrm>
          <a:off x="8891827" y="1855576"/>
          <a:ext cx="3420000" cy="1983600"/>
        </a:xfrm>
        <a:prstGeom prst="rect">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6</xdr:col>
      <xdr:colOff>585108</xdr:colOff>
      <xdr:row>57</xdr:row>
      <xdr:rowOff>63806</xdr:rowOff>
    </xdr:from>
    <xdr:to>
      <xdr:col>10</xdr:col>
      <xdr:colOff>394608</xdr:colOff>
      <xdr:row>64</xdr:row>
      <xdr:rowOff>95249</xdr:rowOff>
    </xdr:to>
    <xdr:sp macro="" textlink="">
      <xdr:nvSpPr>
        <xdr:cNvPr id="34" name="Carré corné 33">
          <a:extLst>
            <a:ext uri="{FF2B5EF4-FFF2-40B4-BE49-F238E27FC236}">
              <a16:creationId xmlns:a16="http://schemas.microsoft.com/office/drawing/2014/main" xmlns="" id="{00000000-0008-0000-0000-000022000000}"/>
            </a:ext>
          </a:extLst>
        </xdr:cNvPr>
        <xdr:cNvSpPr/>
      </xdr:nvSpPr>
      <xdr:spPr>
        <a:xfrm>
          <a:off x="5089072" y="10568520"/>
          <a:ext cx="2925536" cy="1364943"/>
        </a:xfrm>
        <a:prstGeom prst="foldedCorner">
          <a:avLst>
            <a:gd name="adj" fmla="val 25309"/>
          </a:avLst>
        </a:prstGeom>
        <a:solidFill>
          <a:schemeClr val="bg1">
            <a:lumMod val="75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600" b="1">
              <a:solidFill>
                <a:sysClr val="windowText" lastClr="000000"/>
              </a:solidFill>
              <a:latin typeface="+mn-lt"/>
            </a:rPr>
            <a:t>Aller</a:t>
          </a:r>
          <a:r>
            <a:rPr lang="fr-FR" sz="1600">
              <a:solidFill>
                <a:sysClr val="windowText" lastClr="000000"/>
              </a:solidFill>
              <a:latin typeface="+mn-lt"/>
            </a:rPr>
            <a:t> vers les</a:t>
          </a:r>
          <a:r>
            <a:rPr lang="fr-FR" sz="1600" baseline="0">
              <a:solidFill>
                <a:sysClr val="windowText" lastClr="000000"/>
              </a:solidFill>
              <a:latin typeface="+mn-lt"/>
            </a:rPr>
            <a:t> fiches </a:t>
          </a:r>
        </a:p>
        <a:p>
          <a:pPr algn="ctr"/>
          <a:r>
            <a:rPr lang="fr-FR" sz="1600" b="1" baseline="0">
              <a:solidFill>
                <a:sysClr val="windowText" lastClr="000000"/>
              </a:solidFill>
              <a:latin typeface="+mn-lt"/>
            </a:rPr>
            <a:t>"PPMC"</a:t>
          </a:r>
        </a:p>
        <a:p>
          <a:pPr algn="ctr"/>
          <a:r>
            <a:rPr lang="fr-FR" sz="1200" b="0" baseline="0">
              <a:solidFill>
                <a:sysClr val="windowText" lastClr="000000"/>
              </a:solidFill>
              <a:latin typeface="+mn-lt"/>
            </a:rPr>
            <a:t>(</a:t>
          </a:r>
          <a:r>
            <a:rPr lang="fr-FR" sz="1200" b="1" baseline="0">
              <a:solidFill>
                <a:sysClr val="windowText" lastClr="000000"/>
              </a:solidFill>
              <a:latin typeface="+mn-lt"/>
            </a:rPr>
            <a:t>P</a:t>
          </a:r>
          <a:r>
            <a:rPr lang="fr-FR" sz="1200" b="0" baseline="0">
              <a:solidFill>
                <a:sysClr val="windowText" lastClr="000000"/>
              </a:solidFill>
              <a:latin typeface="+mn-lt"/>
            </a:rPr>
            <a:t>ositionnement dans le </a:t>
          </a:r>
          <a:r>
            <a:rPr lang="fr-FR" sz="1200" b="1" baseline="0">
              <a:solidFill>
                <a:sysClr val="windowText" lastClr="000000"/>
              </a:solidFill>
              <a:latin typeface="+mn-lt"/>
            </a:rPr>
            <a:t>P</a:t>
          </a:r>
          <a:r>
            <a:rPr lang="fr-FR" sz="1200" b="0" baseline="0">
              <a:solidFill>
                <a:sysClr val="windowText" lastClr="000000"/>
              </a:solidFill>
              <a:latin typeface="+mn-lt"/>
            </a:rPr>
            <a:t>arcours de </a:t>
          </a:r>
          <a:r>
            <a:rPr lang="fr-FR" sz="1200" b="1" baseline="0">
              <a:solidFill>
                <a:sysClr val="windowText" lastClr="000000"/>
              </a:solidFill>
              <a:latin typeface="+mn-lt"/>
            </a:rPr>
            <a:t>M</a:t>
          </a:r>
          <a:r>
            <a:rPr lang="fr-FR" sz="1200" b="0" baseline="0">
              <a:solidFill>
                <a:sysClr val="windowText" lastClr="000000"/>
              </a:solidFill>
              <a:latin typeface="+mn-lt"/>
            </a:rPr>
            <a:t>aîtrise des </a:t>
          </a:r>
          <a:r>
            <a:rPr lang="fr-FR" sz="1200" b="1" baseline="0">
              <a:solidFill>
                <a:sysClr val="windowText" lastClr="000000"/>
              </a:solidFill>
              <a:latin typeface="+mn-lt"/>
            </a:rPr>
            <a:t>C</a:t>
          </a:r>
          <a:r>
            <a:rPr lang="fr-FR" sz="1200" b="0" baseline="0">
              <a:solidFill>
                <a:sysClr val="windowText" lastClr="000000"/>
              </a:solidFill>
              <a:latin typeface="+mn-lt"/>
            </a:rPr>
            <a:t>ompétences)</a:t>
          </a:r>
          <a:endParaRPr lang="fr-FR" sz="1200" b="0">
            <a:solidFill>
              <a:sysClr val="windowText" lastClr="000000"/>
            </a:solidFill>
            <a:latin typeface="+mn-lt"/>
          </a:endParaRPr>
        </a:p>
      </xdr:txBody>
    </xdr:sp>
    <xdr:clientData fPrintsWithSheet="0"/>
  </xdr:twoCellAnchor>
  <xdr:twoCellAnchor>
    <xdr:from>
      <xdr:col>21</xdr:col>
      <xdr:colOff>238228</xdr:colOff>
      <xdr:row>52</xdr:row>
      <xdr:rowOff>118672</xdr:rowOff>
    </xdr:from>
    <xdr:to>
      <xdr:col>23</xdr:col>
      <xdr:colOff>408215</xdr:colOff>
      <xdr:row>60</xdr:row>
      <xdr:rowOff>144771</xdr:rowOff>
    </xdr:to>
    <xdr:grpSp>
      <xdr:nvGrpSpPr>
        <xdr:cNvPr id="37" name="Groupe 36">
          <a:hlinkClick xmlns:r="http://schemas.openxmlformats.org/officeDocument/2006/relationships" r:id="rId2"/>
          <a:extLst>
            <a:ext uri="{FF2B5EF4-FFF2-40B4-BE49-F238E27FC236}">
              <a16:creationId xmlns:a16="http://schemas.microsoft.com/office/drawing/2014/main" xmlns="" id="{00000000-0008-0000-0000-000025000000}"/>
            </a:ext>
          </a:extLst>
        </xdr:cNvPr>
        <xdr:cNvGrpSpPr/>
      </xdr:nvGrpSpPr>
      <xdr:grpSpPr>
        <a:xfrm>
          <a:off x="18267692" y="9698101"/>
          <a:ext cx="2319916" cy="1522884"/>
          <a:chOff x="17981941" y="9534815"/>
          <a:chExt cx="2319916" cy="1522884"/>
        </a:xfrm>
      </xdr:grpSpPr>
      <xdr:pic>
        <xdr:nvPicPr>
          <xdr:cNvPr id="57345" name="Picture 1">
            <a:hlinkClick xmlns:r="http://schemas.openxmlformats.org/officeDocument/2006/relationships" r:id="rId2"/>
            <a:extLst>
              <a:ext uri="{FF2B5EF4-FFF2-40B4-BE49-F238E27FC236}">
                <a16:creationId xmlns:a16="http://schemas.microsoft.com/office/drawing/2014/main" xmlns="" id="{00000000-0008-0000-0000-000001E00000}"/>
              </a:ext>
            </a:extLst>
          </xdr:cNvPr>
          <xdr:cNvPicPr>
            <a:picLocks noChangeAspect="1" noChangeArrowheads="1"/>
          </xdr:cNvPicPr>
        </xdr:nvPicPr>
        <xdr:blipFill>
          <a:blip xmlns:r="http://schemas.openxmlformats.org/officeDocument/2006/relationships" r:embed="rId3" cstate="print"/>
          <a:srcRect l="11872" t="6468" r="12582" b="7775"/>
          <a:stretch>
            <a:fillRect/>
          </a:stretch>
        </xdr:blipFill>
        <xdr:spPr bwMode="auto">
          <a:xfrm rot="1355513">
            <a:off x="18107127" y="9534815"/>
            <a:ext cx="1440000" cy="1067586"/>
          </a:xfrm>
          <a:prstGeom prst="rect">
            <a:avLst/>
          </a:prstGeom>
          <a:noFill/>
          <a:ln w="1">
            <a:solidFill>
              <a:sysClr val="windowText" lastClr="000000"/>
            </a:solidFill>
            <a:miter lim="800000"/>
            <a:headEnd/>
            <a:tailEnd type="none" w="med" len="med"/>
          </a:ln>
          <a:effectLst/>
        </xdr:spPr>
      </xdr:pic>
      <xdr:pic>
        <xdr:nvPicPr>
          <xdr:cNvPr id="57354" name="Picture 10">
            <a:extLst>
              <a:ext uri="{FF2B5EF4-FFF2-40B4-BE49-F238E27FC236}">
                <a16:creationId xmlns:a16="http://schemas.microsoft.com/office/drawing/2014/main" xmlns="" id="{00000000-0008-0000-0000-00000AE00000}"/>
              </a:ext>
            </a:extLst>
          </xdr:cNvPr>
          <xdr:cNvPicPr>
            <a:picLocks noChangeAspect="1" noChangeArrowheads="1"/>
          </xdr:cNvPicPr>
        </xdr:nvPicPr>
        <xdr:blipFill>
          <a:blip xmlns:r="http://schemas.openxmlformats.org/officeDocument/2006/relationships" r:embed="rId4" cstate="print"/>
          <a:srcRect l="16237" t="15875" r="17198" b="8855"/>
          <a:stretch>
            <a:fillRect/>
          </a:stretch>
        </xdr:blipFill>
        <xdr:spPr bwMode="auto">
          <a:xfrm rot="920789">
            <a:off x="18022190" y="9816402"/>
            <a:ext cx="1440000" cy="1011494"/>
          </a:xfrm>
          <a:prstGeom prst="rect">
            <a:avLst/>
          </a:prstGeom>
          <a:noFill/>
          <a:ln w="1">
            <a:solidFill>
              <a:sysClr val="windowText" lastClr="000000"/>
            </a:solidFill>
            <a:miter lim="800000"/>
            <a:headEnd/>
            <a:tailEnd type="none" w="med" len="med"/>
          </a:ln>
          <a:effectLst/>
        </xdr:spPr>
      </xdr:pic>
      <xdr:pic>
        <xdr:nvPicPr>
          <xdr:cNvPr id="57355" name="Picture 11">
            <a:extLst>
              <a:ext uri="{FF2B5EF4-FFF2-40B4-BE49-F238E27FC236}">
                <a16:creationId xmlns:a16="http://schemas.microsoft.com/office/drawing/2014/main" xmlns="" id="{00000000-0008-0000-0000-00000BE00000}"/>
              </a:ext>
            </a:extLst>
          </xdr:cNvPr>
          <xdr:cNvPicPr>
            <a:picLocks noChangeAspect="1" noChangeArrowheads="1"/>
          </xdr:cNvPicPr>
        </xdr:nvPicPr>
        <xdr:blipFill>
          <a:blip xmlns:r="http://schemas.openxmlformats.org/officeDocument/2006/relationships" r:embed="rId5" cstate="print"/>
          <a:srcRect l="16236" t="15828" r="17205" b="8820"/>
          <a:stretch>
            <a:fillRect/>
          </a:stretch>
        </xdr:blipFill>
        <xdr:spPr bwMode="auto">
          <a:xfrm rot="346853">
            <a:off x="17981941" y="10033331"/>
            <a:ext cx="1440000" cy="1024368"/>
          </a:xfrm>
          <a:prstGeom prst="rect">
            <a:avLst/>
          </a:prstGeom>
          <a:noFill/>
          <a:ln w="1">
            <a:solidFill>
              <a:sysClr val="windowText" lastClr="000000"/>
            </a:solidFill>
            <a:miter lim="800000"/>
            <a:headEnd/>
            <a:tailEnd type="none" w="med" len="med"/>
          </a:ln>
          <a:effectLst/>
        </xdr:spPr>
      </xdr:pic>
      <xdr:sp macro="" textlink="">
        <xdr:nvSpPr>
          <xdr:cNvPr id="36" name="Rectangle 35">
            <a:extLst>
              <a:ext uri="{FF2B5EF4-FFF2-40B4-BE49-F238E27FC236}">
                <a16:creationId xmlns:a16="http://schemas.microsoft.com/office/drawing/2014/main" xmlns="" id="{00000000-0008-0000-0000-000024000000}"/>
              </a:ext>
            </a:extLst>
          </xdr:cNvPr>
          <xdr:cNvSpPr/>
        </xdr:nvSpPr>
        <xdr:spPr>
          <a:xfrm>
            <a:off x="18451288" y="10368643"/>
            <a:ext cx="1850569" cy="544285"/>
          </a:xfrm>
          <a:prstGeom prst="rect">
            <a:avLst/>
          </a:prstGeom>
          <a:solidFill>
            <a:srgbClr val="FFFF00"/>
          </a:solidFill>
          <a:ln w="28575">
            <a:solidFill>
              <a:srgbClr val="00B050"/>
            </a:solidFill>
          </a:ln>
        </xdr:spPr>
        <xdr:txBody>
          <a:bodyPr wrap="square" lIns="91440" tIns="45720" rIns="91440" bIns="45720">
            <a:no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fr-FR" sz="1400" b="1" cap="none" spc="0">
                <a:ln/>
                <a:solidFill>
                  <a:sysClr val="windowText" lastClr="000000"/>
                </a:solidFill>
                <a:effectLst/>
              </a:rPr>
              <a:t>Comment remplir les fiches "PPMC"?</a:t>
            </a:r>
          </a:p>
        </xdr:txBody>
      </xdr:sp>
    </xdr:grpSp>
    <xdr:clientData/>
  </xdr:twoCellAnchor>
  <xdr:twoCellAnchor>
    <xdr:from>
      <xdr:col>16</xdr:col>
      <xdr:colOff>571500</xdr:colOff>
      <xdr:row>12</xdr:row>
      <xdr:rowOff>106455</xdr:rowOff>
    </xdr:from>
    <xdr:to>
      <xdr:col>18</xdr:col>
      <xdr:colOff>825271</xdr:colOff>
      <xdr:row>15</xdr:row>
      <xdr:rowOff>67709</xdr:rowOff>
    </xdr:to>
    <xdr:sp macro="" textlink="">
      <xdr:nvSpPr>
        <xdr:cNvPr id="41" name="Carré corné 40">
          <a:hlinkClick xmlns:r="http://schemas.openxmlformats.org/officeDocument/2006/relationships" r:id="rId6"/>
        </xdr:cNvPr>
        <xdr:cNvSpPr/>
      </xdr:nvSpPr>
      <xdr:spPr>
        <a:xfrm>
          <a:off x="12192000" y="2310812"/>
          <a:ext cx="1614485" cy="451111"/>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fPrintsWithSheet="0"/>
  </xdr:twoCellAnchor>
  <xdr:twoCellAnchor>
    <xdr:from>
      <xdr:col>16</xdr:col>
      <xdr:colOff>336176</xdr:colOff>
      <xdr:row>29</xdr:row>
      <xdr:rowOff>56029</xdr:rowOff>
    </xdr:from>
    <xdr:to>
      <xdr:col>18</xdr:col>
      <xdr:colOff>589947</xdr:colOff>
      <xdr:row>31</xdr:row>
      <xdr:rowOff>68509</xdr:rowOff>
    </xdr:to>
    <xdr:sp macro="" textlink="">
      <xdr:nvSpPr>
        <xdr:cNvPr id="44" name="Carré corné 43">
          <a:hlinkClick xmlns:r="http://schemas.openxmlformats.org/officeDocument/2006/relationships" r:id="rId7"/>
        </xdr:cNvPr>
        <xdr:cNvSpPr/>
      </xdr:nvSpPr>
      <xdr:spPr>
        <a:xfrm>
          <a:off x="11956676" y="5065058"/>
          <a:ext cx="1609683" cy="438304"/>
        </a:xfrm>
        <a:prstGeom prst="foldedCorner">
          <a:avLst>
            <a:gd name="adj" fmla="val 41090"/>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Descriptif</a:t>
          </a:r>
        </a:p>
      </xdr:txBody>
    </xdr:sp>
    <xdr:clientData fPrintsWithSheet="0"/>
  </xdr:twoCellAnchor>
  <xdr:twoCellAnchor>
    <xdr:from>
      <xdr:col>17</xdr:col>
      <xdr:colOff>0</xdr:colOff>
      <xdr:row>18</xdr:row>
      <xdr:rowOff>156882</xdr:rowOff>
    </xdr:from>
    <xdr:to>
      <xdr:col>19</xdr:col>
      <xdr:colOff>7242</xdr:colOff>
      <xdr:row>23</xdr:row>
      <xdr:rowOff>89647</xdr:rowOff>
    </xdr:to>
    <xdr:sp macro="" textlink="">
      <xdr:nvSpPr>
        <xdr:cNvPr id="38" name="Carré corné 37">
          <a:hlinkClick xmlns:r="http://schemas.openxmlformats.org/officeDocument/2006/relationships" r:id="rId8"/>
        </xdr:cNvPr>
        <xdr:cNvSpPr/>
      </xdr:nvSpPr>
      <xdr:spPr>
        <a:xfrm>
          <a:off x="12292853" y="3260911"/>
          <a:ext cx="1609683" cy="717177"/>
        </a:xfrm>
        <a:prstGeom prst="foldedCorner">
          <a:avLst>
            <a:gd name="adj" fmla="val 41090"/>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Evaluation produit</a:t>
          </a:r>
          <a:r>
            <a:rPr lang="fr-FR" sz="1400" b="1" baseline="0">
              <a:solidFill>
                <a:schemeClr val="tx1"/>
              </a:solidFill>
              <a:latin typeface="Arial Narrow" pitchFamily="34" charset="0"/>
            </a:rPr>
            <a:t> fini</a:t>
          </a:r>
          <a:endParaRPr lang="fr-FR" sz="1400" b="1">
            <a:solidFill>
              <a:schemeClr val="tx1"/>
            </a:solidFill>
            <a:latin typeface="Arial Narrow" pitchFamily="34" charset="0"/>
          </a:endParaRPr>
        </a:p>
      </xdr:txBody>
    </xdr:sp>
    <xdr:clientData fPrintsWithSheet="0"/>
  </xdr:twoCellAnchor>
  <xdr:twoCellAnchor>
    <xdr:from>
      <xdr:col>11</xdr:col>
      <xdr:colOff>856</xdr:colOff>
      <xdr:row>40</xdr:row>
      <xdr:rowOff>261</xdr:rowOff>
    </xdr:from>
    <xdr:to>
      <xdr:col>11</xdr:col>
      <xdr:colOff>324498</xdr:colOff>
      <xdr:row>40</xdr:row>
      <xdr:rowOff>142436</xdr:rowOff>
    </xdr:to>
    <xdr:sp macro="" textlink="">
      <xdr:nvSpPr>
        <xdr:cNvPr id="39" name="Flèche droite 38">
          <a:hlinkClick xmlns:r="http://schemas.openxmlformats.org/officeDocument/2006/relationships" r:id="rId1"/>
          <a:extLst>
            <a:ext uri="{FF2B5EF4-FFF2-40B4-BE49-F238E27FC236}">
              <a16:creationId xmlns:a16="http://schemas.microsoft.com/office/drawing/2014/main" xmlns="" id="{00000000-0008-0000-0000-000019000000}"/>
            </a:ext>
          </a:extLst>
        </xdr:cNvPr>
        <xdr:cNvSpPr/>
      </xdr:nvSpPr>
      <xdr:spPr>
        <a:xfrm>
          <a:off x="8262051" y="7350773"/>
          <a:ext cx="323642" cy="142175"/>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11</xdr:col>
      <xdr:colOff>856</xdr:colOff>
      <xdr:row>40</xdr:row>
      <xdr:rowOff>207782</xdr:rowOff>
    </xdr:from>
    <xdr:to>
      <xdr:col>11</xdr:col>
      <xdr:colOff>324498</xdr:colOff>
      <xdr:row>41</xdr:row>
      <xdr:rowOff>142696</xdr:rowOff>
    </xdr:to>
    <xdr:sp macro="" textlink="">
      <xdr:nvSpPr>
        <xdr:cNvPr id="40" name="Flèche droite 39">
          <a:hlinkClick xmlns:r="http://schemas.openxmlformats.org/officeDocument/2006/relationships" r:id="rId9"/>
          <a:extLst>
            <a:ext uri="{FF2B5EF4-FFF2-40B4-BE49-F238E27FC236}">
              <a16:creationId xmlns:a16="http://schemas.microsoft.com/office/drawing/2014/main" xmlns="" id="{00000000-0008-0000-0000-000019000000}"/>
            </a:ext>
          </a:extLst>
        </xdr:cNvPr>
        <xdr:cNvSpPr/>
      </xdr:nvSpPr>
      <xdr:spPr>
        <a:xfrm>
          <a:off x="8262051" y="7558294"/>
          <a:ext cx="323642" cy="144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11</xdr:col>
      <xdr:colOff>856</xdr:colOff>
      <xdr:row>41</xdr:row>
      <xdr:rowOff>208042</xdr:rowOff>
    </xdr:from>
    <xdr:to>
      <xdr:col>11</xdr:col>
      <xdr:colOff>324000</xdr:colOff>
      <xdr:row>42</xdr:row>
      <xdr:rowOff>142957</xdr:rowOff>
    </xdr:to>
    <xdr:sp macro="" textlink="">
      <xdr:nvSpPr>
        <xdr:cNvPr id="42" name="Flèche droite 41">
          <a:hlinkClick xmlns:r="http://schemas.openxmlformats.org/officeDocument/2006/relationships" r:id="rId10"/>
          <a:extLst>
            <a:ext uri="{FF2B5EF4-FFF2-40B4-BE49-F238E27FC236}">
              <a16:creationId xmlns:a16="http://schemas.microsoft.com/office/drawing/2014/main" xmlns="" id="{00000000-0008-0000-0000-000019000000}"/>
            </a:ext>
          </a:extLst>
        </xdr:cNvPr>
        <xdr:cNvSpPr/>
      </xdr:nvSpPr>
      <xdr:spPr>
        <a:xfrm>
          <a:off x="8262051" y="7767640"/>
          <a:ext cx="323144" cy="144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11</xdr:col>
      <xdr:colOff>856</xdr:colOff>
      <xdr:row>42</xdr:row>
      <xdr:rowOff>208303</xdr:rowOff>
    </xdr:from>
    <xdr:to>
      <xdr:col>11</xdr:col>
      <xdr:colOff>324000</xdr:colOff>
      <xdr:row>43</xdr:row>
      <xdr:rowOff>143218</xdr:rowOff>
    </xdr:to>
    <xdr:sp macro="" textlink="">
      <xdr:nvSpPr>
        <xdr:cNvPr id="43" name="Flèche droite 42">
          <a:hlinkClick xmlns:r="http://schemas.openxmlformats.org/officeDocument/2006/relationships" r:id="rId11"/>
          <a:extLst>
            <a:ext uri="{FF2B5EF4-FFF2-40B4-BE49-F238E27FC236}">
              <a16:creationId xmlns:a16="http://schemas.microsoft.com/office/drawing/2014/main" xmlns="" id="{00000000-0008-0000-0000-000019000000}"/>
            </a:ext>
          </a:extLst>
        </xdr:cNvPr>
        <xdr:cNvSpPr/>
      </xdr:nvSpPr>
      <xdr:spPr>
        <a:xfrm>
          <a:off x="8262051" y="7976986"/>
          <a:ext cx="323144" cy="144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11</xdr:col>
      <xdr:colOff>856</xdr:colOff>
      <xdr:row>43</xdr:row>
      <xdr:rowOff>208564</xdr:rowOff>
    </xdr:from>
    <xdr:to>
      <xdr:col>11</xdr:col>
      <xdr:colOff>324000</xdr:colOff>
      <xdr:row>44</xdr:row>
      <xdr:rowOff>143478</xdr:rowOff>
    </xdr:to>
    <xdr:sp macro="" textlink="">
      <xdr:nvSpPr>
        <xdr:cNvPr id="45" name="Flèche droite 44">
          <a:hlinkClick xmlns:r="http://schemas.openxmlformats.org/officeDocument/2006/relationships" r:id="rId12"/>
          <a:extLst>
            <a:ext uri="{FF2B5EF4-FFF2-40B4-BE49-F238E27FC236}">
              <a16:creationId xmlns:a16="http://schemas.microsoft.com/office/drawing/2014/main" xmlns="" id="{00000000-0008-0000-0000-000019000000}"/>
            </a:ext>
          </a:extLst>
        </xdr:cNvPr>
        <xdr:cNvSpPr/>
      </xdr:nvSpPr>
      <xdr:spPr>
        <a:xfrm>
          <a:off x="8262051" y="8186332"/>
          <a:ext cx="323144" cy="144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11</xdr:col>
      <xdr:colOff>856</xdr:colOff>
      <xdr:row>44</xdr:row>
      <xdr:rowOff>208824</xdr:rowOff>
    </xdr:from>
    <xdr:to>
      <xdr:col>11</xdr:col>
      <xdr:colOff>324000</xdr:colOff>
      <xdr:row>45</xdr:row>
      <xdr:rowOff>143739</xdr:rowOff>
    </xdr:to>
    <xdr:sp macro="" textlink="">
      <xdr:nvSpPr>
        <xdr:cNvPr id="46" name="Flèche droite 45">
          <a:hlinkClick xmlns:r="http://schemas.openxmlformats.org/officeDocument/2006/relationships" r:id="rId13"/>
          <a:extLst>
            <a:ext uri="{FF2B5EF4-FFF2-40B4-BE49-F238E27FC236}">
              <a16:creationId xmlns:a16="http://schemas.microsoft.com/office/drawing/2014/main" xmlns="" id="{00000000-0008-0000-0000-000019000000}"/>
            </a:ext>
          </a:extLst>
        </xdr:cNvPr>
        <xdr:cNvSpPr/>
      </xdr:nvSpPr>
      <xdr:spPr>
        <a:xfrm>
          <a:off x="8262051" y="8395678"/>
          <a:ext cx="323144" cy="144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11</xdr:col>
      <xdr:colOff>856</xdr:colOff>
      <xdr:row>45</xdr:row>
      <xdr:rowOff>209085</xdr:rowOff>
    </xdr:from>
    <xdr:to>
      <xdr:col>11</xdr:col>
      <xdr:colOff>324000</xdr:colOff>
      <xdr:row>46</xdr:row>
      <xdr:rowOff>144000</xdr:rowOff>
    </xdr:to>
    <xdr:sp macro="" textlink="">
      <xdr:nvSpPr>
        <xdr:cNvPr id="47" name="Flèche droite 46">
          <a:hlinkClick xmlns:r="http://schemas.openxmlformats.org/officeDocument/2006/relationships" r:id="rId14"/>
          <a:extLst>
            <a:ext uri="{FF2B5EF4-FFF2-40B4-BE49-F238E27FC236}">
              <a16:creationId xmlns:a16="http://schemas.microsoft.com/office/drawing/2014/main" xmlns="" id="{00000000-0008-0000-0000-000019000000}"/>
            </a:ext>
          </a:extLst>
        </xdr:cNvPr>
        <xdr:cNvSpPr/>
      </xdr:nvSpPr>
      <xdr:spPr>
        <a:xfrm>
          <a:off x="8262051" y="8605024"/>
          <a:ext cx="323144" cy="144000"/>
        </a:xfrm>
        <a:prstGeom prst="rightArrow">
          <a:avLst>
            <a:gd name="adj1" fmla="val 53927"/>
            <a:gd name="adj2" fmla="val 85335"/>
          </a:avLst>
        </a:prstGeom>
        <a:solidFill>
          <a:schemeClr val="accent6"/>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ysClr val="windowText" lastClr="000000"/>
            </a:solidFill>
          </a:endParaRPr>
        </a:p>
      </xdr:txBody>
    </xdr:sp>
    <xdr:clientData fPrintsWithSheet="0"/>
  </xdr:twoCellAnchor>
  <xdr:twoCellAnchor>
    <xdr:from>
      <xdr:col>19</xdr:col>
      <xdr:colOff>169690</xdr:colOff>
      <xdr:row>2</xdr:row>
      <xdr:rowOff>10406</xdr:rowOff>
    </xdr:from>
    <xdr:to>
      <xdr:col>20</xdr:col>
      <xdr:colOff>1352711</xdr:colOff>
      <xdr:row>7</xdr:row>
      <xdr:rowOff>69638</xdr:rowOff>
    </xdr:to>
    <xdr:grpSp>
      <xdr:nvGrpSpPr>
        <xdr:cNvPr id="7" name="Groupe 6">
          <a:hlinkClick xmlns:r="http://schemas.openxmlformats.org/officeDocument/2006/relationships" r:id="rId15"/>
        </xdr:cNvPr>
        <xdr:cNvGrpSpPr/>
      </xdr:nvGrpSpPr>
      <xdr:grpSpPr>
        <a:xfrm>
          <a:off x="14076190" y="391406"/>
          <a:ext cx="2829485" cy="998125"/>
          <a:chOff x="3124201" y="2811236"/>
          <a:chExt cx="2830286" cy="1034143"/>
        </a:xfrm>
        <a:solidFill>
          <a:schemeClr val="tx1">
            <a:lumMod val="85000"/>
            <a:lumOff val="15000"/>
          </a:schemeClr>
        </a:solidFill>
      </xdr:grpSpPr>
      <xdr:sp macro="" textlink="">
        <xdr:nvSpPr>
          <xdr:cNvPr id="48" name="Carré corné 47">
            <a:hlinkClick xmlns:r="http://schemas.openxmlformats.org/officeDocument/2006/relationships" r:id="rId15"/>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2000" b="1">
                <a:solidFill>
                  <a:schemeClr val="bg1"/>
                </a:solidFill>
                <a:latin typeface="Arial Narrow" pitchFamily="34" charset="0"/>
              </a:rPr>
              <a:t>RETOUR</a:t>
            </a:r>
            <a:r>
              <a:rPr lang="fr-FR" sz="2000" b="1" baseline="0">
                <a:solidFill>
                  <a:schemeClr val="bg1"/>
                </a:solidFill>
                <a:latin typeface="Arial Narrow" pitchFamily="34" charset="0"/>
              </a:rPr>
              <a:t> VERS ACCUEIL</a:t>
            </a:r>
            <a:endParaRPr lang="fr-FR" sz="2000" b="1">
              <a:solidFill>
                <a:schemeClr val="bg1"/>
              </a:solidFill>
              <a:latin typeface="Arial Narrow" pitchFamily="34" charset="0"/>
            </a:endParaRPr>
          </a:p>
        </xdr:txBody>
      </xdr:sp>
      <xdr:sp macro="" textlink="">
        <xdr:nvSpPr>
          <xdr:cNvPr id="3" name="Flèche droite rayée 2"/>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fPrintsWithSheet="0"/>
  </xdr:twoCellAnchor>
  <xdr:twoCellAnchor editAs="oneCell">
    <xdr:from>
      <xdr:col>12</xdr:col>
      <xdr:colOff>563218</xdr:colOff>
      <xdr:row>15</xdr:row>
      <xdr:rowOff>142415</xdr:rowOff>
    </xdr:from>
    <xdr:to>
      <xdr:col>16</xdr:col>
      <xdr:colOff>637655</xdr:colOff>
      <xdr:row>21</xdr:row>
      <xdr:rowOff>66258</xdr:rowOff>
    </xdr:to>
    <xdr:pic>
      <xdr:nvPicPr>
        <xdr:cNvPr id="29" name="Image 28"/>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790" t="4602" r="4299" b="7204"/>
        <a:stretch/>
      </xdr:blipFill>
      <xdr:spPr>
        <a:xfrm>
          <a:off x="9489504" y="2836629"/>
          <a:ext cx="2768651" cy="903558"/>
        </a:xfrm>
        <a:prstGeom prst="rect">
          <a:avLst/>
        </a:prstGeom>
      </xdr:spPr>
    </xdr:pic>
    <xdr:clientData/>
  </xdr:twoCellAnchor>
  <xdr:twoCellAnchor editAs="oneCell">
    <xdr:from>
      <xdr:col>12</xdr:col>
      <xdr:colOff>0</xdr:colOff>
      <xdr:row>10</xdr:row>
      <xdr:rowOff>81642</xdr:rowOff>
    </xdr:from>
    <xdr:to>
      <xdr:col>15</xdr:col>
      <xdr:colOff>86915</xdr:colOff>
      <xdr:row>15</xdr:row>
      <xdr:rowOff>110793</xdr:rowOff>
    </xdr:to>
    <xdr:pic>
      <xdr:nvPicPr>
        <xdr:cNvPr id="30" name="Image 29"/>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207" t="8352" r="2980" b="8822"/>
        <a:stretch/>
      </xdr:blipFill>
      <xdr:spPr>
        <a:xfrm>
          <a:off x="8926286" y="1959428"/>
          <a:ext cx="2100772" cy="8455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761997</xdr:colOff>
      <xdr:row>6</xdr:row>
      <xdr:rowOff>11205</xdr:rowOff>
    </xdr:from>
    <xdr:to>
      <xdr:col>11</xdr:col>
      <xdr:colOff>677997</xdr:colOff>
      <xdr:row>9</xdr:row>
      <xdr:rowOff>144158</xdr:rowOff>
    </xdr:to>
    <xdr:grpSp>
      <xdr:nvGrpSpPr>
        <xdr:cNvPr id="21" name="Groupe 20">
          <a:hlinkClick xmlns:r="http://schemas.openxmlformats.org/officeDocument/2006/relationships" r:id="rId1"/>
          <a:extLst>
            <a:ext uri="{FF2B5EF4-FFF2-40B4-BE49-F238E27FC236}">
              <a16:creationId xmlns:a16="http://schemas.microsoft.com/office/drawing/2014/main" xmlns="" id="{00000000-0008-0000-0100-000015000000}"/>
            </a:ext>
          </a:extLst>
        </xdr:cNvPr>
        <xdr:cNvGrpSpPr/>
      </xdr:nvGrpSpPr>
      <xdr:grpSpPr>
        <a:xfrm>
          <a:off x="7497533" y="1167812"/>
          <a:ext cx="1440000" cy="786096"/>
          <a:chOff x="19405709" y="1398110"/>
          <a:chExt cx="2093555" cy="1176971"/>
        </a:xfrm>
        <a:solidFill>
          <a:srgbClr val="00B050"/>
        </a:solidFill>
      </xdr:grpSpPr>
      <xdr:sp macro="" textlink="">
        <xdr:nvSpPr>
          <xdr:cNvPr id="22" name="Carré corné 21">
            <a:extLst>
              <a:ext uri="{FF2B5EF4-FFF2-40B4-BE49-F238E27FC236}">
                <a16:creationId xmlns:a16="http://schemas.microsoft.com/office/drawing/2014/main" xmlns="" id="{00000000-0008-0000-0100-000016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3" name="Flèche gauche 22">
            <a:extLst>
              <a:ext uri="{FF2B5EF4-FFF2-40B4-BE49-F238E27FC236}">
                <a16:creationId xmlns:a16="http://schemas.microsoft.com/office/drawing/2014/main" xmlns="" id="{00000000-0008-0000-0100-000017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14</xdr:row>
      <xdr:rowOff>78440</xdr:rowOff>
    </xdr:from>
    <xdr:to>
      <xdr:col>11</xdr:col>
      <xdr:colOff>678000</xdr:colOff>
      <xdr:row>17</xdr:row>
      <xdr:rowOff>177215</xdr:rowOff>
    </xdr:to>
    <xdr:grpSp>
      <xdr:nvGrpSpPr>
        <xdr:cNvPr id="31" name="Groupe 30">
          <a:hlinkClick xmlns:r="http://schemas.openxmlformats.org/officeDocument/2006/relationships" r:id="rId2"/>
          <a:extLst>
            <a:ext uri="{FF2B5EF4-FFF2-40B4-BE49-F238E27FC236}">
              <a16:creationId xmlns:a16="http://schemas.microsoft.com/office/drawing/2014/main" xmlns="" id="{00000000-0008-0000-0100-00001F000000}"/>
            </a:ext>
          </a:extLst>
        </xdr:cNvPr>
        <xdr:cNvGrpSpPr/>
      </xdr:nvGrpSpPr>
      <xdr:grpSpPr>
        <a:xfrm>
          <a:off x="7497536" y="2976761"/>
          <a:ext cx="1440000" cy="751918"/>
          <a:chOff x="7524747" y="1085850"/>
          <a:chExt cx="1440000" cy="756000"/>
        </a:xfrm>
      </xdr:grpSpPr>
      <xdr:sp macro="" textlink="">
        <xdr:nvSpPr>
          <xdr:cNvPr id="32" name="Carré corné 31">
            <a:extLst>
              <a:ext uri="{FF2B5EF4-FFF2-40B4-BE49-F238E27FC236}">
                <a16:creationId xmlns:a16="http://schemas.microsoft.com/office/drawing/2014/main" xmlns="" id="{00000000-0008-0000-0100-000020000000}"/>
              </a:ext>
            </a:extLst>
          </xdr:cNvPr>
          <xdr:cNvSpPr/>
        </xdr:nvSpPr>
        <xdr:spPr>
          <a:xfrm>
            <a:off x="7524747" y="1085850"/>
            <a:ext cx="1440000" cy="756000"/>
          </a:xfrm>
          <a:prstGeom prst="foldedCorner">
            <a:avLst/>
          </a:prstGeom>
          <a:solidFill>
            <a:srgbClr val="92D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3</a:t>
            </a:r>
            <a:r>
              <a:rPr lang="fr-FR" sz="1200">
                <a:solidFill>
                  <a:schemeClr val="tx1"/>
                </a:solidFill>
                <a:latin typeface="Arial Narrow" pitchFamily="34" charset="0"/>
              </a:rPr>
              <a:t>"</a:t>
            </a:r>
          </a:p>
        </xdr:txBody>
      </xdr:sp>
      <xdr:sp macro="" textlink="">
        <xdr:nvSpPr>
          <xdr:cNvPr id="33" name="Flèche gauche 32">
            <a:extLst>
              <a:ext uri="{FF2B5EF4-FFF2-40B4-BE49-F238E27FC236}">
                <a16:creationId xmlns:a16="http://schemas.microsoft.com/office/drawing/2014/main" xmlns="" id="{00000000-0008-0000-0100-000021000000}"/>
              </a:ext>
            </a:extLst>
          </xdr:cNvPr>
          <xdr:cNvSpPr/>
        </xdr:nvSpPr>
        <xdr:spPr>
          <a:xfrm flipH="1">
            <a:off x="7759764" y="1589422"/>
            <a:ext cx="966542" cy="207076"/>
          </a:xfrm>
          <a:prstGeom prst="leftArrow">
            <a:avLst>
              <a:gd name="adj1" fmla="val 50000"/>
              <a:gd name="adj2" fmla="val 140909"/>
            </a:avLst>
          </a:prstGeom>
          <a:solidFill>
            <a:srgbClr val="00B0F0"/>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10</xdr:row>
      <xdr:rowOff>78441</xdr:rowOff>
    </xdr:from>
    <xdr:to>
      <xdr:col>11</xdr:col>
      <xdr:colOff>678000</xdr:colOff>
      <xdr:row>13</xdr:row>
      <xdr:rowOff>177216</xdr:rowOff>
    </xdr:to>
    <xdr:grpSp>
      <xdr:nvGrpSpPr>
        <xdr:cNvPr id="34" name="Groupe 33">
          <a:hlinkClick xmlns:r="http://schemas.openxmlformats.org/officeDocument/2006/relationships" r:id="rId3"/>
          <a:extLst>
            <a:ext uri="{FF2B5EF4-FFF2-40B4-BE49-F238E27FC236}">
              <a16:creationId xmlns:a16="http://schemas.microsoft.com/office/drawing/2014/main" xmlns="" id="{00000000-0008-0000-0100-000022000000}"/>
            </a:ext>
          </a:extLst>
        </xdr:cNvPr>
        <xdr:cNvGrpSpPr/>
      </xdr:nvGrpSpPr>
      <xdr:grpSpPr>
        <a:xfrm>
          <a:off x="7497536" y="2105905"/>
          <a:ext cx="1440000" cy="751918"/>
          <a:chOff x="7524747" y="1085850"/>
          <a:chExt cx="1440000" cy="756000"/>
        </a:xfrm>
      </xdr:grpSpPr>
      <xdr:sp macro="" textlink="">
        <xdr:nvSpPr>
          <xdr:cNvPr id="35" name="Carré corné 34">
            <a:extLst>
              <a:ext uri="{FF2B5EF4-FFF2-40B4-BE49-F238E27FC236}">
                <a16:creationId xmlns:a16="http://schemas.microsoft.com/office/drawing/2014/main" xmlns="" id="{00000000-0008-0000-0100-000023000000}"/>
              </a:ext>
            </a:extLst>
          </xdr:cNvPr>
          <xdr:cNvSpPr/>
        </xdr:nvSpPr>
        <xdr:spPr>
          <a:xfrm>
            <a:off x="7524747" y="1085850"/>
            <a:ext cx="1440000" cy="756000"/>
          </a:xfrm>
          <a:prstGeom prst="foldedCorner">
            <a:avLst/>
          </a:prstGeom>
          <a:solidFill>
            <a:srgbClr val="92D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2</a:t>
            </a:r>
            <a:r>
              <a:rPr lang="fr-FR" sz="1200">
                <a:solidFill>
                  <a:schemeClr val="tx1"/>
                </a:solidFill>
                <a:latin typeface="Arial Narrow" pitchFamily="34" charset="0"/>
              </a:rPr>
              <a:t>"</a:t>
            </a:r>
          </a:p>
        </xdr:txBody>
      </xdr:sp>
      <xdr:sp macro="" textlink="">
        <xdr:nvSpPr>
          <xdr:cNvPr id="36" name="Flèche gauche 35">
            <a:extLst>
              <a:ext uri="{FF2B5EF4-FFF2-40B4-BE49-F238E27FC236}">
                <a16:creationId xmlns:a16="http://schemas.microsoft.com/office/drawing/2014/main" xmlns="" id="{00000000-0008-0000-0100-000024000000}"/>
              </a:ext>
            </a:extLst>
          </xdr:cNvPr>
          <xdr:cNvSpPr/>
        </xdr:nvSpPr>
        <xdr:spPr>
          <a:xfrm flipH="1">
            <a:off x="7759764" y="1589422"/>
            <a:ext cx="966542" cy="207076"/>
          </a:xfrm>
          <a:prstGeom prst="leftArrow">
            <a:avLst>
              <a:gd name="adj1" fmla="val 50000"/>
              <a:gd name="adj2" fmla="val 140909"/>
            </a:avLst>
          </a:prstGeom>
          <a:solidFill>
            <a:srgbClr val="00B0F0"/>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12</xdr:col>
      <xdr:colOff>0</xdr:colOff>
      <xdr:row>14</xdr:row>
      <xdr:rowOff>154159</xdr:rowOff>
    </xdr:from>
    <xdr:to>
      <xdr:col>18</xdr:col>
      <xdr:colOff>620098</xdr:colOff>
      <xdr:row>16</xdr:row>
      <xdr:rowOff>133944</xdr:rowOff>
    </xdr:to>
    <xdr:grpSp>
      <xdr:nvGrpSpPr>
        <xdr:cNvPr id="78" name="Groupe 77"/>
        <xdr:cNvGrpSpPr/>
      </xdr:nvGrpSpPr>
      <xdr:grpSpPr>
        <a:xfrm>
          <a:off x="9021536" y="3052480"/>
          <a:ext cx="5192098" cy="415214"/>
          <a:chOff x="1184964" y="5401572"/>
          <a:chExt cx="5192098" cy="415214"/>
        </a:xfrm>
      </xdr:grpSpPr>
      <xdr:sp macro="" textlink="">
        <xdr:nvSpPr>
          <xdr:cNvPr id="79" name="Rectangle 78">
            <a:extLst>
              <a:ext uri="{FF2B5EF4-FFF2-40B4-BE49-F238E27FC236}">
                <a16:creationId xmlns:a16="http://schemas.microsoft.com/office/drawing/2014/main" xmlns="" id="{00000000-0008-0000-0300-00000E000000}"/>
              </a:ext>
            </a:extLst>
          </xdr:cNvPr>
          <xdr:cNvSpPr/>
        </xdr:nvSpPr>
        <xdr:spPr>
          <a:xfrm>
            <a:off x="1246074" y="5774441"/>
            <a:ext cx="5083458" cy="42345"/>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80" name="Rectangle 79">
            <a:extLst>
              <a:ext uri="{FF2B5EF4-FFF2-40B4-BE49-F238E27FC236}">
                <a16:creationId xmlns:a16="http://schemas.microsoft.com/office/drawing/2014/main" xmlns="" id="{00000000-0008-0000-0300-00000F000000}"/>
              </a:ext>
            </a:extLst>
          </xdr:cNvPr>
          <xdr:cNvSpPr/>
        </xdr:nvSpPr>
        <xdr:spPr>
          <a:xfrm>
            <a:off x="1184964" y="5401572"/>
            <a:ext cx="5192098" cy="273844"/>
          </a:xfrm>
          <a:prstGeom prst="rect">
            <a:avLst/>
          </a:prstGeom>
          <a:noFill/>
          <a:ln>
            <a:noFill/>
          </a:ln>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PLAN DE SITUATION</a:t>
            </a:r>
          </a:p>
        </xdr:txBody>
      </xdr:sp>
    </xdr:grpSp>
    <xdr:clientData/>
  </xdr:twoCellAnchor>
  <xdr:twoCellAnchor>
    <xdr:from>
      <xdr:col>12</xdr:col>
      <xdr:colOff>9740</xdr:colOff>
      <xdr:row>11</xdr:row>
      <xdr:rowOff>190500</xdr:rowOff>
    </xdr:from>
    <xdr:to>
      <xdr:col>18</xdr:col>
      <xdr:colOff>629838</xdr:colOff>
      <xdr:row>13</xdr:row>
      <xdr:rowOff>177427</xdr:rowOff>
    </xdr:to>
    <xdr:grpSp>
      <xdr:nvGrpSpPr>
        <xdr:cNvPr id="81" name="Groupe 80"/>
        <xdr:cNvGrpSpPr/>
      </xdr:nvGrpSpPr>
      <xdr:grpSpPr>
        <a:xfrm>
          <a:off x="9031276" y="2435679"/>
          <a:ext cx="5192098" cy="422355"/>
          <a:chOff x="1183498" y="634592"/>
          <a:chExt cx="5192098" cy="431161"/>
        </a:xfrm>
      </xdr:grpSpPr>
      <xdr:sp macro="" textlink="">
        <xdr:nvSpPr>
          <xdr:cNvPr id="82" name="Rectangle 81">
            <a:extLst>
              <a:ext uri="{FF2B5EF4-FFF2-40B4-BE49-F238E27FC236}">
                <a16:creationId xmlns:a16="http://schemas.microsoft.com/office/drawing/2014/main" xmlns="" id="{00000000-0008-0000-0300-000043000000}"/>
              </a:ext>
            </a:extLst>
          </xdr:cNvPr>
          <xdr:cNvSpPr/>
        </xdr:nvSpPr>
        <xdr:spPr>
          <a:xfrm>
            <a:off x="1244608" y="1027718"/>
            <a:ext cx="5083458" cy="38035"/>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83" name="Rectangle 82">
            <a:extLst>
              <a:ext uri="{FF2B5EF4-FFF2-40B4-BE49-F238E27FC236}">
                <a16:creationId xmlns:a16="http://schemas.microsoft.com/office/drawing/2014/main" xmlns="" id="{00000000-0008-0000-0300-000044000000}"/>
              </a:ext>
            </a:extLst>
          </xdr:cNvPr>
          <xdr:cNvSpPr/>
        </xdr:nvSpPr>
        <xdr:spPr>
          <a:xfrm>
            <a:off x="1183498" y="634592"/>
            <a:ext cx="5192098" cy="273844"/>
          </a:xfrm>
          <a:prstGeom prst="rect">
            <a:avLst/>
          </a:prstGeom>
          <a:noFill/>
          <a:ln>
            <a:noFill/>
          </a:ln>
        </xdr:spPr>
        <xdr:txBody>
          <a:bodyPr wrap="square" lIns="91440" tIns="45720" rIns="91440" bIns="45720" anchor="ctr">
            <a:noAutofit/>
          </a:bodyPr>
          <a:lstStyle/>
          <a:p>
            <a:pPr marL="0" indent="0" algn="l"/>
            <a:r>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ea typeface="+mn-ea"/>
                <a:cs typeface="Arial" panose="020B0604020202020204" pitchFamily="34" charset="0"/>
              </a:rPr>
              <a:t>CHRONOLOGIE DE POSE PROPOSÉE</a:t>
            </a:r>
          </a:p>
        </xdr:txBody>
      </xdr:sp>
    </xdr:grpSp>
    <xdr:clientData/>
  </xdr:twoCellAnchor>
  <xdr:twoCellAnchor>
    <xdr:from>
      <xdr:col>12</xdr:col>
      <xdr:colOff>0</xdr:colOff>
      <xdr:row>4</xdr:row>
      <xdr:rowOff>112059</xdr:rowOff>
    </xdr:from>
    <xdr:to>
      <xdr:col>18</xdr:col>
      <xdr:colOff>620098</xdr:colOff>
      <xdr:row>6</xdr:row>
      <xdr:rowOff>181113</xdr:rowOff>
    </xdr:to>
    <xdr:grpSp>
      <xdr:nvGrpSpPr>
        <xdr:cNvPr id="87" name="Groupe 86"/>
        <xdr:cNvGrpSpPr/>
      </xdr:nvGrpSpPr>
      <xdr:grpSpPr>
        <a:xfrm>
          <a:off x="9021536" y="887666"/>
          <a:ext cx="5192098" cy="450054"/>
          <a:chOff x="1170215" y="5592536"/>
          <a:chExt cx="5192098" cy="376415"/>
        </a:xfrm>
      </xdr:grpSpPr>
      <xdr:sp macro="" textlink="">
        <xdr:nvSpPr>
          <xdr:cNvPr id="88" name="Rectangle 87">
            <a:extLst>
              <a:ext uri="{FF2B5EF4-FFF2-40B4-BE49-F238E27FC236}">
                <a16:creationId xmlns:a16="http://schemas.microsoft.com/office/drawing/2014/main" xmlns="" id="{00000000-0008-0000-0100-000014000000}"/>
              </a:ext>
            </a:extLst>
          </xdr:cNvPr>
          <xdr:cNvSpPr/>
        </xdr:nvSpPr>
        <xdr:spPr>
          <a:xfrm>
            <a:off x="1170215" y="5592536"/>
            <a:ext cx="5192098" cy="273844"/>
          </a:xfrm>
          <a:prstGeom prst="rect">
            <a:avLst/>
          </a:prstGeom>
          <a:noFill/>
        </xdr:spPr>
        <xdr:txBody>
          <a:bodyPr wrap="square" lIns="91440" tIns="45720" rIns="91440" bIns="45720" anchor="ctr">
            <a:noAutofit/>
          </a:bodyPr>
          <a:lstStyle/>
          <a:p>
            <a:pPr algn="l"/>
            <a:r>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TEMPS IMPARTI</a:t>
            </a:r>
          </a:p>
        </xdr:txBody>
      </xdr:sp>
      <xdr:sp macro="" textlink="">
        <xdr:nvSpPr>
          <xdr:cNvPr id="89" name="Rectangle 88">
            <a:extLst>
              <a:ext uri="{FF2B5EF4-FFF2-40B4-BE49-F238E27FC236}">
                <a16:creationId xmlns:a16="http://schemas.microsoft.com/office/drawing/2014/main" xmlns="" id="{00000000-0008-0000-0100-000013000000}"/>
              </a:ext>
            </a:extLst>
          </xdr:cNvPr>
          <xdr:cNvSpPr/>
        </xdr:nvSpPr>
        <xdr:spPr>
          <a:xfrm>
            <a:off x="1187526" y="5931934"/>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12</xdr:col>
      <xdr:colOff>0</xdr:colOff>
      <xdr:row>8</xdr:row>
      <xdr:rowOff>89647</xdr:rowOff>
    </xdr:from>
    <xdr:to>
      <xdr:col>18</xdr:col>
      <xdr:colOff>620098</xdr:colOff>
      <xdr:row>10</xdr:row>
      <xdr:rowOff>73837</xdr:rowOff>
    </xdr:to>
    <xdr:grpSp>
      <xdr:nvGrpSpPr>
        <xdr:cNvPr id="90" name="Groupe 89"/>
        <xdr:cNvGrpSpPr/>
      </xdr:nvGrpSpPr>
      <xdr:grpSpPr>
        <a:xfrm>
          <a:off x="9021536" y="1681683"/>
          <a:ext cx="5192098" cy="419618"/>
          <a:chOff x="1162420" y="614863"/>
          <a:chExt cx="5192098" cy="433227"/>
        </a:xfrm>
      </xdr:grpSpPr>
      <xdr:sp macro="" textlink="">
        <xdr:nvSpPr>
          <xdr:cNvPr id="91" name="Rectangle 90">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92" name="Rectangle 91">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MATÉRIEL NÉCESSAIRE</a:t>
            </a:r>
          </a:p>
        </xdr:txBody>
      </xdr:sp>
    </xdr:grpSp>
    <xdr:clientData/>
  </xdr:twoCellAnchor>
  <xdr:twoCellAnchor>
    <xdr:from>
      <xdr:col>12</xdr:col>
      <xdr:colOff>0</xdr:colOff>
      <xdr:row>17</xdr:row>
      <xdr:rowOff>168088</xdr:rowOff>
    </xdr:from>
    <xdr:to>
      <xdr:col>18</xdr:col>
      <xdr:colOff>620098</xdr:colOff>
      <xdr:row>19</xdr:row>
      <xdr:rowOff>159483</xdr:rowOff>
    </xdr:to>
    <xdr:grpSp>
      <xdr:nvGrpSpPr>
        <xdr:cNvPr id="93" name="Groupe 92"/>
        <xdr:cNvGrpSpPr/>
      </xdr:nvGrpSpPr>
      <xdr:grpSpPr>
        <a:xfrm>
          <a:off x="9021536" y="3719552"/>
          <a:ext cx="5192098" cy="426824"/>
          <a:chOff x="1162420" y="614863"/>
          <a:chExt cx="5192098" cy="433227"/>
        </a:xfrm>
      </xdr:grpSpPr>
      <xdr:sp macro="" textlink="">
        <xdr:nvSpPr>
          <xdr:cNvPr id="94" name="Rectangle 93">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95" name="Rectangle 94">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MATÉRIAUX DISPONIBLES</a:t>
            </a:r>
          </a:p>
        </xdr:txBody>
      </xdr:sp>
    </xdr:grpSp>
    <xdr:clientData/>
  </xdr:twoCellAnchor>
  <xdr:twoCellAnchor>
    <xdr:from>
      <xdr:col>12</xdr:col>
      <xdr:colOff>0</xdr:colOff>
      <xdr:row>20</xdr:row>
      <xdr:rowOff>134470</xdr:rowOff>
    </xdr:from>
    <xdr:to>
      <xdr:col>18</xdr:col>
      <xdr:colOff>620098</xdr:colOff>
      <xdr:row>22</xdr:row>
      <xdr:rowOff>58631</xdr:rowOff>
    </xdr:to>
    <xdr:grpSp>
      <xdr:nvGrpSpPr>
        <xdr:cNvPr id="96" name="Groupe 95"/>
        <xdr:cNvGrpSpPr/>
      </xdr:nvGrpSpPr>
      <xdr:grpSpPr>
        <a:xfrm>
          <a:off x="9021536" y="4379899"/>
          <a:ext cx="5192098" cy="441232"/>
          <a:chOff x="1162420" y="614863"/>
          <a:chExt cx="5192098" cy="433227"/>
        </a:xfrm>
      </xdr:grpSpPr>
      <xdr:sp macro="" textlink="">
        <xdr:nvSpPr>
          <xdr:cNvPr id="97" name="Rectangle 96">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98" name="Rectangle 97">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QUINCAILLERIES FOURNIES</a:t>
            </a:r>
          </a:p>
        </xdr:txBody>
      </xdr:sp>
    </xdr:grpSp>
    <xdr:clientData/>
  </xdr:twoCellAnchor>
  <xdr:twoCellAnchor>
    <xdr:from>
      <xdr:col>12</xdr:col>
      <xdr:colOff>0</xdr:colOff>
      <xdr:row>23</xdr:row>
      <xdr:rowOff>33617</xdr:rowOff>
    </xdr:from>
    <xdr:to>
      <xdr:col>18</xdr:col>
      <xdr:colOff>620098</xdr:colOff>
      <xdr:row>25</xdr:row>
      <xdr:rowOff>13807</xdr:rowOff>
    </xdr:to>
    <xdr:grpSp>
      <xdr:nvGrpSpPr>
        <xdr:cNvPr id="99" name="Groupe 98"/>
        <xdr:cNvGrpSpPr/>
      </xdr:nvGrpSpPr>
      <xdr:grpSpPr>
        <a:xfrm>
          <a:off x="9021536" y="5054653"/>
          <a:ext cx="5192098" cy="442833"/>
          <a:chOff x="1162420" y="614863"/>
          <a:chExt cx="5192098" cy="433227"/>
        </a:xfrm>
      </xdr:grpSpPr>
      <xdr:sp macro="" textlink="">
        <xdr:nvSpPr>
          <xdr:cNvPr id="100" name="Rectangle 99">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01" name="Rectangle 100">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QUINCAILLERIES DISPONIBLES</a:t>
            </a:r>
          </a:p>
        </xdr:txBody>
      </xdr:sp>
    </xdr:grpSp>
    <xdr:clientData/>
  </xdr:twoCellAnchor>
  <xdr:twoCellAnchor>
    <xdr:from>
      <xdr:col>12</xdr:col>
      <xdr:colOff>0</xdr:colOff>
      <xdr:row>26</xdr:row>
      <xdr:rowOff>22411</xdr:rowOff>
    </xdr:from>
    <xdr:to>
      <xdr:col>18</xdr:col>
      <xdr:colOff>620098</xdr:colOff>
      <xdr:row>28</xdr:row>
      <xdr:rowOff>13807</xdr:rowOff>
    </xdr:to>
    <xdr:grpSp>
      <xdr:nvGrpSpPr>
        <xdr:cNvPr id="102" name="Groupe 101"/>
        <xdr:cNvGrpSpPr/>
      </xdr:nvGrpSpPr>
      <xdr:grpSpPr>
        <a:xfrm>
          <a:off x="9021536" y="5723804"/>
          <a:ext cx="5192098" cy="426824"/>
          <a:chOff x="1162420" y="614863"/>
          <a:chExt cx="5192098" cy="433227"/>
        </a:xfrm>
      </xdr:grpSpPr>
      <xdr:sp macro="" textlink="">
        <xdr:nvSpPr>
          <xdr:cNvPr id="103" name="Rectangle 102">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04" name="Rectangle 103">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NOMENCLATURE</a:t>
            </a:r>
          </a:p>
        </xdr:txBody>
      </xdr:sp>
    </xdr:grpSp>
    <xdr:clientData/>
  </xdr:twoCellAnchor>
  <xdr:twoCellAnchor>
    <xdr:from>
      <xdr:col>12</xdr:col>
      <xdr:colOff>0</xdr:colOff>
      <xdr:row>29</xdr:row>
      <xdr:rowOff>22411</xdr:rowOff>
    </xdr:from>
    <xdr:to>
      <xdr:col>18</xdr:col>
      <xdr:colOff>620098</xdr:colOff>
      <xdr:row>31</xdr:row>
      <xdr:rowOff>13807</xdr:rowOff>
    </xdr:to>
    <xdr:grpSp>
      <xdr:nvGrpSpPr>
        <xdr:cNvPr id="105" name="Groupe 104"/>
        <xdr:cNvGrpSpPr/>
      </xdr:nvGrpSpPr>
      <xdr:grpSpPr>
        <a:xfrm>
          <a:off x="9021536" y="6376947"/>
          <a:ext cx="5192098" cy="426824"/>
          <a:chOff x="1162420" y="614863"/>
          <a:chExt cx="5192098" cy="433227"/>
        </a:xfrm>
      </xdr:grpSpPr>
      <xdr:sp macro="" textlink="">
        <xdr:nvSpPr>
          <xdr:cNvPr id="106" name="Rectangle 105">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07" name="Rectangle 106">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SCHÉMA</a:t>
            </a:r>
          </a:p>
        </xdr:txBody>
      </xdr:sp>
    </xdr:grpSp>
    <xdr:clientData/>
  </xdr:twoCellAnchor>
  <xdr:twoCellAnchor>
    <xdr:from>
      <xdr:col>12</xdr:col>
      <xdr:colOff>0</xdr:colOff>
      <xdr:row>32</xdr:row>
      <xdr:rowOff>22412</xdr:rowOff>
    </xdr:from>
    <xdr:to>
      <xdr:col>18</xdr:col>
      <xdr:colOff>620098</xdr:colOff>
      <xdr:row>34</xdr:row>
      <xdr:rowOff>13807</xdr:rowOff>
    </xdr:to>
    <xdr:grpSp>
      <xdr:nvGrpSpPr>
        <xdr:cNvPr id="108" name="Groupe 107"/>
        <xdr:cNvGrpSpPr/>
      </xdr:nvGrpSpPr>
      <xdr:grpSpPr>
        <a:xfrm>
          <a:off x="9021536" y="7030091"/>
          <a:ext cx="5192098" cy="426823"/>
          <a:chOff x="1162420" y="614863"/>
          <a:chExt cx="5192098" cy="433227"/>
        </a:xfrm>
      </xdr:grpSpPr>
      <xdr:sp macro="" textlink="">
        <xdr:nvSpPr>
          <xdr:cNvPr id="109" name="Rectangle 108">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10" name="Rectangle 109">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CROQUIS</a:t>
            </a:r>
          </a:p>
        </xdr:txBody>
      </xdr:sp>
    </xdr:grpSp>
    <xdr:clientData/>
  </xdr:twoCellAnchor>
  <xdr:twoCellAnchor>
    <xdr:from>
      <xdr:col>12</xdr:col>
      <xdr:colOff>0</xdr:colOff>
      <xdr:row>35</xdr:row>
      <xdr:rowOff>22412</xdr:rowOff>
    </xdr:from>
    <xdr:to>
      <xdr:col>18</xdr:col>
      <xdr:colOff>620098</xdr:colOff>
      <xdr:row>37</xdr:row>
      <xdr:rowOff>13807</xdr:rowOff>
    </xdr:to>
    <xdr:grpSp>
      <xdr:nvGrpSpPr>
        <xdr:cNvPr id="111" name="Groupe 110"/>
        <xdr:cNvGrpSpPr/>
      </xdr:nvGrpSpPr>
      <xdr:grpSpPr>
        <a:xfrm>
          <a:off x="9021536" y="7683233"/>
          <a:ext cx="5192098" cy="426824"/>
          <a:chOff x="1162420" y="614863"/>
          <a:chExt cx="5192098" cy="433227"/>
        </a:xfrm>
      </xdr:grpSpPr>
      <xdr:sp macro="" textlink="">
        <xdr:nvSpPr>
          <xdr:cNvPr id="112" name="Rectangle 111">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13" name="Rectangle 112">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RELEVÉ</a:t>
            </a:r>
            <a:r>
              <a:rPr lang="en-US" sz="2000" b="1" cap="none" spc="0" baseline="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 DE MESURES</a:t>
            </a:r>
            <a:endPar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endParaRPr>
          </a:p>
        </xdr:txBody>
      </xdr:sp>
    </xdr:grpSp>
    <xdr:clientData/>
  </xdr:twoCellAnchor>
  <xdr:twoCellAnchor>
    <xdr:from>
      <xdr:col>12</xdr:col>
      <xdr:colOff>22412</xdr:colOff>
      <xdr:row>38</xdr:row>
      <xdr:rowOff>67236</xdr:rowOff>
    </xdr:from>
    <xdr:to>
      <xdr:col>18</xdr:col>
      <xdr:colOff>652413</xdr:colOff>
      <xdr:row>40</xdr:row>
      <xdr:rowOff>14836</xdr:rowOff>
    </xdr:to>
    <xdr:grpSp>
      <xdr:nvGrpSpPr>
        <xdr:cNvPr id="54" name="Groupe 53"/>
        <xdr:cNvGrpSpPr/>
      </xdr:nvGrpSpPr>
      <xdr:grpSpPr>
        <a:xfrm>
          <a:off x="9043948" y="8381200"/>
          <a:ext cx="5202001" cy="383029"/>
          <a:chOff x="7065812" y="3211285"/>
          <a:chExt cx="5202001" cy="389432"/>
        </a:xfrm>
      </xdr:grpSpPr>
      <xdr:sp macro="" textlink="">
        <xdr:nvSpPr>
          <xdr:cNvPr id="55" name="Rectangle 54">
            <a:extLst>
              <a:ext uri="{FF2B5EF4-FFF2-40B4-BE49-F238E27FC236}">
                <a16:creationId xmlns:a16="http://schemas.microsoft.com/office/drawing/2014/main" xmlns="" id="{00000000-0008-0000-0100-000013000000}"/>
              </a:ext>
            </a:extLst>
          </xdr:cNvPr>
          <xdr:cNvSpPr/>
        </xdr:nvSpPr>
        <xdr:spPr>
          <a:xfrm>
            <a:off x="7065812" y="3563700"/>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56" name="Rectangle 55">
            <a:extLst>
              <a:ext uri="{FF2B5EF4-FFF2-40B4-BE49-F238E27FC236}">
                <a16:creationId xmlns:a16="http://schemas.microsoft.com/office/drawing/2014/main" xmlns="" id="{00000000-0008-0000-0100-000014000000}"/>
              </a:ext>
            </a:extLst>
          </xdr:cNvPr>
          <xdr:cNvSpPr/>
        </xdr:nvSpPr>
        <xdr:spPr>
          <a:xfrm>
            <a:off x="7075715" y="3211285"/>
            <a:ext cx="5192098" cy="273844"/>
          </a:xfrm>
          <a:prstGeom prst="rect">
            <a:avLst/>
          </a:prstGeom>
          <a:noFill/>
        </xdr:spPr>
        <xdr:txBody>
          <a:bodyPr wrap="square" lIns="91440" tIns="45720" rIns="91440" bIns="45720" anchor="ctr">
            <a:noAutofit/>
          </a:bodyPr>
          <a:lstStyle/>
          <a:p>
            <a:pPr algn="l"/>
            <a:r>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DESCRIPTIF</a:t>
            </a:r>
            <a:r>
              <a:rPr lang="en-US" sz="2000" b="1" i="0" u="none" strike="noStrike" cap="none" spc="0" baseline="0">
                <a:ln w="6350">
                  <a:noFill/>
                  <a:prstDash val="solid"/>
                </a:ln>
                <a:solidFill>
                  <a:srgbClr val="0070C0"/>
                </a:solidFill>
                <a:effectLst>
                  <a:outerShdw blurRad="41275" dist="20320" dir="1800000" algn="tl" rotWithShape="0">
                    <a:srgbClr val="000000">
                      <a:alpha val="40000"/>
                    </a:srgbClr>
                  </a:outerShdw>
                </a:effectLst>
                <a:latin typeface="Arial"/>
                <a:cs typeface="Arial"/>
              </a:rPr>
              <a:t> DE L'OUVRAGE</a:t>
            </a:r>
            <a:endPar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endParaRPr>
          </a:p>
        </xdr:txBody>
      </xdr:sp>
    </xdr:grpSp>
    <xdr:clientData/>
  </xdr:twoCellAnchor>
  <xdr:twoCellAnchor>
    <xdr:from>
      <xdr:col>0</xdr:col>
      <xdr:colOff>112060</xdr:colOff>
      <xdr:row>2</xdr:row>
      <xdr:rowOff>0</xdr:rowOff>
    </xdr:from>
    <xdr:to>
      <xdr:col>0</xdr:col>
      <xdr:colOff>652060</xdr:colOff>
      <xdr:row>46</xdr:row>
      <xdr:rowOff>16412</xdr:rowOff>
    </xdr:to>
    <xdr:sp macro="" textlink="Résultats!B1">
      <xdr:nvSpPr>
        <xdr:cNvPr id="57" name="Rectangle 56">
          <a:extLst>
            <a:ext uri="{FF2B5EF4-FFF2-40B4-BE49-F238E27FC236}">
              <a16:creationId xmlns:a16="http://schemas.microsoft.com/office/drawing/2014/main" xmlns="" id="{00000000-0008-0000-0100-000002000000}"/>
            </a:ext>
          </a:extLst>
        </xdr:cNvPr>
        <xdr:cNvSpPr>
          <a:spLocks noChangeArrowheads="1"/>
        </xdr:cNvSpPr>
      </xdr:nvSpPr>
      <xdr:spPr bwMode="auto">
        <a:xfrm>
          <a:off x="112060" y="381000"/>
          <a:ext cx="540000" cy="9900000"/>
        </a:xfrm>
        <a:prstGeom prst="rect">
          <a:avLst/>
        </a:prstGeom>
        <a:solidFill>
          <a:srgbClr val="92D050"/>
        </a:solidFill>
        <a:ln>
          <a:solidFill>
            <a:srgbClr val="0070C0"/>
          </a:solidFill>
          <a:headEnd/>
          <a:tailEnd/>
        </a:ln>
        <a:effectLst>
          <a:outerShdw blurRad="50800" dist="1270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vert="vert270" wrap="square" lIns="36000" tIns="36000" rIns="91440" bIns="36000" anchor="ctr" upright="1"/>
        <a:lstStyle/>
        <a:p>
          <a:pPr algn="ctr" rtl="0">
            <a:defRPr sz="1000"/>
          </a:pPr>
          <a:fld id="{2C11280D-B6AB-4761-8019-4A2A8DBF01AC}" type="TxLink">
            <a:rPr lang="en-US"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ri"/>
              <a:cs typeface="Arial"/>
            </a:rPr>
            <a:pPr algn="ctr" rtl="0">
              <a:defRPr sz="1000"/>
            </a:pPr>
            <a:t>Seconde Bac Pro Technicien Menuisier Agenceur</a:t>
          </a:fld>
          <a:endParaRPr lang="fr-FR"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
            <a:cs typeface="Arial"/>
          </a:endParaRPr>
        </a:p>
      </xdr:txBody>
    </xdr:sp>
    <xdr:clientData/>
  </xdr:twoCellAnchor>
  <xdr:twoCellAnchor>
    <xdr:from>
      <xdr:col>10</xdr:col>
      <xdr:colOff>9100</xdr:colOff>
      <xdr:row>0</xdr:row>
      <xdr:rowOff>172620</xdr:rowOff>
    </xdr:from>
    <xdr:to>
      <xdr:col>11</xdr:col>
      <xdr:colOff>687100</xdr:colOff>
      <xdr:row>5</xdr:row>
      <xdr:rowOff>138282</xdr:rowOff>
    </xdr:to>
    <xdr:grpSp>
      <xdr:nvGrpSpPr>
        <xdr:cNvPr id="52" name="Groupe 51"/>
        <xdr:cNvGrpSpPr/>
      </xdr:nvGrpSpPr>
      <xdr:grpSpPr>
        <a:xfrm>
          <a:off x="7506636" y="172620"/>
          <a:ext cx="1440000" cy="931769"/>
          <a:chOff x="3124201" y="2811236"/>
          <a:chExt cx="2830286" cy="1034143"/>
        </a:xfrm>
        <a:solidFill>
          <a:schemeClr val="tx1">
            <a:lumMod val="85000"/>
            <a:lumOff val="15000"/>
          </a:schemeClr>
        </a:solidFill>
      </xdr:grpSpPr>
      <xdr:sp macro="" textlink="">
        <xdr:nvSpPr>
          <xdr:cNvPr id="53" name="Carré corné 52">
            <a:hlinkClick xmlns:r="http://schemas.openxmlformats.org/officeDocument/2006/relationships" r:id="rId4"/>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58" name="Flèche droite rayée 57"/>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xdr:from>
      <xdr:col>10</xdr:col>
      <xdr:colOff>0</xdr:colOff>
      <xdr:row>18</xdr:row>
      <xdr:rowOff>56030</xdr:rowOff>
    </xdr:from>
    <xdr:to>
      <xdr:col>11</xdr:col>
      <xdr:colOff>678000</xdr:colOff>
      <xdr:row>21</xdr:row>
      <xdr:rowOff>56288</xdr:rowOff>
    </xdr:to>
    <xdr:grpSp>
      <xdr:nvGrpSpPr>
        <xdr:cNvPr id="59" name="Groupe 58">
          <a:hlinkClick xmlns:r="http://schemas.openxmlformats.org/officeDocument/2006/relationships" r:id="rId5"/>
          <a:extLst>
            <a:ext uri="{FF2B5EF4-FFF2-40B4-BE49-F238E27FC236}">
              <a16:creationId xmlns:a16="http://schemas.microsoft.com/office/drawing/2014/main" xmlns="" id="{00000000-0008-0000-0200-000019000000}"/>
            </a:ext>
          </a:extLst>
        </xdr:cNvPr>
        <xdr:cNvGrpSpPr/>
      </xdr:nvGrpSpPr>
      <xdr:grpSpPr>
        <a:xfrm>
          <a:off x="7497536" y="3825209"/>
          <a:ext cx="1440000" cy="735043"/>
          <a:chOff x="7524747" y="1085850"/>
          <a:chExt cx="1440000" cy="756000"/>
        </a:xfrm>
      </xdr:grpSpPr>
      <xdr:sp macro="" textlink="">
        <xdr:nvSpPr>
          <xdr:cNvPr id="60" name="Carré corné 59">
            <a:extLst>
              <a:ext uri="{FF2B5EF4-FFF2-40B4-BE49-F238E27FC236}">
                <a16:creationId xmlns:a16="http://schemas.microsoft.com/office/drawing/2014/main" xmlns="" id="{00000000-0008-0000-0200-00001A000000}"/>
              </a:ext>
            </a:extLst>
          </xdr:cNvPr>
          <xdr:cNvSpPr/>
        </xdr:nvSpPr>
        <xdr:spPr>
          <a:xfrm>
            <a:off x="7524747" y="1085850"/>
            <a:ext cx="1440000" cy="756000"/>
          </a:xfrm>
          <a:prstGeom prst="foldedCorner">
            <a:avLst/>
          </a:prstGeom>
          <a:solidFill>
            <a:srgbClr val="92D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4</a:t>
            </a:r>
            <a:r>
              <a:rPr lang="fr-FR" sz="1200">
                <a:solidFill>
                  <a:schemeClr val="tx1"/>
                </a:solidFill>
                <a:latin typeface="Arial Narrow" pitchFamily="34" charset="0"/>
              </a:rPr>
              <a:t>"</a:t>
            </a:r>
          </a:p>
        </xdr:txBody>
      </xdr:sp>
      <xdr:sp macro="" textlink="">
        <xdr:nvSpPr>
          <xdr:cNvPr id="61" name="Flèche gauche 60">
            <a:extLst>
              <a:ext uri="{FF2B5EF4-FFF2-40B4-BE49-F238E27FC236}">
                <a16:creationId xmlns:a16="http://schemas.microsoft.com/office/drawing/2014/main" xmlns="" id="{00000000-0008-0000-0200-00001B000000}"/>
              </a:ext>
            </a:extLst>
          </xdr:cNvPr>
          <xdr:cNvSpPr/>
        </xdr:nvSpPr>
        <xdr:spPr>
          <a:xfrm flipH="1">
            <a:off x="7759764" y="1589422"/>
            <a:ext cx="966542" cy="207076"/>
          </a:xfrm>
          <a:prstGeom prst="leftArrow">
            <a:avLst>
              <a:gd name="adj1" fmla="val 50000"/>
              <a:gd name="adj2" fmla="val 140909"/>
            </a:avLst>
          </a:prstGeom>
          <a:solidFill>
            <a:srgbClr val="00B0F0"/>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editAs="oneCell">
    <xdr:from>
      <xdr:col>1</xdr:col>
      <xdr:colOff>369794</xdr:colOff>
      <xdr:row>11</xdr:row>
      <xdr:rowOff>33619</xdr:rowOff>
    </xdr:from>
    <xdr:to>
      <xdr:col>4</xdr:col>
      <xdr:colOff>212912</xdr:colOff>
      <xdr:row>14</xdr:row>
      <xdr:rowOff>222968</xdr:rowOff>
    </xdr:to>
    <xdr:pic>
      <xdr:nvPicPr>
        <xdr:cNvPr id="62" name="Image 61"/>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778" t="9094" r="3112" b="10866"/>
        <a:stretch/>
      </xdr:blipFill>
      <xdr:spPr>
        <a:xfrm>
          <a:off x="1131794" y="2308413"/>
          <a:ext cx="2095500" cy="861702"/>
        </a:xfrm>
        <a:prstGeom prst="rect">
          <a:avLst/>
        </a:prstGeom>
      </xdr:spPr>
    </xdr:pic>
    <xdr:clientData/>
  </xdr:twoCellAnchor>
  <xdr:twoCellAnchor editAs="oneCell">
    <xdr:from>
      <xdr:col>5</xdr:col>
      <xdr:colOff>33620</xdr:colOff>
      <xdr:row>11</xdr:row>
      <xdr:rowOff>88077</xdr:rowOff>
    </xdr:from>
    <xdr:to>
      <xdr:col>8</xdr:col>
      <xdr:colOff>179295</xdr:colOff>
      <xdr:row>15</xdr:row>
      <xdr:rowOff>24545</xdr:rowOff>
    </xdr:to>
    <xdr:pic>
      <xdr:nvPicPr>
        <xdr:cNvPr id="63" name="Image 6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849" t="4985" r="4664" b="8853"/>
        <a:stretch/>
      </xdr:blipFill>
      <xdr:spPr>
        <a:xfrm>
          <a:off x="3798796" y="2362871"/>
          <a:ext cx="2398058" cy="832939"/>
        </a:xfrm>
        <a:prstGeom prst="rect">
          <a:avLst/>
        </a:prstGeom>
      </xdr:spPr>
    </xdr:pic>
    <xdr:clientData/>
  </xdr:twoCellAnchor>
  <xdr:twoCellAnchor>
    <xdr:from>
      <xdr:col>11</xdr:col>
      <xdr:colOff>750794</xdr:colOff>
      <xdr:row>1</xdr:row>
      <xdr:rowOff>33618</xdr:rowOff>
    </xdr:from>
    <xdr:to>
      <xdr:col>18</xdr:col>
      <xdr:colOff>608892</xdr:colOff>
      <xdr:row>3</xdr:row>
      <xdr:rowOff>91466</xdr:rowOff>
    </xdr:to>
    <xdr:grpSp>
      <xdr:nvGrpSpPr>
        <xdr:cNvPr id="64" name="Groupe 63"/>
        <xdr:cNvGrpSpPr/>
      </xdr:nvGrpSpPr>
      <xdr:grpSpPr>
        <a:xfrm>
          <a:off x="9010330" y="224118"/>
          <a:ext cx="5192098" cy="452455"/>
          <a:chOff x="1170215" y="5592536"/>
          <a:chExt cx="5192098" cy="376415"/>
        </a:xfrm>
      </xdr:grpSpPr>
      <xdr:sp macro="" textlink="">
        <xdr:nvSpPr>
          <xdr:cNvPr id="65" name="Rectangle 64">
            <a:extLst>
              <a:ext uri="{FF2B5EF4-FFF2-40B4-BE49-F238E27FC236}">
                <a16:creationId xmlns:a16="http://schemas.microsoft.com/office/drawing/2014/main" xmlns="" id="{00000000-0008-0000-0100-000014000000}"/>
              </a:ext>
            </a:extLst>
          </xdr:cNvPr>
          <xdr:cNvSpPr/>
        </xdr:nvSpPr>
        <xdr:spPr>
          <a:xfrm>
            <a:off x="1170215" y="5592536"/>
            <a:ext cx="5192098" cy="273844"/>
          </a:xfrm>
          <a:prstGeom prst="rect">
            <a:avLst/>
          </a:prstGeom>
          <a:noFill/>
        </xdr:spPr>
        <xdr:txBody>
          <a:bodyPr wrap="square" lIns="91440" tIns="45720" rIns="91440" bIns="45720" anchor="ctr">
            <a:noAutofit/>
          </a:bodyPr>
          <a:lstStyle/>
          <a:p>
            <a:pPr algn="l"/>
            <a:r>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TRAVAIL</a:t>
            </a:r>
            <a:r>
              <a:rPr lang="en-US" sz="2000" b="1" i="0" u="none" strike="noStrike" cap="none" spc="0" baseline="0">
                <a:ln w="6350">
                  <a:noFill/>
                  <a:prstDash val="solid"/>
                </a:ln>
                <a:solidFill>
                  <a:srgbClr val="0070C0"/>
                </a:solidFill>
                <a:effectLst>
                  <a:outerShdw blurRad="41275" dist="20320" dir="1800000" algn="tl" rotWithShape="0">
                    <a:srgbClr val="000000">
                      <a:alpha val="40000"/>
                    </a:srgbClr>
                  </a:outerShdw>
                </a:effectLst>
                <a:latin typeface="Arial"/>
                <a:cs typeface="Arial"/>
              </a:rPr>
              <a:t> À RÉALISER</a:t>
            </a:r>
            <a:endPar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endParaRPr>
          </a:p>
        </xdr:txBody>
      </xdr:sp>
      <xdr:sp macro="" textlink="">
        <xdr:nvSpPr>
          <xdr:cNvPr id="66" name="Rectangle 65">
            <a:extLst>
              <a:ext uri="{FF2B5EF4-FFF2-40B4-BE49-F238E27FC236}">
                <a16:creationId xmlns:a16="http://schemas.microsoft.com/office/drawing/2014/main" xmlns="" id="{00000000-0008-0000-0100-000013000000}"/>
              </a:ext>
            </a:extLst>
          </xdr:cNvPr>
          <xdr:cNvSpPr/>
        </xdr:nvSpPr>
        <xdr:spPr>
          <a:xfrm>
            <a:off x="1187526" y="5931934"/>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1</xdr:col>
      <xdr:colOff>0</xdr:colOff>
      <xdr:row>16</xdr:row>
      <xdr:rowOff>0</xdr:rowOff>
    </xdr:from>
    <xdr:to>
      <xdr:col>7</xdr:col>
      <xdr:colOff>697236</xdr:colOff>
      <xdr:row>17</xdr:row>
      <xdr:rowOff>160512</xdr:rowOff>
    </xdr:to>
    <xdr:grpSp>
      <xdr:nvGrpSpPr>
        <xdr:cNvPr id="76" name="Groupe 75"/>
        <xdr:cNvGrpSpPr/>
      </xdr:nvGrpSpPr>
      <xdr:grpSpPr>
        <a:xfrm>
          <a:off x="762000" y="3333750"/>
          <a:ext cx="5187593" cy="378226"/>
          <a:chOff x="7065812" y="3211285"/>
          <a:chExt cx="5202001" cy="389432"/>
        </a:xfrm>
      </xdr:grpSpPr>
      <xdr:sp macro="" textlink="">
        <xdr:nvSpPr>
          <xdr:cNvPr id="77" name="Rectangle 76">
            <a:extLst>
              <a:ext uri="{FF2B5EF4-FFF2-40B4-BE49-F238E27FC236}">
                <a16:creationId xmlns:a16="http://schemas.microsoft.com/office/drawing/2014/main" xmlns="" id="{00000000-0008-0000-0100-000013000000}"/>
              </a:ext>
            </a:extLst>
          </xdr:cNvPr>
          <xdr:cNvSpPr/>
        </xdr:nvSpPr>
        <xdr:spPr>
          <a:xfrm>
            <a:off x="7065812" y="3563700"/>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14" name="Rectangle 113">
            <a:extLst>
              <a:ext uri="{FF2B5EF4-FFF2-40B4-BE49-F238E27FC236}">
                <a16:creationId xmlns:a16="http://schemas.microsoft.com/office/drawing/2014/main" xmlns="" id="{00000000-0008-0000-0100-000014000000}"/>
              </a:ext>
            </a:extLst>
          </xdr:cNvPr>
          <xdr:cNvSpPr/>
        </xdr:nvSpPr>
        <xdr:spPr>
          <a:xfrm>
            <a:off x="7075715" y="3211285"/>
            <a:ext cx="5192098" cy="273844"/>
          </a:xfrm>
          <a:prstGeom prst="rect">
            <a:avLst/>
          </a:prstGeom>
          <a:noFill/>
        </xdr:spPr>
        <xdr:txBody>
          <a:bodyPr wrap="square" lIns="91440" tIns="45720" rIns="91440" bIns="45720" anchor="ctr">
            <a:noAutofit/>
          </a:bodyPr>
          <a:lstStyle/>
          <a:p>
            <a:pPr algn="l"/>
            <a:r>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TRAVAIL À RÉALISER</a:t>
            </a:r>
          </a:p>
        </xdr:txBody>
      </xdr:sp>
    </xdr:grpSp>
    <xdr:clientData/>
  </xdr:twoCellAnchor>
  <xdr:twoCellAnchor>
    <xdr:from>
      <xdr:col>1</xdr:col>
      <xdr:colOff>0</xdr:colOff>
      <xdr:row>1</xdr:row>
      <xdr:rowOff>0</xdr:rowOff>
    </xdr:from>
    <xdr:to>
      <xdr:col>8</xdr:col>
      <xdr:colOff>257735</xdr:colOff>
      <xdr:row>3</xdr:row>
      <xdr:rowOff>59308</xdr:rowOff>
    </xdr:to>
    <xdr:grpSp>
      <xdr:nvGrpSpPr>
        <xdr:cNvPr id="118" name="Groupe 117"/>
        <xdr:cNvGrpSpPr/>
      </xdr:nvGrpSpPr>
      <xdr:grpSpPr>
        <a:xfrm>
          <a:off x="762000" y="190500"/>
          <a:ext cx="5496485" cy="453915"/>
          <a:chOff x="1170215" y="5592536"/>
          <a:chExt cx="5513294" cy="377636"/>
        </a:xfrm>
      </xdr:grpSpPr>
      <xdr:sp macro="" textlink="">
        <xdr:nvSpPr>
          <xdr:cNvPr id="119" name="Rectangle 118">
            <a:extLst>
              <a:ext uri="{FF2B5EF4-FFF2-40B4-BE49-F238E27FC236}">
                <a16:creationId xmlns:a16="http://schemas.microsoft.com/office/drawing/2014/main" xmlns="" id="{00000000-0008-0000-0100-000014000000}"/>
              </a:ext>
            </a:extLst>
          </xdr:cNvPr>
          <xdr:cNvSpPr/>
        </xdr:nvSpPr>
        <xdr:spPr>
          <a:xfrm>
            <a:off x="1170215" y="5592536"/>
            <a:ext cx="5513294" cy="273844"/>
          </a:xfrm>
          <a:prstGeom prst="rect">
            <a:avLst/>
          </a:prstGeom>
          <a:noFill/>
        </xdr:spPr>
        <xdr:txBody>
          <a:bodyPr wrap="square" lIns="91440" tIns="45720" rIns="91440" bIns="45720" anchor="ctr">
            <a:noAutofit/>
          </a:bodyPr>
          <a:lstStyle/>
          <a:p>
            <a:pPr algn="l"/>
            <a:r>
              <a:rPr lang="en-US" sz="16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DESCRIPTION</a:t>
            </a:r>
            <a:r>
              <a:rPr lang="en-US" sz="1600" b="1" i="0" u="none" strike="noStrike" cap="none" spc="0" baseline="0">
                <a:ln w="6350">
                  <a:noFill/>
                  <a:prstDash val="solid"/>
                </a:ln>
                <a:solidFill>
                  <a:srgbClr val="0070C0"/>
                </a:solidFill>
                <a:effectLst>
                  <a:outerShdw blurRad="41275" dist="20320" dir="1800000" algn="tl" rotWithShape="0">
                    <a:srgbClr val="000000">
                      <a:alpha val="40000"/>
                    </a:srgbClr>
                  </a:outerShdw>
                </a:effectLst>
                <a:latin typeface="Arial"/>
                <a:cs typeface="Arial"/>
              </a:rPr>
              <a:t> DE LA SITUATION PROFESSIONNELLE</a:t>
            </a:r>
            <a:endParaRPr lang="en-US" sz="16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endParaRPr>
          </a:p>
        </xdr:txBody>
      </xdr:sp>
      <xdr:sp macro="" textlink="">
        <xdr:nvSpPr>
          <xdr:cNvPr id="120" name="Rectangle 119">
            <a:extLst>
              <a:ext uri="{FF2B5EF4-FFF2-40B4-BE49-F238E27FC236}">
                <a16:creationId xmlns:a16="http://schemas.microsoft.com/office/drawing/2014/main" xmlns="" id="{00000000-0008-0000-0100-000013000000}"/>
              </a:ext>
            </a:extLst>
          </xdr:cNvPr>
          <xdr:cNvSpPr/>
        </xdr:nvSpPr>
        <xdr:spPr>
          <a:xfrm>
            <a:off x="1187526" y="5931934"/>
            <a:ext cx="5361513" cy="38238"/>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1</xdr:col>
      <xdr:colOff>0</xdr:colOff>
      <xdr:row>32</xdr:row>
      <xdr:rowOff>0</xdr:rowOff>
    </xdr:from>
    <xdr:to>
      <xdr:col>7</xdr:col>
      <xdr:colOff>687333</xdr:colOff>
      <xdr:row>33</xdr:row>
      <xdr:rowOff>208307</xdr:rowOff>
    </xdr:to>
    <xdr:grpSp>
      <xdr:nvGrpSpPr>
        <xdr:cNvPr id="121" name="Groupe 120"/>
        <xdr:cNvGrpSpPr/>
      </xdr:nvGrpSpPr>
      <xdr:grpSpPr>
        <a:xfrm>
          <a:off x="762000" y="7007679"/>
          <a:ext cx="5177690" cy="426021"/>
          <a:chOff x="1162420" y="614863"/>
          <a:chExt cx="5192098" cy="433227"/>
        </a:xfrm>
      </xdr:grpSpPr>
      <xdr:sp macro="" textlink="">
        <xdr:nvSpPr>
          <xdr:cNvPr id="122" name="Rectangle 121">
            <a:extLst>
              <a:ext uri="{FF2B5EF4-FFF2-40B4-BE49-F238E27FC236}">
                <a16:creationId xmlns:a16="http://schemas.microsoft.com/office/drawing/2014/main" xmlns="" id="{00000000-0008-0000-0200-000003000000}"/>
              </a:ext>
            </a:extLst>
          </xdr:cNvPr>
          <xdr:cNvSpPr/>
        </xdr:nvSpPr>
        <xdr:spPr>
          <a:xfrm>
            <a:off x="1223530" y="1011073"/>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23" name="Rectangle 122">
            <a:extLst>
              <a:ext uri="{FF2B5EF4-FFF2-40B4-BE49-F238E27FC236}">
                <a16:creationId xmlns:a16="http://schemas.microsoft.com/office/drawing/2014/main" xmlns="" id="{00000000-0008-0000-0200-000004000000}"/>
              </a:ext>
            </a:extLst>
          </xdr:cNvPr>
          <xdr:cNvSpPr/>
        </xdr:nvSpPr>
        <xdr:spPr>
          <a:xfrm>
            <a:off x="1162420" y="614863"/>
            <a:ext cx="5192098" cy="273844"/>
          </a:xfrm>
          <a:prstGeom prst="rect">
            <a:avLst/>
          </a:prstGeom>
          <a:noFill/>
        </xdr:spPr>
        <xdr:txBody>
          <a:bodyPr wrap="square" lIns="91440" tIns="45720" rIns="91440" bIns="45720" anchor="ctr">
            <a:noAutofit/>
          </a:bodyPr>
          <a:lstStyle/>
          <a:p>
            <a:pPr algn="l"/>
            <a:r>
              <a:rPr lang="en-US" sz="2000" b="1" cap="none" spc="0">
                <a:ln w="6350">
                  <a:noFill/>
                  <a:prstDash val="solid"/>
                </a:ln>
                <a:solidFill>
                  <a:srgbClr val="0070C0"/>
                </a:solidFill>
                <a:effectLst>
                  <a:outerShdw blurRad="41275" dist="20320" dir="1800000" algn="tl" rotWithShape="0">
                    <a:srgbClr val="000000">
                      <a:alpha val="40000"/>
                    </a:srgbClr>
                  </a:outerShdw>
                </a:effectLst>
                <a:latin typeface="Arial" panose="020B0604020202020204" pitchFamily="34" charset="0"/>
                <a:cs typeface="Arial" panose="020B0604020202020204" pitchFamily="34" charset="0"/>
              </a:rPr>
              <a:t>MATÉRIEL NÉCESSAIRE</a:t>
            </a:r>
          </a:p>
        </xdr:txBody>
      </xdr:sp>
    </xdr:grpSp>
    <xdr:clientData/>
  </xdr:twoCellAnchor>
  <xdr:twoCellAnchor>
    <xdr:from>
      <xdr:col>12</xdr:col>
      <xdr:colOff>0</xdr:colOff>
      <xdr:row>41</xdr:row>
      <xdr:rowOff>0</xdr:rowOff>
    </xdr:from>
    <xdr:to>
      <xdr:col>19</xdr:col>
      <xdr:colOff>179294</xdr:colOff>
      <xdr:row>43</xdr:row>
      <xdr:rowOff>3279</xdr:rowOff>
    </xdr:to>
    <xdr:grpSp>
      <xdr:nvGrpSpPr>
        <xdr:cNvPr id="124" name="Groupe 123"/>
        <xdr:cNvGrpSpPr/>
      </xdr:nvGrpSpPr>
      <xdr:grpSpPr>
        <a:xfrm>
          <a:off x="9021536" y="8967107"/>
          <a:ext cx="5513294" cy="438708"/>
          <a:chOff x="1170215" y="5592536"/>
          <a:chExt cx="5513294" cy="377636"/>
        </a:xfrm>
      </xdr:grpSpPr>
      <xdr:sp macro="" textlink="">
        <xdr:nvSpPr>
          <xdr:cNvPr id="125" name="Rectangle 124">
            <a:extLst>
              <a:ext uri="{FF2B5EF4-FFF2-40B4-BE49-F238E27FC236}">
                <a16:creationId xmlns:a16="http://schemas.microsoft.com/office/drawing/2014/main" xmlns="" id="{00000000-0008-0000-0100-000014000000}"/>
              </a:ext>
            </a:extLst>
          </xdr:cNvPr>
          <xdr:cNvSpPr/>
        </xdr:nvSpPr>
        <xdr:spPr>
          <a:xfrm>
            <a:off x="1170215" y="5592536"/>
            <a:ext cx="5513294" cy="273844"/>
          </a:xfrm>
          <a:prstGeom prst="rect">
            <a:avLst/>
          </a:prstGeom>
          <a:noFill/>
        </xdr:spPr>
        <xdr:txBody>
          <a:bodyPr wrap="square" lIns="91440" tIns="45720" rIns="91440" bIns="45720" anchor="ctr">
            <a:noAutofit/>
          </a:bodyPr>
          <a:lstStyle/>
          <a:p>
            <a:pPr algn="l"/>
            <a:r>
              <a:rPr lang="en-US" sz="16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DESCRIPTION</a:t>
            </a:r>
            <a:r>
              <a:rPr lang="en-US" sz="1600" b="1" i="0" u="none" strike="noStrike" cap="none" spc="0" baseline="0">
                <a:ln w="6350">
                  <a:noFill/>
                  <a:prstDash val="solid"/>
                </a:ln>
                <a:solidFill>
                  <a:srgbClr val="0070C0"/>
                </a:solidFill>
                <a:effectLst>
                  <a:outerShdw blurRad="41275" dist="20320" dir="1800000" algn="tl" rotWithShape="0">
                    <a:srgbClr val="000000">
                      <a:alpha val="40000"/>
                    </a:srgbClr>
                  </a:outerShdw>
                </a:effectLst>
                <a:latin typeface="Arial"/>
                <a:cs typeface="Arial"/>
              </a:rPr>
              <a:t> DE LA SITUATION PROFESSIONNELLE</a:t>
            </a:r>
            <a:endParaRPr lang="en-US" sz="16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endParaRPr>
          </a:p>
        </xdr:txBody>
      </xdr:sp>
      <xdr:sp macro="" textlink="">
        <xdr:nvSpPr>
          <xdr:cNvPr id="126" name="Rectangle 125">
            <a:extLst>
              <a:ext uri="{FF2B5EF4-FFF2-40B4-BE49-F238E27FC236}">
                <a16:creationId xmlns:a16="http://schemas.microsoft.com/office/drawing/2014/main" xmlns="" id="{00000000-0008-0000-0100-000013000000}"/>
              </a:ext>
            </a:extLst>
          </xdr:cNvPr>
          <xdr:cNvSpPr/>
        </xdr:nvSpPr>
        <xdr:spPr>
          <a:xfrm>
            <a:off x="1187526" y="5931934"/>
            <a:ext cx="5361513" cy="38238"/>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12</xdr:col>
      <xdr:colOff>0</xdr:colOff>
      <xdr:row>44</xdr:row>
      <xdr:rowOff>0</xdr:rowOff>
    </xdr:from>
    <xdr:to>
      <xdr:col>18</xdr:col>
      <xdr:colOff>630001</xdr:colOff>
      <xdr:row>45</xdr:row>
      <xdr:rowOff>171717</xdr:rowOff>
    </xdr:to>
    <xdr:grpSp>
      <xdr:nvGrpSpPr>
        <xdr:cNvPr id="127" name="Groupe 126"/>
        <xdr:cNvGrpSpPr/>
      </xdr:nvGrpSpPr>
      <xdr:grpSpPr>
        <a:xfrm>
          <a:off x="9021536" y="9620250"/>
          <a:ext cx="5202001" cy="389431"/>
          <a:chOff x="7065812" y="3211285"/>
          <a:chExt cx="5202001" cy="389432"/>
        </a:xfrm>
      </xdr:grpSpPr>
      <xdr:sp macro="" textlink="">
        <xdr:nvSpPr>
          <xdr:cNvPr id="128" name="Rectangle 127">
            <a:extLst>
              <a:ext uri="{FF2B5EF4-FFF2-40B4-BE49-F238E27FC236}">
                <a16:creationId xmlns:a16="http://schemas.microsoft.com/office/drawing/2014/main" xmlns="" id="{00000000-0008-0000-0100-000013000000}"/>
              </a:ext>
            </a:extLst>
          </xdr:cNvPr>
          <xdr:cNvSpPr/>
        </xdr:nvSpPr>
        <xdr:spPr>
          <a:xfrm>
            <a:off x="7065812" y="3563700"/>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129" name="Rectangle 128">
            <a:extLst>
              <a:ext uri="{FF2B5EF4-FFF2-40B4-BE49-F238E27FC236}">
                <a16:creationId xmlns:a16="http://schemas.microsoft.com/office/drawing/2014/main" xmlns="" id="{00000000-0008-0000-0100-000014000000}"/>
              </a:ext>
            </a:extLst>
          </xdr:cNvPr>
          <xdr:cNvSpPr/>
        </xdr:nvSpPr>
        <xdr:spPr>
          <a:xfrm>
            <a:off x="7075715" y="3211285"/>
            <a:ext cx="5192098" cy="273844"/>
          </a:xfrm>
          <a:prstGeom prst="rect">
            <a:avLst/>
          </a:prstGeom>
          <a:noFill/>
        </xdr:spPr>
        <xdr:txBody>
          <a:bodyPr wrap="square" lIns="91440" tIns="45720" rIns="91440" bIns="45720" anchor="ctr">
            <a:noAutofit/>
          </a:bodyPr>
          <a:lstStyle/>
          <a:p>
            <a:pPr algn="l"/>
            <a:r>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IMPLANTATION</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6</xdr:row>
      <xdr:rowOff>17318</xdr:rowOff>
    </xdr:from>
    <xdr:to>
      <xdr:col>11</xdr:col>
      <xdr:colOff>678000</xdr:colOff>
      <xdr:row>9</xdr:row>
      <xdr:rowOff>160050</xdr:rowOff>
    </xdr:to>
    <xdr:grpSp>
      <xdr:nvGrpSpPr>
        <xdr:cNvPr id="22" name="Groupe 21">
          <a:hlinkClick xmlns:r="http://schemas.openxmlformats.org/officeDocument/2006/relationships" r:id="rId1"/>
          <a:extLst>
            <a:ext uri="{FF2B5EF4-FFF2-40B4-BE49-F238E27FC236}">
              <a16:creationId xmlns:a16="http://schemas.microsoft.com/office/drawing/2014/main" xmlns="" id="{00000000-0008-0000-0200-000016000000}"/>
            </a:ext>
          </a:extLst>
        </xdr:cNvPr>
        <xdr:cNvGrpSpPr/>
      </xdr:nvGrpSpPr>
      <xdr:grpSpPr>
        <a:xfrm>
          <a:off x="7497536" y="1173925"/>
          <a:ext cx="1440000" cy="795875"/>
          <a:chOff x="19405709" y="1398110"/>
          <a:chExt cx="2093555" cy="1176971"/>
        </a:xfrm>
        <a:solidFill>
          <a:srgbClr val="00B050"/>
        </a:solidFill>
      </xdr:grpSpPr>
      <xdr:sp macro="" textlink="">
        <xdr:nvSpPr>
          <xdr:cNvPr id="23" name="Carré corné 22">
            <a:extLst>
              <a:ext uri="{FF2B5EF4-FFF2-40B4-BE49-F238E27FC236}">
                <a16:creationId xmlns:a16="http://schemas.microsoft.com/office/drawing/2014/main" xmlns="" id="{00000000-0008-0000-0200-000017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4" name="Flèche gauche 23">
            <a:extLst>
              <a:ext uri="{FF2B5EF4-FFF2-40B4-BE49-F238E27FC236}">
                <a16:creationId xmlns:a16="http://schemas.microsoft.com/office/drawing/2014/main" xmlns="" id="{00000000-0008-0000-0200-000018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14</xdr:row>
      <xdr:rowOff>86591</xdr:rowOff>
    </xdr:from>
    <xdr:to>
      <xdr:col>11</xdr:col>
      <xdr:colOff>678000</xdr:colOff>
      <xdr:row>17</xdr:row>
      <xdr:rowOff>170238</xdr:rowOff>
    </xdr:to>
    <xdr:grpSp>
      <xdr:nvGrpSpPr>
        <xdr:cNvPr id="25" name="Groupe 24">
          <a:hlinkClick xmlns:r="http://schemas.openxmlformats.org/officeDocument/2006/relationships" r:id="rId2"/>
          <a:extLst>
            <a:ext uri="{FF2B5EF4-FFF2-40B4-BE49-F238E27FC236}">
              <a16:creationId xmlns:a16="http://schemas.microsoft.com/office/drawing/2014/main" xmlns="" id="{00000000-0008-0000-0200-000019000000}"/>
            </a:ext>
          </a:extLst>
        </xdr:cNvPr>
        <xdr:cNvGrpSpPr/>
      </xdr:nvGrpSpPr>
      <xdr:grpSpPr>
        <a:xfrm>
          <a:off x="7497536" y="2984912"/>
          <a:ext cx="1440000" cy="736790"/>
          <a:chOff x="7524747" y="1085850"/>
          <a:chExt cx="1440000" cy="756000"/>
        </a:xfrm>
      </xdr:grpSpPr>
      <xdr:sp macro="" textlink="">
        <xdr:nvSpPr>
          <xdr:cNvPr id="26" name="Carré corné 25">
            <a:extLst>
              <a:ext uri="{FF2B5EF4-FFF2-40B4-BE49-F238E27FC236}">
                <a16:creationId xmlns:a16="http://schemas.microsoft.com/office/drawing/2014/main" xmlns="" id="{00000000-0008-0000-0200-00001A000000}"/>
              </a:ext>
            </a:extLst>
          </xdr:cNvPr>
          <xdr:cNvSpPr/>
        </xdr:nvSpPr>
        <xdr:spPr>
          <a:xfrm>
            <a:off x="7524747" y="1085850"/>
            <a:ext cx="1440000" cy="756000"/>
          </a:xfrm>
          <a:prstGeom prst="foldedCorner">
            <a:avLst/>
          </a:prstGeom>
          <a:solidFill>
            <a:srgbClr val="92D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3</a:t>
            </a:r>
            <a:r>
              <a:rPr lang="fr-FR" sz="1200">
                <a:solidFill>
                  <a:schemeClr val="tx1"/>
                </a:solidFill>
                <a:latin typeface="Arial Narrow" pitchFamily="34" charset="0"/>
              </a:rPr>
              <a:t>"</a:t>
            </a:r>
          </a:p>
        </xdr:txBody>
      </xdr:sp>
      <xdr:sp macro="" textlink="">
        <xdr:nvSpPr>
          <xdr:cNvPr id="27" name="Flèche gauche 26">
            <a:extLst>
              <a:ext uri="{FF2B5EF4-FFF2-40B4-BE49-F238E27FC236}">
                <a16:creationId xmlns:a16="http://schemas.microsoft.com/office/drawing/2014/main" xmlns="" id="{00000000-0008-0000-0200-00001B000000}"/>
              </a:ext>
            </a:extLst>
          </xdr:cNvPr>
          <xdr:cNvSpPr/>
        </xdr:nvSpPr>
        <xdr:spPr>
          <a:xfrm flipH="1">
            <a:off x="7759764" y="1589422"/>
            <a:ext cx="966542" cy="207076"/>
          </a:xfrm>
          <a:prstGeom prst="leftArrow">
            <a:avLst>
              <a:gd name="adj1" fmla="val 50000"/>
              <a:gd name="adj2" fmla="val 140909"/>
            </a:avLst>
          </a:prstGeom>
          <a:solidFill>
            <a:srgbClr val="00B0F0"/>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6722</xdr:colOff>
      <xdr:row>10</xdr:row>
      <xdr:rowOff>104518</xdr:rowOff>
    </xdr:from>
    <xdr:to>
      <xdr:col>11</xdr:col>
      <xdr:colOff>684722</xdr:colOff>
      <xdr:row>13</xdr:row>
      <xdr:rowOff>188165</xdr:rowOff>
    </xdr:to>
    <xdr:grpSp>
      <xdr:nvGrpSpPr>
        <xdr:cNvPr id="40" name="Groupe 39">
          <a:hlinkClick xmlns:r="http://schemas.openxmlformats.org/officeDocument/2006/relationships" r:id="rId3"/>
          <a:extLst>
            <a:ext uri="{FF2B5EF4-FFF2-40B4-BE49-F238E27FC236}">
              <a16:creationId xmlns:a16="http://schemas.microsoft.com/office/drawing/2014/main" xmlns="" id="{00000000-0008-0000-0200-000028000000}"/>
            </a:ext>
          </a:extLst>
        </xdr:cNvPr>
        <xdr:cNvGrpSpPr/>
      </xdr:nvGrpSpPr>
      <xdr:grpSpPr>
        <a:xfrm>
          <a:off x="7504258" y="2131982"/>
          <a:ext cx="1440000" cy="736790"/>
          <a:chOff x="7507941" y="1030941"/>
          <a:chExt cx="1440000" cy="756000"/>
        </a:xfrm>
        <a:solidFill>
          <a:srgbClr val="92D050"/>
        </a:solidFill>
      </xdr:grpSpPr>
      <xdr:sp macro="" textlink="">
        <xdr:nvSpPr>
          <xdr:cNvPr id="41" name="Carré corné 40">
            <a:extLst>
              <a:ext uri="{FF2B5EF4-FFF2-40B4-BE49-F238E27FC236}">
                <a16:creationId xmlns:a16="http://schemas.microsoft.com/office/drawing/2014/main" xmlns="" id="{00000000-0008-0000-0200-000029000000}"/>
              </a:ext>
            </a:extLst>
          </xdr:cNvPr>
          <xdr:cNvSpPr/>
        </xdr:nvSpPr>
        <xdr:spPr>
          <a:xfrm>
            <a:off x="7507941" y="1030941"/>
            <a:ext cx="1440000" cy="756000"/>
          </a:xfrm>
          <a:prstGeom prst="foldedCorner">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1</a:t>
            </a:r>
            <a:r>
              <a:rPr lang="fr-FR" sz="1200">
                <a:solidFill>
                  <a:schemeClr val="tx1"/>
                </a:solidFill>
                <a:latin typeface="Arial Narrow" pitchFamily="34" charset="0"/>
              </a:rPr>
              <a:t>"</a:t>
            </a:r>
          </a:p>
        </xdr:txBody>
      </xdr:sp>
      <xdr:sp macro="" textlink="">
        <xdr:nvSpPr>
          <xdr:cNvPr id="42" name="Flèche gauche 41">
            <a:extLst>
              <a:ext uri="{FF2B5EF4-FFF2-40B4-BE49-F238E27FC236}">
                <a16:creationId xmlns:a16="http://schemas.microsoft.com/office/drawing/2014/main" xmlns="" id="{00000000-0008-0000-0200-00002A000000}"/>
              </a:ext>
            </a:extLst>
          </xdr:cNvPr>
          <xdr:cNvSpPr/>
        </xdr:nvSpPr>
        <xdr:spPr>
          <a:xfrm>
            <a:off x="7742958" y="1534513"/>
            <a:ext cx="966542" cy="207076"/>
          </a:xfrm>
          <a:prstGeom prst="leftArrow">
            <a:avLst>
              <a:gd name="adj1" fmla="val 50000"/>
              <a:gd name="adj2" fmla="val 140909"/>
            </a:avLst>
          </a:prstGeom>
          <a:grp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xdr:col>
      <xdr:colOff>415637</xdr:colOff>
      <xdr:row>12</xdr:row>
      <xdr:rowOff>155865</xdr:rowOff>
    </xdr:from>
    <xdr:to>
      <xdr:col>8</xdr:col>
      <xdr:colOff>92547</xdr:colOff>
      <xdr:row>24</xdr:row>
      <xdr:rowOff>57570</xdr:rowOff>
    </xdr:to>
    <xdr:grpSp>
      <xdr:nvGrpSpPr>
        <xdr:cNvPr id="19" name="Groupe 18">
          <a:extLst>
            <a:ext uri="{FF2B5EF4-FFF2-40B4-BE49-F238E27FC236}">
              <a16:creationId xmlns:a16="http://schemas.microsoft.com/office/drawing/2014/main" xmlns="" id="{00000000-0008-0000-0300-00003A000000}"/>
            </a:ext>
          </a:extLst>
        </xdr:cNvPr>
        <xdr:cNvGrpSpPr/>
      </xdr:nvGrpSpPr>
      <xdr:grpSpPr>
        <a:xfrm>
          <a:off x="1177637" y="2618758"/>
          <a:ext cx="4915660" cy="2514276"/>
          <a:chOff x="1482186" y="6752497"/>
          <a:chExt cx="4944142" cy="2591542"/>
        </a:xfrm>
      </xdr:grpSpPr>
      <xdr:grpSp>
        <xdr:nvGrpSpPr>
          <xdr:cNvPr id="20" name="Groupe 19">
            <a:extLst>
              <a:ext uri="{FF2B5EF4-FFF2-40B4-BE49-F238E27FC236}">
                <a16:creationId xmlns:a16="http://schemas.microsoft.com/office/drawing/2014/main" xmlns="" id="{00000000-0008-0000-0300-000015000000}"/>
              </a:ext>
            </a:extLst>
          </xdr:cNvPr>
          <xdr:cNvGrpSpPr/>
        </xdr:nvGrpSpPr>
        <xdr:grpSpPr>
          <a:xfrm>
            <a:off x="1482186" y="6752497"/>
            <a:ext cx="4944142" cy="2591542"/>
            <a:chOff x="1488139" y="6680335"/>
            <a:chExt cx="4923993" cy="2592526"/>
          </a:xfrm>
        </xdr:grpSpPr>
        <xdr:grpSp>
          <xdr:nvGrpSpPr>
            <xdr:cNvPr id="39" name="Groupe 38">
              <a:extLst>
                <a:ext uri="{FF2B5EF4-FFF2-40B4-BE49-F238E27FC236}">
                  <a16:creationId xmlns:a16="http://schemas.microsoft.com/office/drawing/2014/main" xmlns="" id="{00000000-0008-0000-0300-000016000000}"/>
                </a:ext>
              </a:extLst>
            </xdr:cNvPr>
            <xdr:cNvGrpSpPr/>
          </xdr:nvGrpSpPr>
          <xdr:grpSpPr>
            <a:xfrm>
              <a:off x="1488139" y="6680335"/>
              <a:ext cx="4923993" cy="2583358"/>
              <a:chOff x="1488139" y="6705109"/>
              <a:chExt cx="4934816" cy="2555490"/>
            </a:xfrm>
          </xdr:grpSpPr>
          <xdr:sp macro="" textlink="">
            <xdr:nvSpPr>
              <xdr:cNvPr id="47" name="Rectangle 46">
                <a:extLst>
                  <a:ext uri="{FF2B5EF4-FFF2-40B4-BE49-F238E27FC236}">
                    <a16:creationId xmlns:a16="http://schemas.microsoft.com/office/drawing/2014/main" xmlns="" id="{00000000-0008-0000-0300-00001A000000}"/>
                  </a:ext>
                </a:extLst>
              </xdr:cNvPr>
              <xdr:cNvSpPr/>
            </xdr:nvSpPr>
            <xdr:spPr>
              <a:xfrm>
                <a:off x="1489186" y="6709906"/>
                <a:ext cx="4933769" cy="2550693"/>
              </a:xfrm>
              <a:prstGeom prst="rect">
                <a:avLst/>
              </a:prstGeom>
              <a:solidFill>
                <a:schemeClr val="bg1">
                  <a:lumMod val="7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48" name="Rectangle 47">
                <a:extLst>
                  <a:ext uri="{FF2B5EF4-FFF2-40B4-BE49-F238E27FC236}">
                    <a16:creationId xmlns:a16="http://schemas.microsoft.com/office/drawing/2014/main" xmlns="" id="{00000000-0008-0000-0300-00001B000000}"/>
                  </a:ext>
                </a:extLst>
              </xdr:cNvPr>
              <xdr:cNvSpPr/>
            </xdr:nvSpPr>
            <xdr:spPr>
              <a:xfrm>
                <a:off x="1653057" y="6880242"/>
                <a:ext cx="1795820" cy="2196000"/>
              </a:xfrm>
              <a:prstGeom prst="rect">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49" name="Rectangle 48">
                <a:extLst>
                  <a:ext uri="{FF2B5EF4-FFF2-40B4-BE49-F238E27FC236}">
                    <a16:creationId xmlns:a16="http://schemas.microsoft.com/office/drawing/2014/main" xmlns="" id="{00000000-0008-0000-0300-00001C000000}"/>
                  </a:ext>
                </a:extLst>
              </xdr:cNvPr>
              <xdr:cNvSpPr/>
            </xdr:nvSpPr>
            <xdr:spPr>
              <a:xfrm>
                <a:off x="3623659" y="6880241"/>
                <a:ext cx="2610885" cy="2196000"/>
              </a:xfrm>
              <a:prstGeom prst="rect">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50" name="Rectangle 49">
                <a:extLst>
                  <a:ext uri="{FF2B5EF4-FFF2-40B4-BE49-F238E27FC236}">
                    <a16:creationId xmlns:a16="http://schemas.microsoft.com/office/drawing/2014/main" xmlns="" id="{00000000-0008-0000-0300-00001D000000}"/>
                  </a:ext>
                </a:extLst>
              </xdr:cNvPr>
              <xdr:cNvSpPr/>
            </xdr:nvSpPr>
            <xdr:spPr>
              <a:xfrm>
                <a:off x="3418072" y="7322971"/>
                <a:ext cx="253959" cy="870956"/>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xnSp macro="">
            <xdr:nvCxnSpPr>
              <xdr:cNvPr id="51" name="Connecteur droit 50">
                <a:extLst>
                  <a:ext uri="{FF2B5EF4-FFF2-40B4-BE49-F238E27FC236}">
                    <a16:creationId xmlns:a16="http://schemas.microsoft.com/office/drawing/2014/main" xmlns="" id="{00000000-0008-0000-0300-00001E000000}"/>
                  </a:ext>
                </a:extLst>
              </xdr:cNvPr>
              <xdr:cNvCxnSpPr/>
            </xdr:nvCxnSpPr>
            <xdr:spPr>
              <a:xfrm flipV="1">
                <a:off x="3446359" y="7319687"/>
                <a:ext cx="182725" cy="1"/>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 name="Connecteur droit 51">
                <a:extLst>
                  <a:ext uri="{FF2B5EF4-FFF2-40B4-BE49-F238E27FC236}">
                    <a16:creationId xmlns:a16="http://schemas.microsoft.com/office/drawing/2014/main" xmlns="" id="{00000000-0008-0000-0300-00001F000000}"/>
                  </a:ext>
                </a:extLst>
              </xdr:cNvPr>
              <xdr:cNvCxnSpPr/>
            </xdr:nvCxnSpPr>
            <xdr:spPr>
              <a:xfrm flipV="1">
                <a:off x="3446359" y="8191796"/>
                <a:ext cx="182725" cy="1"/>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Rectangle 52">
                <a:extLst>
                  <a:ext uri="{FF2B5EF4-FFF2-40B4-BE49-F238E27FC236}">
                    <a16:creationId xmlns:a16="http://schemas.microsoft.com/office/drawing/2014/main" xmlns="" id="{00000000-0008-0000-0300-000020000000}"/>
                  </a:ext>
                </a:extLst>
              </xdr:cNvPr>
              <xdr:cNvSpPr/>
            </xdr:nvSpPr>
            <xdr:spPr>
              <a:xfrm>
                <a:off x="1491156" y="8227181"/>
                <a:ext cx="162730" cy="396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54" name="Rectangle 53">
                <a:extLst>
                  <a:ext uri="{FF2B5EF4-FFF2-40B4-BE49-F238E27FC236}">
                    <a16:creationId xmlns:a16="http://schemas.microsoft.com/office/drawing/2014/main" xmlns="" id="{00000000-0008-0000-0300-000021000000}"/>
                  </a:ext>
                </a:extLst>
              </xdr:cNvPr>
              <xdr:cNvSpPr/>
            </xdr:nvSpPr>
            <xdr:spPr>
              <a:xfrm>
                <a:off x="1488139" y="7326023"/>
                <a:ext cx="167110" cy="396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55" name="Rectangle 54">
                <a:extLst>
                  <a:ext uri="{FF2B5EF4-FFF2-40B4-BE49-F238E27FC236}">
                    <a16:creationId xmlns:a16="http://schemas.microsoft.com/office/drawing/2014/main" xmlns="" id="{00000000-0008-0000-0300-000022000000}"/>
                  </a:ext>
                </a:extLst>
              </xdr:cNvPr>
              <xdr:cNvSpPr/>
            </xdr:nvSpPr>
            <xdr:spPr>
              <a:xfrm rot="5400000">
                <a:off x="2007731" y="6596249"/>
                <a:ext cx="170842" cy="396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56" name="Rectangle 55">
                <a:extLst>
                  <a:ext uri="{FF2B5EF4-FFF2-40B4-BE49-F238E27FC236}">
                    <a16:creationId xmlns:a16="http://schemas.microsoft.com/office/drawing/2014/main" xmlns="" id="{00000000-0008-0000-0300-000023000000}"/>
                  </a:ext>
                </a:extLst>
              </xdr:cNvPr>
              <xdr:cNvSpPr/>
            </xdr:nvSpPr>
            <xdr:spPr>
              <a:xfrm rot="5400000">
                <a:off x="2757180" y="6596860"/>
                <a:ext cx="168965" cy="396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57" name="Rectangle 56">
                <a:extLst>
                  <a:ext uri="{FF2B5EF4-FFF2-40B4-BE49-F238E27FC236}">
                    <a16:creationId xmlns:a16="http://schemas.microsoft.com/office/drawing/2014/main" xmlns="" id="{00000000-0008-0000-0300-000024000000}"/>
                  </a:ext>
                </a:extLst>
              </xdr:cNvPr>
              <xdr:cNvSpPr/>
            </xdr:nvSpPr>
            <xdr:spPr>
              <a:xfrm rot="5400000">
                <a:off x="3938051" y="6609709"/>
                <a:ext cx="169200" cy="36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58" name="Rectangle 57">
                <a:extLst>
                  <a:ext uri="{FF2B5EF4-FFF2-40B4-BE49-F238E27FC236}">
                    <a16:creationId xmlns:a16="http://schemas.microsoft.com/office/drawing/2014/main" xmlns="" id="{00000000-0008-0000-0300-000025000000}"/>
                  </a:ext>
                </a:extLst>
              </xdr:cNvPr>
              <xdr:cNvSpPr/>
            </xdr:nvSpPr>
            <xdr:spPr>
              <a:xfrm rot="5400000">
                <a:off x="4489449" y="6609709"/>
                <a:ext cx="169200" cy="36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59" name="Rectangle 58">
                <a:extLst>
                  <a:ext uri="{FF2B5EF4-FFF2-40B4-BE49-F238E27FC236}">
                    <a16:creationId xmlns:a16="http://schemas.microsoft.com/office/drawing/2014/main" xmlns="" id="{00000000-0008-0000-0300-000026000000}"/>
                  </a:ext>
                </a:extLst>
              </xdr:cNvPr>
              <xdr:cNvSpPr/>
            </xdr:nvSpPr>
            <xdr:spPr>
              <a:xfrm rot="5400000">
                <a:off x="5019851" y="6612097"/>
                <a:ext cx="169200" cy="36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60" name="Rectangle 59">
                <a:extLst>
                  <a:ext uri="{FF2B5EF4-FFF2-40B4-BE49-F238E27FC236}">
                    <a16:creationId xmlns:a16="http://schemas.microsoft.com/office/drawing/2014/main" xmlns="" id="{00000000-0008-0000-0300-000027000000}"/>
                  </a:ext>
                </a:extLst>
              </xdr:cNvPr>
              <xdr:cNvSpPr/>
            </xdr:nvSpPr>
            <xdr:spPr>
              <a:xfrm rot="5400000">
                <a:off x="5542048" y="6613620"/>
                <a:ext cx="169200" cy="36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cxnSp macro="">
          <xdr:nvCxnSpPr>
            <xdr:cNvPr id="43" name="Connecteur droit 42">
              <a:extLst>
                <a:ext uri="{FF2B5EF4-FFF2-40B4-BE49-F238E27FC236}">
                  <a16:creationId xmlns:a16="http://schemas.microsoft.com/office/drawing/2014/main" xmlns="" id="{00000000-0008-0000-0300-000017000000}"/>
                </a:ext>
              </a:extLst>
            </xdr:cNvPr>
            <xdr:cNvCxnSpPr/>
          </xdr:nvCxnSpPr>
          <xdr:spPr>
            <a:xfrm rot="16200000" flipV="1">
              <a:off x="4629035" y="9172339"/>
              <a:ext cx="187257" cy="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Connecteur droit 43">
              <a:extLst>
                <a:ext uri="{FF2B5EF4-FFF2-40B4-BE49-F238E27FC236}">
                  <a16:creationId xmlns:a16="http://schemas.microsoft.com/office/drawing/2014/main" xmlns="" id="{00000000-0008-0000-0300-000018000000}"/>
                </a:ext>
              </a:extLst>
            </xdr:cNvPr>
            <xdr:cNvCxnSpPr/>
          </xdr:nvCxnSpPr>
          <xdr:spPr>
            <a:xfrm rot="16200000" flipV="1">
              <a:off x="5754084" y="9170874"/>
              <a:ext cx="187257" cy="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45" name="Rectangle 44">
              <a:extLst>
                <a:ext uri="{FF2B5EF4-FFF2-40B4-BE49-F238E27FC236}">
                  <a16:creationId xmlns:a16="http://schemas.microsoft.com/office/drawing/2014/main" xmlns="" id="{00000000-0008-0000-0300-000019000000}"/>
                </a:ext>
              </a:extLst>
            </xdr:cNvPr>
            <xdr:cNvSpPr/>
          </xdr:nvSpPr>
          <xdr:spPr>
            <a:xfrm rot="5400000">
              <a:off x="5155028" y="8586987"/>
              <a:ext cx="258626" cy="1113122"/>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grpSp>
        <xdr:nvGrpSpPr>
          <xdr:cNvPr id="21" name="Groupe 20">
            <a:extLst>
              <a:ext uri="{FF2B5EF4-FFF2-40B4-BE49-F238E27FC236}">
                <a16:creationId xmlns:a16="http://schemas.microsoft.com/office/drawing/2014/main" xmlns="" id="{00000000-0008-0000-0300-00002C000000}"/>
              </a:ext>
            </a:extLst>
          </xdr:cNvPr>
          <xdr:cNvGrpSpPr/>
        </xdr:nvGrpSpPr>
        <xdr:grpSpPr>
          <a:xfrm>
            <a:off x="2544673" y="8336967"/>
            <a:ext cx="908809" cy="815253"/>
            <a:chOff x="2540742" y="8228671"/>
            <a:chExt cx="906843" cy="822402"/>
          </a:xfrm>
        </xdr:grpSpPr>
        <xdr:cxnSp macro="">
          <xdr:nvCxnSpPr>
            <xdr:cNvPr id="28" name="Connecteur droit 27">
              <a:extLst>
                <a:ext uri="{FF2B5EF4-FFF2-40B4-BE49-F238E27FC236}">
                  <a16:creationId xmlns:a16="http://schemas.microsoft.com/office/drawing/2014/main" xmlns="" id="{00000000-0008-0000-0300-00002D000000}"/>
                </a:ext>
              </a:extLst>
            </xdr:cNvPr>
            <xdr:cNvCxnSpPr/>
          </xdr:nvCxnSpPr>
          <xdr:spPr>
            <a:xfrm flipV="1">
              <a:off x="2543562" y="8576334"/>
              <a:ext cx="0" cy="468000"/>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Connecteur droit 28">
              <a:extLst>
                <a:ext uri="{FF2B5EF4-FFF2-40B4-BE49-F238E27FC236}">
                  <a16:creationId xmlns:a16="http://schemas.microsoft.com/office/drawing/2014/main" xmlns="" id="{00000000-0008-0000-0300-00002E000000}"/>
                </a:ext>
              </a:extLst>
            </xdr:cNvPr>
            <xdr:cNvCxnSpPr/>
          </xdr:nvCxnSpPr>
          <xdr:spPr>
            <a:xfrm flipH="1">
              <a:off x="2540742" y="8577952"/>
              <a:ext cx="438977" cy="0"/>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Connecteur droit 29">
              <a:extLst>
                <a:ext uri="{FF2B5EF4-FFF2-40B4-BE49-F238E27FC236}">
                  <a16:creationId xmlns:a16="http://schemas.microsoft.com/office/drawing/2014/main" xmlns="" id="{00000000-0008-0000-0300-00002F000000}"/>
                </a:ext>
              </a:extLst>
            </xdr:cNvPr>
            <xdr:cNvCxnSpPr/>
          </xdr:nvCxnSpPr>
          <xdr:spPr>
            <a:xfrm flipV="1">
              <a:off x="2976083" y="8231497"/>
              <a:ext cx="0" cy="341810"/>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Connecteur droit 30">
              <a:extLst>
                <a:ext uri="{FF2B5EF4-FFF2-40B4-BE49-F238E27FC236}">
                  <a16:creationId xmlns:a16="http://schemas.microsoft.com/office/drawing/2014/main" xmlns="" id="{00000000-0008-0000-0300-000030000000}"/>
                </a:ext>
              </a:extLst>
            </xdr:cNvPr>
            <xdr:cNvCxnSpPr/>
          </xdr:nvCxnSpPr>
          <xdr:spPr>
            <a:xfrm>
              <a:off x="2685585" y="8572500"/>
              <a:ext cx="18586" cy="478573"/>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Connecteur droit 31">
              <a:extLst>
                <a:ext uri="{FF2B5EF4-FFF2-40B4-BE49-F238E27FC236}">
                  <a16:creationId xmlns:a16="http://schemas.microsoft.com/office/drawing/2014/main" xmlns="" id="{00000000-0008-0000-0300-000031000000}"/>
                </a:ext>
              </a:extLst>
            </xdr:cNvPr>
            <xdr:cNvCxnSpPr/>
          </xdr:nvCxnSpPr>
          <xdr:spPr>
            <a:xfrm>
              <a:off x="2811037" y="8572500"/>
              <a:ext cx="65048" cy="478573"/>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Connecteur droit 32">
              <a:extLst>
                <a:ext uri="{FF2B5EF4-FFF2-40B4-BE49-F238E27FC236}">
                  <a16:creationId xmlns:a16="http://schemas.microsoft.com/office/drawing/2014/main" xmlns="" id="{00000000-0008-0000-0300-000032000000}"/>
                </a:ext>
              </a:extLst>
            </xdr:cNvPr>
            <xdr:cNvCxnSpPr/>
          </xdr:nvCxnSpPr>
          <xdr:spPr>
            <a:xfrm>
              <a:off x="2917902" y="8577146"/>
              <a:ext cx="153330" cy="473927"/>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33">
              <a:extLst>
                <a:ext uri="{FF2B5EF4-FFF2-40B4-BE49-F238E27FC236}">
                  <a16:creationId xmlns:a16="http://schemas.microsoft.com/office/drawing/2014/main" xmlns="" id="{00000000-0008-0000-0300-000033000000}"/>
                </a:ext>
              </a:extLst>
            </xdr:cNvPr>
            <xdr:cNvCxnSpPr/>
          </xdr:nvCxnSpPr>
          <xdr:spPr>
            <a:xfrm>
              <a:off x="2982951" y="8567854"/>
              <a:ext cx="315951" cy="483219"/>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a:extLst>
                <a:ext uri="{FF2B5EF4-FFF2-40B4-BE49-F238E27FC236}">
                  <a16:creationId xmlns:a16="http://schemas.microsoft.com/office/drawing/2014/main" xmlns="" id="{00000000-0008-0000-0300-000034000000}"/>
                </a:ext>
              </a:extLst>
            </xdr:cNvPr>
            <xdr:cNvCxnSpPr/>
          </xdr:nvCxnSpPr>
          <xdr:spPr>
            <a:xfrm>
              <a:off x="2978305" y="8498159"/>
              <a:ext cx="469280" cy="376353"/>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Connecteur droit 35">
              <a:extLst>
                <a:ext uri="{FF2B5EF4-FFF2-40B4-BE49-F238E27FC236}">
                  <a16:creationId xmlns:a16="http://schemas.microsoft.com/office/drawing/2014/main" xmlns="" id="{00000000-0008-0000-0300-000035000000}"/>
                </a:ext>
              </a:extLst>
            </xdr:cNvPr>
            <xdr:cNvCxnSpPr/>
          </xdr:nvCxnSpPr>
          <xdr:spPr>
            <a:xfrm>
              <a:off x="2978305" y="8423817"/>
              <a:ext cx="469280" cy="218378"/>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Connecteur droit 36">
              <a:extLst>
                <a:ext uri="{FF2B5EF4-FFF2-40B4-BE49-F238E27FC236}">
                  <a16:creationId xmlns:a16="http://schemas.microsoft.com/office/drawing/2014/main" xmlns="" id="{00000000-0008-0000-0300-000036000000}"/>
                </a:ext>
              </a:extLst>
            </xdr:cNvPr>
            <xdr:cNvCxnSpPr/>
          </xdr:nvCxnSpPr>
          <xdr:spPr>
            <a:xfrm>
              <a:off x="2978305" y="8326244"/>
              <a:ext cx="469280" cy="97573"/>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Connecteur droit 37">
              <a:extLst>
                <a:ext uri="{FF2B5EF4-FFF2-40B4-BE49-F238E27FC236}">
                  <a16:creationId xmlns:a16="http://schemas.microsoft.com/office/drawing/2014/main" xmlns="" id="{00000000-0008-0000-0300-000037000000}"/>
                </a:ext>
              </a:extLst>
            </xdr:cNvPr>
            <xdr:cNvCxnSpPr/>
          </xdr:nvCxnSpPr>
          <xdr:spPr>
            <a:xfrm>
              <a:off x="2978305" y="8228671"/>
              <a:ext cx="469280" cy="0"/>
            </a:xfrm>
            <a:prstGeom prst="line">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727363</xdr:colOff>
      <xdr:row>28</xdr:row>
      <xdr:rowOff>103909</xdr:rowOff>
    </xdr:from>
    <xdr:to>
      <xdr:col>11</xdr:col>
      <xdr:colOff>196274</xdr:colOff>
      <xdr:row>32</xdr:row>
      <xdr:rowOff>79992</xdr:rowOff>
    </xdr:to>
    <xdr:pic>
      <xdr:nvPicPr>
        <xdr:cNvPr id="61" name="il_fi" descr="http://thumbs.dreamstime.com/z/personnage-de-dessin-anim%C3%A9-orange-avec-le-chronom%C3%A8tre-fond-blanc-29779233.jpg">
          <a:extLst>
            <a:ext uri="{FF2B5EF4-FFF2-40B4-BE49-F238E27FC236}">
              <a16:creationId xmlns:a16="http://schemas.microsoft.com/office/drawing/2014/main" xmlns="" id="{00000000-0008-0000-0200-00002E000000}"/>
            </a:ext>
          </a:extLst>
        </xdr:cNvPr>
        <xdr:cNvPicPr>
          <a:picLocks noChangeAspect="1" noChangeArrowheads="1"/>
        </xdr:cNvPicPr>
      </xdr:nvPicPr>
      <xdr:blipFill rotWithShape="1">
        <a:blip xmlns:r="http://schemas.openxmlformats.org/officeDocument/2006/relationships" r:embed="rId4" cstate="print"/>
        <a:srcRect l="1866" t="10994" r="2052" b="11867"/>
        <a:stretch/>
      </xdr:blipFill>
      <xdr:spPr bwMode="auto">
        <a:xfrm>
          <a:off x="7429499" y="6182591"/>
          <a:ext cx="992911" cy="841992"/>
        </a:xfrm>
        <a:prstGeom prst="rect">
          <a:avLst/>
        </a:prstGeom>
        <a:ln>
          <a:noFill/>
        </a:ln>
        <a:effectLst>
          <a:outerShdw blurRad="292100" dist="139700" dir="2700000" algn="tl" rotWithShape="0">
            <a:srgbClr val="333333">
              <a:alpha val="65000"/>
            </a:srgbClr>
          </a:outerShdw>
        </a:effectLst>
        <a:extLst/>
      </xdr:spPr>
    </xdr:pic>
    <xdr:clientData/>
  </xdr:twoCellAnchor>
  <xdr:twoCellAnchor editAs="oneCell">
    <xdr:from>
      <xdr:col>3</xdr:col>
      <xdr:colOff>340761</xdr:colOff>
      <xdr:row>28</xdr:row>
      <xdr:rowOff>196636</xdr:rowOff>
    </xdr:from>
    <xdr:to>
      <xdr:col>5</xdr:col>
      <xdr:colOff>721178</xdr:colOff>
      <xdr:row>36</xdr:row>
      <xdr:rowOff>223573</xdr:rowOff>
    </xdr:to>
    <xdr:pic>
      <xdr:nvPicPr>
        <xdr:cNvPr id="62" name="il_fi" descr="Afficher l'image d'origine">
          <a:extLst>
            <a:ext uri="{FF2B5EF4-FFF2-40B4-BE49-F238E27FC236}">
              <a16:creationId xmlns:a16="http://schemas.microsoft.com/office/drawing/2014/main" xmlns="" id="{00000000-0008-0000-0200-000002D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99547" y="6129350"/>
          <a:ext cx="1877202" cy="1863902"/>
        </a:xfrm>
        <a:prstGeom prst="ellipse">
          <a:avLst/>
        </a:prstGeom>
        <a:noFill/>
        <a:effectLst>
          <a:outerShdw blurRad="88900" dist="76200" dir="2700000" algn="tl" rotWithShape="0">
            <a:prstClr val="black">
              <a:alpha val="40000"/>
            </a:prstClr>
          </a:outerShdw>
        </a:effectLst>
      </xdr:spPr>
    </xdr:pic>
    <xdr:clientData/>
  </xdr:twoCellAnchor>
  <xdr:twoCellAnchor>
    <xdr:from>
      <xdr:col>0</xdr:col>
      <xdr:colOff>112060</xdr:colOff>
      <xdr:row>2</xdr:row>
      <xdr:rowOff>0</xdr:rowOff>
    </xdr:from>
    <xdr:to>
      <xdr:col>0</xdr:col>
      <xdr:colOff>652060</xdr:colOff>
      <xdr:row>45</xdr:row>
      <xdr:rowOff>184500</xdr:rowOff>
    </xdr:to>
    <xdr:sp macro="" textlink="Résultats!B1">
      <xdr:nvSpPr>
        <xdr:cNvPr id="46" name="Rectangle 45">
          <a:extLst>
            <a:ext uri="{FF2B5EF4-FFF2-40B4-BE49-F238E27FC236}">
              <a16:creationId xmlns:a16="http://schemas.microsoft.com/office/drawing/2014/main" xmlns="" id="{00000000-0008-0000-0100-000002000000}"/>
            </a:ext>
          </a:extLst>
        </xdr:cNvPr>
        <xdr:cNvSpPr>
          <a:spLocks noChangeArrowheads="1"/>
        </xdr:cNvSpPr>
      </xdr:nvSpPr>
      <xdr:spPr bwMode="auto">
        <a:xfrm>
          <a:off x="112060" y="381000"/>
          <a:ext cx="540000" cy="9900000"/>
        </a:xfrm>
        <a:prstGeom prst="rect">
          <a:avLst/>
        </a:prstGeom>
        <a:solidFill>
          <a:srgbClr val="92D050"/>
        </a:solidFill>
        <a:ln>
          <a:solidFill>
            <a:srgbClr val="0070C0"/>
          </a:solidFill>
          <a:headEnd/>
          <a:tailEnd/>
        </a:ln>
        <a:effectLst>
          <a:outerShdw blurRad="50800" dist="1270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vert="vert270" wrap="square" lIns="36000" tIns="36000" rIns="91440" bIns="36000" anchor="ctr" upright="1"/>
        <a:lstStyle/>
        <a:p>
          <a:pPr algn="ctr" rtl="0">
            <a:defRPr sz="1000"/>
          </a:pPr>
          <a:fld id="{2C11280D-B6AB-4761-8019-4A2A8DBF01AC}" type="TxLink">
            <a:rPr lang="en-US"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ri"/>
              <a:cs typeface="Arial"/>
            </a:rPr>
            <a:pPr algn="ctr" rtl="0">
              <a:defRPr sz="1000"/>
            </a:pPr>
            <a:t>Seconde Bac Pro Technicien Menuisier Agenceur</a:t>
          </a:fld>
          <a:endParaRPr lang="fr-FR"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
            <a:cs typeface="Arial"/>
          </a:endParaRPr>
        </a:p>
      </xdr:txBody>
    </xdr:sp>
    <xdr:clientData/>
  </xdr:twoCellAnchor>
  <xdr:twoCellAnchor>
    <xdr:from>
      <xdr:col>10</xdr:col>
      <xdr:colOff>0</xdr:colOff>
      <xdr:row>18</xdr:row>
      <xdr:rowOff>86590</xdr:rowOff>
    </xdr:from>
    <xdr:to>
      <xdr:col>11</xdr:col>
      <xdr:colOff>678000</xdr:colOff>
      <xdr:row>21</xdr:row>
      <xdr:rowOff>151027</xdr:rowOff>
    </xdr:to>
    <xdr:grpSp>
      <xdr:nvGrpSpPr>
        <xdr:cNvPr id="66" name="Groupe 65">
          <a:hlinkClick xmlns:r="http://schemas.openxmlformats.org/officeDocument/2006/relationships" r:id="rId6"/>
          <a:extLst>
            <a:ext uri="{FF2B5EF4-FFF2-40B4-BE49-F238E27FC236}">
              <a16:creationId xmlns:a16="http://schemas.microsoft.com/office/drawing/2014/main" xmlns="" id="{00000000-0008-0000-0200-000019000000}"/>
            </a:ext>
          </a:extLst>
        </xdr:cNvPr>
        <xdr:cNvGrpSpPr/>
      </xdr:nvGrpSpPr>
      <xdr:grpSpPr>
        <a:xfrm>
          <a:off x="7497536" y="3855769"/>
          <a:ext cx="1440000" cy="717579"/>
          <a:chOff x="7524747" y="1085850"/>
          <a:chExt cx="1440000" cy="756000"/>
        </a:xfrm>
      </xdr:grpSpPr>
      <xdr:sp macro="" textlink="">
        <xdr:nvSpPr>
          <xdr:cNvPr id="67" name="Carré corné 66">
            <a:extLst>
              <a:ext uri="{FF2B5EF4-FFF2-40B4-BE49-F238E27FC236}">
                <a16:creationId xmlns:a16="http://schemas.microsoft.com/office/drawing/2014/main" xmlns="" id="{00000000-0008-0000-0200-00001A000000}"/>
              </a:ext>
            </a:extLst>
          </xdr:cNvPr>
          <xdr:cNvSpPr/>
        </xdr:nvSpPr>
        <xdr:spPr>
          <a:xfrm>
            <a:off x="7524747" y="1085850"/>
            <a:ext cx="1440000" cy="756000"/>
          </a:xfrm>
          <a:prstGeom prst="foldedCorner">
            <a:avLst/>
          </a:prstGeom>
          <a:solidFill>
            <a:srgbClr val="92D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4</a:t>
            </a:r>
            <a:r>
              <a:rPr lang="fr-FR" sz="1200">
                <a:solidFill>
                  <a:schemeClr val="tx1"/>
                </a:solidFill>
                <a:latin typeface="Arial Narrow" pitchFamily="34" charset="0"/>
              </a:rPr>
              <a:t>"</a:t>
            </a:r>
          </a:p>
        </xdr:txBody>
      </xdr:sp>
      <xdr:sp macro="" textlink="">
        <xdr:nvSpPr>
          <xdr:cNvPr id="68" name="Flèche gauche 67">
            <a:extLst>
              <a:ext uri="{FF2B5EF4-FFF2-40B4-BE49-F238E27FC236}">
                <a16:creationId xmlns:a16="http://schemas.microsoft.com/office/drawing/2014/main" xmlns="" id="{00000000-0008-0000-0200-00001B000000}"/>
              </a:ext>
            </a:extLst>
          </xdr:cNvPr>
          <xdr:cNvSpPr/>
        </xdr:nvSpPr>
        <xdr:spPr>
          <a:xfrm flipH="1">
            <a:off x="7759764" y="1589422"/>
            <a:ext cx="966542" cy="207076"/>
          </a:xfrm>
          <a:prstGeom prst="leftArrow">
            <a:avLst>
              <a:gd name="adj1" fmla="val 50000"/>
              <a:gd name="adj2" fmla="val 140909"/>
            </a:avLst>
          </a:prstGeom>
          <a:solidFill>
            <a:srgbClr val="00B0F0"/>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xdr:row>
      <xdr:rowOff>0</xdr:rowOff>
    </xdr:from>
    <xdr:to>
      <xdr:col>11</xdr:col>
      <xdr:colOff>678000</xdr:colOff>
      <xdr:row>5</xdr:row>
      <xdr:rowOff>150050</xdr:rowOff>
    </xdr:to>
    <xdr:grpSp>
      <xdr:nvGrpSpPr>
        <xdr:cNvPr id="69" name="Groupe 68"/>
        <xdr:cNvGrpSpPr/>
      </xdr:nvGrpSpPr>
      <xdr:grpSpPr>
        <a:xfrm>
          <a:off x="7497536" y="190500"/>
          <a:ext cx="1440000" cy="925657"/>
          <a:chOff x="3124201" y="2811236"/>
          <a:chExt cx="2830286" cy="1034143"/>
        </a:xfrm>
        <a:solidFill>
          <a:schemeClr val="tx1">
            <a:lumMod val="85000"/>
            <a:lumOff val="15000"/>
          </a:schemeClr>
        </a:solidFill>
      </xdr:grpSpPr>
      <xdr:sp macro="" textlink="">
        <xdr:nvSpPr>
          <xdr:cNvPr id="70" name="Carré corné 69">
            <a:hlinkClick xmlns:r="http://schemas.openxmlformats.org/officeDocument/2006/relationships" r:id="rId7"/>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71" name="Flèche droite rayée 70"/>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xdr:from>
      <xdr:col>1</xdr:col>
      <xdr:colOff>0</xdr:colOff>
      <xdr:row>3</xdr:row>
      <xdr:rowOff>0</xdr:rowOff>
    </xdr:from>
    <xdr:to>
      <xdr:col>7</xdr:col>
      <xdr:colOff>733910</xdr:colOff>
      <xdr:row>5</xdr:row>
      <xdr:rowOff>14835</xdr:rowOff>
    </xdr:to>
    <xdr:grpSp>
      <xdr:nvGrpSpPr>
        <xdr:cNvPr id="72" name="Groupe 71"/>
        <xdr:cNvGrpSpPr/>
      </xdr:nvGrpSpPr>
      <xdr:grpSpPr>
        <a:xfrm>
          <a:off x="762000" y="585107"/>
          <a:ext cx="5224267" cy="395835"/>
          <a:chOff x="7065812" y="3211285"/>
          <a:chExt cx="5202001" cy="389432"/>
        </a:xfrm>
      </xdr:grpSpPr>
      <xdr:sp macro="" textlink="">
        <xdr:nvSpPr>
          <xdr:cNvPr id="73" name="Rectangle 72">
            <a:extLst>
              <a:ext uri="{FF2B5EF4-FFF2-40B4-BE49-F238E27FC236}">
                <a16:creationId xmlns:a16="http://schemas.microsoft.com/office/drawing/2014/main" xmlns="" id="{00000000-0008-0000-0100-000013000000}"/>
              </a:ext>
            </a:extLst>
          </xdr:cNvPr>
          <xdr:cNvSpPr/>
        </xdr:nvSpPr>
        <xdr:spPr>
          <a:xfrm>
            <a:off x="7065812" y="3563700"/>
            <a:ext cx="5066649" cy="37017"/>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74" name="Rectangle 73">
            <a:extLst>
              <a:ext uri="{FF2B5EF4-FFF2-40B4-BE49-F238E27FC236}">
                <a16:creationId xmlns:a16="http://schemas.microsoft.com/office/drawing/2014/main" xmlns="" id="{00000000-0008-0000-0100-000014000000}"/>
              </a:ext>
            </a:extLst>
          </xdr:cNvPr>
          <xdr:cNvSpPr/>
        </xdr:nvSpPr>
        <xdr:spPr>
          <a:xfrm>
            <a:off x="7075715" y="3211285"/>
            <a:ext cx="5192098" cy="273844"/>
          </a:xfrm>
          <a:prstGeom prst="rect">
            <a:avLst/>
          </a:prstGeom>
          <a:noFill/>
        </xdr:spPr>
        <xdr:txBody>
          <a:bodyPr wrap="square" lIns="91440" tIns="45720" rIns="91440" bIns="45720" anchor="ctr">
            <a:noAutofit/>
          </a:bodyPr>
          <a:lstStyle/>
          <a:p>
            <a:pPr algn="l"/>
            <a:r>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t>IMPLANTATION</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6</xdr:row>
      <xdr:rowOff>17318</xdr:rowOff>
    </xdr:from>
    <xdr:to>
      <xdr:col>11</xdr:col>
      <xdr:colOff>678000</xdr:colOff>
      <xdr:row>9</xdr:row>
      <xdr:rowOff>160050</xdr:rowOff>
    </xdr:to>
    <xdr:grpSp>
      <xdr:nvGrpSpPr>
        <xdr:cNvPr id="60" name="Groupe 59">
          <a:hlinkClick xmlns:r="http://schemas.openxmlformats.org/officeDocument/2006/relationships" r:id="rId1"/>
          <a:extLst>
            <a:ext uri="{FF2B5EF4-FFF2-40B4-BE49-F238E27FC236}">
              <a16:creationId xmlns:a16="http://schemas.microsoft.com/office/drawing/2014/main" xmlns="" id="{00000000-0008-0000-0300-00003C000000}"/>
            </a:ext>
          </a:extLst>
        </xdr:cNvPr>
        <xdr:cNvGrpSpPr/>
      </xdr:nvGrpSpPr>
      <xdr:grpSpPr>
        <a:xfrm>
          <a:off x="7464136" y="1177636"/>
          <a:ext cx="1440000" cy="818141"/>
          <a:chOff x="19405709" y="1398110"/>
          <a:chExt cx="2093555" cy="1176971"/>
        </a:xfrm>
        <a:solidFill>
          <a:srgbClr val="00B050"/>
        </a:solidFill>
      </xdr:grpSpPr>
      <xdr:sp macro="" textlink="">
        <xdr:nvSpPr>
          <xdr:cNvPr id="61" name="Carré corné 60">
            <a:extLst>
              <a:ext uri="{FF2B5EF4-FFF2-40B4-BE49-F238E27FC236}">
                <a16:creationId xmlns:a16="http://schemas.microsoft.com/office/drawing/2014/main" xmlns="" id="{00000000-0008-0000-0300-00003D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62" name="Flèche gauche 61">
            <a:extLst>
              <a:ext uri="{FF2B5EF4-FFF2-40B4-BE49-F238E27FC236}">
                <a16:creationId xmlns:a16="http://schemas.microsoft.com/office/drawing/2014/main" xmlns="" id="{00000000-0008-0000-0300-00003E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14</xdr:row>
      <xdr:rowOff>86591</xdr:rowOff>
    </xdr:from>
    <xdr:to>
      <xdr:col>11</xdr:col>
      <xdr:colOff>678000</xdr:colOff>
      <xdr:row>17</xdr:row>
      <xdr:rowOff>170238</xdr:rowOff>
    </xdr:to>
    <xdr:grpSp>
      <xdr:nvGrpSpPr>
        <xdr:cNvPr id="75" name="Groupe 74">
          <a:hlinkClick xmlns:r="http://schemas.openxmlformats.org/officeDocument/2006/relationships" r:id="rId2"/>
          <a:extLst>
            <a:ext uri="{FF2B5EF4-FFF2-40B4-BE49-F238E27FC236}">
              <a16:creationId xmlns:a16="http://schemas.microsoft.com/office/drawing/2014/main" xmlns="" id="{00000000-0008-0000-0300-00004B000000}"/>
            </a:ext>
          </a:extLst>
        </xdr:cNvPr>
        <xdr:cNvGrpSpPr/>
      </xdr:nvGrpSpPr>
      <xdr:grpSpPr>
        <a:xfrm>
          <a:off x="7464136" y="3048000"/>
          <a:ext cx="1440000" cy="759056"/>
          <a:chOff x="7507941" y="1927412"/>
          <a:chExt cx="1440000" cy="756000"/>
        </a:xfrm>
        <a:solidFill>
          <a:srgbClr val="92D050"/>
        </a:solidFill>
      </xdr:grpSpPr>
      <xdr:sp macro="" textlink="">
        <xdr:nvSpPr>
          <xdr:cNvPr id="70" name="Carré corné 69">
            <a:extLst>
              <a:ext uri="{FF2B5EF4-FFF2-40B4-BE49-F238E27FC236}">
                <a16:creationId xmlns:a16="http://schemas.microsoft.com/office/drawing/2014/main" xmlns="" id="{00000000-0008-0000-0300-000046000000}"/>
              </a:ext>
            </a:extLst>
          </xdr:cNvPr>
          <xdr:cNvSpPr/>
        </xdr:nvSpPr>
        <xdr:spPr>
          <a:xfrm>
            <a:off x="7507941" y="1927412"/>
            <a:ext cx="1440000" cy="756000"/>
          </a:xfrm>
          <a:prstGeom prst="foldedCorner">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a:t>
            </a:r>
            <a:r>
              <a:rPr lang="fr-FR" sz="1200" baseline="0">
                <a:solidFill>
                  <a:schemeClr val="tx1"/>
                </a:solidFill>
                <a:latin typeface="Arial Narrow" pitchFamily="34" charset="0"/>
              </a:rPr>
              <a:t> </a:t>
            </a: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2</a:t>
            </a:r>
            <a:r>
              <a:rPr lang="fr-FR" sz="1200">
                <a:solidFill>
                  <a:schemeClr val="tx1"/>
                </a:solidFill>
                <a:latin typeface="Arial Narrow" pitchFamily="34" charset="0"/>
              </a:rPr>
              <a:t>"</a:t>
            </a:r>
          </a:p>
        </xdr:txBody>
      </xdr:sp>
      <xdr:sp macro="" textlink="">
        <xdr:nvSpPr>
          <xdr:cNvPr id="71" name="Flèche gauche 70">
            <a:extLst>
              <a:ext uri="{FF2B5EF4-FFF2-40B4-BE49-F238E27FC236}">
                <a16:creationId xmlns:a16="http://schemas.microsoft.com/office/drawing/2014/main" xmlns="" id="{00000000-0008-0000-0300-000047000000}"/>
              </a:ext>
            </a:extLst>
          </xdr:cNvPr>
          <xdr:cNvSpPr/>
        </xdr:nvSpPr>
        <xdr:spPr>
          <a:xfrm>
            <a:off x="7742958" y="2430984"/>
            <a:ext cx="966542" cy="207076"/>
          </a:xfrm>
          <a:prstGeom prst="leftArrow">
            <a:avLst>
              <a:gd name="adj1" fmla="val 50000"/>
              <a:gd name="adj2" fmla="val 140909"/>
            </a:avLst>
          </a:prstGeom>
          <a:grp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10</xdr:row>
      <xdr:rowOff>86590</xdr:rowOff>
    </xdr:from>
    <xdr:to>
      <xdr:col>11</xdr:col>
      <xdr:colOff>678000</xdr:colOff>
      <xdr:row>13</xdr:row>
      <xdr:rowOff>170237</xdr:rowOff>
    </xdr:to>
    <xdr:grpSp>
      <xdr:nvGrpSpPr>
        <xdr:cNvPr id="76" name="Groupe 75">
          <a:hlinkClick xmlns:r="http://schemas.openxmlformats.org/officeDocument/2006/relationships" r:id="rId3"/>
          <a:extLst>
            <a:ext uri="{FF2B5EF4-FFF2-40B4-BE49-F238E27FC236}">
              <a16:creationId xmlns:a16="http://schemas.microsoft.com/office/drawing/2014/main" xmlns="" id="{00000000-0008-0000-0300-00004C000000}"/>
            </a:ext>
          </a:extLst>
        </xdr:cNvPr>
        <xdr:cNvGrpSpPr/>
      </xdr:nvGrpSpPr>
      <xdr:grpSpPr>
        <a:xfrm>
          <a:off x="7464136" y="2147454"/>
          <a:ext cx="1440000" cy="759056"/>
          <a:chOff x="7507941" y="1030941"/>
          <a:chExt cx="1440000" cy="756000"/>
        </a:xfrm>
        <a:solidFill>
          <a:srgbClr val="92D050"/>
        </a:solidFill>
      </xdr:grpSpPr>
      <xdr:sp macro="" textlink="">
        <xdr:nvSpPr>
          <xdr:cNvPr id="73" name="Carré corné 72">
            <a:extLst>
              <a:ext uri="{FF2B5EF4-FFF2-40B4-BE49-F238E27FC236}">
                <a16:creationId xmlns:a16="http://schemas.microsoft.com/office/drawing/2014/main" xmlns="" id="{00000000-0008-0000-0300-000049000000}"/>
              </a:ext>
            </a:extLst>
          </xdr:cNvPr>
          <xdr:cNvSpPr/>
        </xdr:nvSpPr>
        <xdr:spPr>
          <a:xfrm>
            <a:off x="7507941" y="1030941"/>
            <a:ext cx="1440000" cy="756000"/>
          </a:xfrm>
          <a:prstGeom prst="foldedCorner">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1</a:t>
            </a:r>
            <a:r>
              <a:rPr lang="fr-FR" sz="1200">
                <a:solidFill>
                  <a:schemeClr val="tx1"/>
                </a:solidFill>
                <a:latin typeface="Arial Narrow" pitchFamily="34" charset="0"/>
              </a:rPr>
              <a:t>"</a:t>
            </a:r>
          </a:p>
        </xdr:txBody>
      </xdr:sp>
      <xdr:sp macro="" textlink="">
        <xdr:nvSpPr>
          <xdr:cNvPr id="74" name="Flèche gauche 73">
            <a:extLst>
              <a:ext uri="{FF2B5EF4-FFF2-40B4-BE49-F238E27FC236}">
                <a16:creationId xmlns:a16="http://schemas.microsoft.com/office/drawing/2014/main" xmlns="" id="{00000000-0008-0000-0300-00004A000000}"/>
              </a:ext>
            </a:extLst>
          </xdr:cNvPr>
          <xdr:cNvSpPr/>
        </xdr:nvSpPr>
        <xdr:spPr>
          <a:xfrm>
            <a:off x="7742958" y="1534513"/>
            <a:ext cx="966542" cy="207076"/>
          </a:xfrm>
          <a:prstGeom prst="leftArrow">
            <a:avLst>
              <a:gd name="adj1" fmla="val 50000"/>
              <a:gd name="adj2" fmla="val 140909"/>
            </a:avLst>
          </a:prstGeom>
          <a:grp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18</xdr:row>
      <xdr:rowOff>86590</xdr:rowOff>
    </xdr:from>
    <xdr:to>
      <xdr:col>11</xdr:col>
      <xdr:colOff>678000</xdr:colOff>
      <xdr:row>21</xdr:row>
      <xdr:rowOff>151027</xdr:rowOff>
    </xdr:to>
    <xdr:grpSp>
      <xdr:nvGrpSpPr>
        <xdr:cNvPr id="59" name="Groupe 58">
          <a:hlinkClick xmlns:r="http://schemas.openxmlformats.org/officeDocument/2006/relationships" r:id="rId4"/>
          <a:extLst>
            <a:ext uri="{FF2B5EF4-FFF2-40B4-BE49-F238E27FC236}">
              <a16:creationId xmlns:a16="http://schemas.microsoft.com/office/drawing/2014/main" xmlns="" id="{00000000-0008-0000-0200-000019000000}"/>
            </a:ext>
          </a:extLst>
        </xdr:cNvPr>
        <xdr:cNvGrpSpPr/>
      </xdr:nvGrpSpPr>
      <xdr:grpSpPr>
        <a:xfrm>
          <a:off x="7464136" y="3948545"/>
          <a:ext cx="1440000" cy="739846"/>
          <a:chOff x="7524747" y="1085850"/>
          <a:chExt cx="1440000" cy="756000"/>
        </a:xfrm>
      </xdr:grpSpPr>
      <xdr:sp macro="" textlink="">
        <xdr:nvSpPr>
          <xdr:cNvPr id="69" name="Carré corné 68">
            <a:extLst>
              <a:ext uri="{FF2B5EF4-FFF2-40B4-BE49-F238E27FC236}">
                <a16:creationId xmlns:a16="http://schemas.microsoft.com/office/drawing/2014/main" xmlns="" id="{00000000-0008-0000-0200-00001A000000}"/>
              </a:ext>
            </a:extLst>
          </xdr:cNvPr>
          <xdr:cNvSpPr/>
        </xdr:nvSpPr>
        <xdr:spPr>
          <a:xfrm>
            <a:off x="7524747" y="1085850"/>
            <a:ext cx="1440000" cy="756000"/>
          </a:xfrm>
          <a:prstGeom prst="foldedCorner">
            <a:avLst/>
          </a:prstGeom>
          <a:solidFill>
            <a:srgbClr val="92D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4</a:t>
            </a:r>
            <a:r>
              <a:rPr lang="fr-FR" sz="1200">
                <a:solidFill>
                  <a:schemeClr val="tx1"/>
                </a:solidFill>
                <a:latin typeface="Arial Narrow" pitchFamily="34" charset="0"/>
              </a:rPr>
              <a:t>"</a:t>
            </a:r>
          </a:p>
        </xdr:txBody>
      </xdr:sp>
      <xdr:sp macro="" textlink="">
        <xdr:nvSpPr>
          <xdr:cNvPr id="72" name="Flèche gauche 71">
            <a:extLst>
              <a:ext uri="{FF2B5EF4-FFF2-40B4-BE49-F238E27FC236}">
                <a16:creationId xmlns:a16="http://schemas.microsoft.com/office/drawing/2014/main" xmlns="" id="{00000000-0008-0000-0200-00001B000000}"/>
              </a:ext>
            </a:extLst>
          </xdr:cNvPr>
          <xdr:cNvSpPr/>
        </xdr:nvSpPr>
        <xdr:spPr>
          <a:xfrm flipH="1">
            <a:off x="7759764" y="1589422"/>
            <a:ext cx="966542" cy="207076"/>
          </a:xfrm>
          <a:prstGeom prst="leftArrow">
            <a:avLst>
              <a:gd name="adj1" fmla="val 50000"/>
              <a:gd name="adj2" fmla="val 140909"/>
            </a:avLst>
          </a:prstGeom>
          <a:solidFill>
            <a:srgbClr val="00B0F0"/>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0</xdr:col>
      <xdr:colOff>112060</xdr:colOff>
      <xdr:row>2</xdr:row>
      <xdr:rowOff>0</xdr:rowOff>
    </xdr:from>
    <xdr:to>
      <xdr:col>0</xdr:col>
      <xdr:colOff>652060</xdr:colOff>
      <xdr:row>49</xdr:row>
      <xdr:rowOff>5206</xdr:rowOff>
    </xdr:to>
    <xdr:sp macro="" textlink="Résultats!B1">
      <xdr:nvSpPr>
        <xdr:cNvPr id="15" name="Rectangle 14">
          <a:extLst>
            <a:ext uri="{FF2B5EF4-FFF2-40B4-BE49-F238E27FC236}">
              <a16:creationId xmlns:a16="http://schemas.microsoft.com/office/drawing/2014/main" xmlns="" id="{00000000-0008-0000-0100-000002000000}"/>
            </a:ext>
          </a:extLst>
        </xdr:cNvPr>
        <xdr:cNvSpPr>
          <a:spLocks noChangeArrowheads="1"/>
        </xdr:cNvSpPr>
      </xdr:nvSpPr>
      <xdr:spPr bwMode="auto">
        <a:xfrm>
          <a:off x="112060" y="381000"/>
          <a:ext cx="540000" cy="9900000"/>
        </a:xfrm>
        <a:prstGeom prst="rect">
          <a:avLst/>
        </a:prstGeom>
        <a:solidFill>
          <a:srgbClr val="92D050"/>
        </a:solidFill>
        <a:ln>
          <a:solidFill>
            <a:srgbClr val="0070C0"/>
          </a:solidFill>
          <a:headEnd/>
          <a:tailEnd/>
        </a:ln>
        <a:effectLst>
          <a:outerShdw blurRad="50800" dist="1270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vert="vert270" wrap="square" lIns="36000" tIns="36000" rIns="91440" bIns="36000" anchor="ctr" upright="1"/>
        <a:lstStyle/>
        <a:p>
          <a:pPr algn="ctr" rtl="0">
            <a:defRPr sz="1000"/>
          </a:pPr>
          <a:fld id="{2C11280D-B6AB-4761-8019-4A2A8DBF01AC}" type="TxLink">
            <a:rPr lang="en-US"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ri"/>
              <a:cs typeface="Arial"/>
            </a:rPr>
            <a:pPr algn="ctr" rtl="0">
              <a:defRPr sz="1000"/>
            </a:pPr>
            <a:t>Seconde Bac Pro Technicien Menuisier Agenceur</a:t>
          </a:fld>
          <a:endParaRPr lang="fr-FR"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
            <a:cs typeface="Arial"/>
          </a:endParaRPr>
        </a:p>
      </xdr:txBody>
    </xdr:sp>
    <xdr:clientData/>
  </xdr:twoCellAnchor>
  <xdr:twoCellAnchor>
    <xdr:from>
      <xdr:col>10</xdr:col>
      <xdr:colOff>0</xdr:colOff>
      <xdr:row>1</xdr:row>
      <xdr:rowOff>0</xdr:rowOff>
    </xdr:from>
    <xdr:to>
      <xdr:col>11</xdr:col>
      <xdr:colOff>678000</xdr:colOff>
      <xdr:row>5</xdr:row>
      <xdr:rowOff>150050</xdr:rowOff>
    </xdr:to>
    <xdr:grpSp>
      <xdr:nvGrpSpPr>
        <xdr:cNvPr id="19" name="Groupe 18"/>
        <xdr:cNvGrpSpPr/>
      </xdr:nvGrpSpPr>
      <xdr:grpSpPr>
        <a:xfrm>
          <a:off x="7464136" y="190500"/>
          <a:ext cx="1440000" cy="929368"/>
          <a:chOff x="3124201" y="2811236"/>
          <a:chExt cx="2830286" cy="1034143"/>
        </a:xfrm>
        <a:solidFill>
          <a:schemeClr val="tx1">
            <a:lumMod val="85000"/>
            <a:lumOff val="15000"/>
          </a:schemeClr>
        </a:solidFill>
      </xdr:grpSpPr>
      <xdr:sp macro="" textlink="">
        <xdr:nvSpPr>
          <xdr:cNvPr id="20" name="Carré corné 19">
            <a:hlinkClick xmlns:r="http://schemas.openxmlformats.org/officeDocument/2006/relationships" r:id="rId5"/>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21" name="Flèche droite rayée 20"/>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9</xdr:col>
      <xdr:colOff>761997</xdr:colOff>
      <xdr:row>6</xdr:row>
      <xdr:rowOff>0</xdr:rowOff>
    </xdr:from>
    <xdr:to>
      <xdr:col>11</xdr:col>
      <xdr:colOff>677997</xdr:colOff>
      <xdr:row>9</xdr:row>
      <xdr:rowOff>136009</xdr:rowOff>
    </xdr:to>
    <xdr:grpSp>
      <xdr:nvGrpSpPr>
        <xdr:cNvPr id="7" name="Groupe 6">
          <a:hlinkClick xmlns:r="http://schemas.openxmlformats.org/officeDocument/2006/relationships" r:id="rId1"/>
          <a:extLst>
            <a:ext uri="{FF2B5EF4-FFF2-40B4-BE49-F238E27FC236}">
              <a16:creationId xmlns:a16="http://schemas.microsoft.com/office/drawing/2014/main" xmlns="" id="{00000000-0008-0000-0100-000015000000}"/>
            </a:ext>
          </a:extLst>
        </xdr:cNvPr>
        <xdr:cNvGrpSpPr/>
      </xdr:nvGrpSpPr>
      <xdr:grpSpPr>
        <a:xfrm>
          <a:off x="7464133" y="1160318"/>
          <a:ext cx="1440000" cy="811418"/>
          <a:chOff x="19405709" y="1398110"/>
          <a:chExt cx="2093555" cy="1176971"/>
        </a:xfrm>
        <a:solidFill>
          <a:srgbClr val="00B050"/>
        </a:solidFill>
      </xdr:grpSpPr>
      <xdr:sp macro="" textlink="">
        <xdr:nvSpPr>
          <xdr:cNvPr id="8" name="Carré corné 7">
            <a:extLst>
              <a:ext uri="{FF2B5EF4-FFF2-40B4-BE49-F238E27FC236}">
                <a16:creationId xmlns:a16="http://schemas.microsoft.com/office/drawing/2014/main" xmlns="" id="{00000000-0008-0000-0100-000016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9" name="Flèche gauche 8">
            <a:extLst>
              <a:ext uri="{FF2B5EF4-FFF2-40B4-BE49-F238E27FC236}">
                <a16:creationId xmlns:a16="http://schemas.microsoft.com/office/drawing/2014/main" xmlns="" id="{00000000-0008-0000-0100-000017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1</xdr:col>
      <xdr:colOff>421821</xdr:colOff>
      <xdr:row>32</xdr:row>
      <xdr:rowOff>0</xdr:rowOff>
    </xdr:from>
    <xdr:ext cx="5192098" cy="273844"/>
    <xdr:sp macro="" textlink="B24">
      <xdr:nvSpPr>
        <xdr:cNvPr id="20" name="Rectangle 19">
          <a:extLst>
            <a:ext uri="{FF2B5EF4-FFF2-40B4-BE49-F238E27FC236}">
              <a16:creationId xmlns:a16="http://schemas.microsoft.com/office/drawing/2014/main" xmlns="" id="{00000000-0008-0000-0300-00000F000000}"/>
            </a:ext>
          </a:extLst>
        </xdr:cNvPr>
        <xdr:cNvSpPr/>
      </xdr:nvSpPr>
      <xdr:spPr>
        <a:xfrm>
          <a:off x="1183821" y="6912429"/>
          <a:ext cx="5192098" cy="273844"/>
        </a:xfrm>
        <a:prstGeom prst="rect">
          <a:avLst/>
        </a:prstGeom>
        <a:noFill/>
        <a:ln>
          <a:noFill/>
        </a:ln>
      </xdr:spPr>
      <xdr:txBody>
        <a:bodyPr wrap="square" lIns="91440" tIns="45720" rIns="91440" bIns="45720" anchor="ctr">
          <a:noAutofit/>
        </a:bodyPr>
        <a:lstStyle/>
        <a:p>
          <a:pPr algn="l"/>
          <a:fld id="{3DCB7320-90B8-49F8-B318-79B9548EF11E}" type="TxLink">
            <a:rPr lang="en-US" sz="2000" b="1" i="0" u="none" strike="noStrike" cap="none" spc="0">
              <a:ln w="6350">
                <a:noFill/>
                <a:prstDash val="solid"/>
              </a:ln>
              <a:solidFill>
                <a:srgbClr val="0070C0"/>
              </a:solidFill>
              <a:effectLst>
                <a:outerShdw blurRad="41275" dist="20320" dir="1800000" algn="tl" rotWithShape="0">
                  <a:srgbClr val="000000">
                    <a:alpha val="40000"/>
                  </a:srgbClr>
                </a:outerShdw>
              </a:effectLst>
              <a:latin typeface="Arial"/>
              <a:cs typeface="Arial"/>
            </a:rPr>
            <a:pPr algn="l"/>
            <a:t> </a:t>
          </a:fld>
          <a:endParaRPr lang="en-US" sz="7200" b="1" cap="none" spc="0">
            <a:ln w="6350">
              <a:noFill/>
              <a:prstDash val="solid"/>
            </a:ln>
            <a:solidFill>
              <a:srgbClr val="0070C0"/>
            </a:solidFill>
            <a:effectLst>
              <a:outerShdw blurRad="41275" dist="20320" dir="1800000" algn="tl" rotWithShape="0">
                <a:srgbClr val="000000">
                  <a:alpha val="40000"/>
                </a:srgbClr>
              </a:outerShdw>
            </a:effectLst>
          </a:endParaRPr>
        </a:p>
      </xdr:txBody>
    </xdr:sp>
    <xdr:clientData/>
  </xdr:oneCellAnchor>
  <xdr:twoCellAnchor>
    <xdr:from>
      <xdr:col>10</xdr:col>
      <xdr:colOff>0</xdr:colOff>
      <xdr:row>14</xdr:row>
      <xdr:rowOff>69273</xdr:rowOff>
    </xdr:from>
    <xdr:to>
      <xdr:col>11</xdr:col>
      <xdr:colOff>678000</xdr:colOff>
      <xdr:row>17</xdr:row>
      <xdr:rowOff>152920</xdr:rowOff>
    </xdr:to>
    <xdr:grpSp>
      <xdr:nvGrpSpPr>
        <xdr:cNvPr id="55" name="Groupe 54">
          <a:hlinkClick xmlns:r="http://schemas.openxmlformats.org/officeDocument/2006/relationships" r:id="rId2"/>
          <a:extLst>
            <a:ext uri="{FF2B5EF4-FFF2-40B4-BE49-F238E27FC236}">
              <a16:creationId xmlns:a16="http://schemas.microsoft.com/office/drawing/2014/main" xmlns="" id="{00000000-0008-0000-0300-00004B000000}"/>
            </a:ext>
          </a:extLst>
        </xdr:cNvPr>
        <xdr:cNvGrpSpPr/>
      </xdr:nvGrpSpPr>
      <xdr:grpSpPr>
        <a:xfrm>
          <a:off x="7464136" y="3030682"/>
          <a:ext cx="1440000" cy="759056"/>
          <a:chOff x="7507941" y="1927412"/>
          <a:chExt cx="1440000" cy="756000"/>
        </a:xfrm>
        <a:solidFill>
          <a:srgbClr val="92D050"/>
        </a:solidFill>
      </xdr:grpSpPr>
      <xdr:sp macro="" textlink="">
        <xdr:nvSpPr>
          <xdr:cNvPr id="58" name="Carré corné 57">
            <a:extLst>
              <a:ext uri="{FF2B5EF4-FFF2-40B4-BE49-F238E27FC236}">
                <a16:creationId xmlns:a16="http://schemas.microsoft.com/office/drawing/2014/main" xmlns="" id="{00000000-0008-0000-0300-000046000000}"/>
              </a:ext>
            </a:extLst>
          </xdr:cNvPr>
          <xdr:cNvSpPr/>
        </xdr:nvSpPr>
        <xdr:spPr>
          <a:xfrm>
            <a:off x="7507941" y="1927412"/>
            <a:ext cx="1440000" cy="756000"/>
          </a:xfrm>
          <a:prstGeom prst="foldedCorner">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a:t>
            </a:r>
            <a:r>
              <a:rPr lang="fr-FR" sz="1200" baseline="0">
                <a:solidFill>
                  <a:schemeClr val="tx1"/>
                </a:solidFill>
                <a:latin typeface="Arial Narrow" pitchFamily="34" charset="0"/>
              </a:rPr>
              <a:t> </a:t>
            </a: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2</a:t>
            </a:r>
            <a:r>
              <a:rPr lang="fr-FR" sz="1200">
                <a:solidFill>
                  <a:schemeClr val="tx1"/>
                </a:solidFill>
                <a:latin typeface="Arial Narrow" pitchFamily="34" charset="0"/>
              </a:rPr>
              <a:t>"</a:t>
            </a:r>
          </a:p>
        </xdr:txBody>
      </xdr:sp>
      <xdr:sp macro="" textlink="">
        <xdr:nvSpPr>
          <xdr:cNvPr id="59" name="Flèche gauche 58">
            <a:extLst>
              <a:ext uri="{FF2B5EF4-FFF2-40B4-BE49-F238E27FC236}">
                <a16:creationId xmlns:a16="http://schemas.microsoft.com/office/drawing/2014/main" xmlns="" id="{00000000-0008-0000-0300-000047000000}"/>
              </a:ext>
            </a:extLst>
          </xdr:cNvPr>
          <xdr:cNvSpPr/>
        </xdr:nvSpPr>
        <xdr:spPr>
          <a:xfrm>
            <a:off x="7742958" y="2430984"/>
            <a:ext cx="966542" cy="207076"/>
          </a:xfrm>
          <a:prstGeom prst="leftArrow">
            <a:avLst>
              <a:gd name="adj1" fmla="val 50000"/>
              <a:gd name="adj2" fmla="val 140909"/>
            </a:avLst>
          </a:prstGeom>
          <a:grp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10</xdr:row>
      <xdr:rowOff>69272</xdr:rowOff>
    </xdr:from>
    <xdr:to>
      <xdr:col>11</xdr:col>
      <xdr:colOff>678000</xdr:colOff>
      <xdr:row>13</xdr:row>
      <xdr:rowOff>152919</xdr:rowOff>
    </xdr:to>
    <xdr:grpSp>
      <xdr:nvGrpSpPr>
        <xdr:cNvPr id="60" name="Groupe 59">
          <a:hlinkClick xmlns:r="http://schemas.openxmlformats.org/officeDocument/2006/relationships" r:id="rId3"/>
          <a:extLst>
            <a:ext uri="{FF2B5EF4-FFF2-40B4-BE49-F238E27FC236}">
              <a16:creationId xmlns:a16="http://schemas.microsoft.com/office/drawing/2014/main" xmlns="" id="{00000000-0008-0000-0300-00004C000000}"/>
            </a:ext>
          </a:extLst>
        </xdr:cNvPr>
        <xdr:cNvGrpSpPr/>
      </xdr:nvGrpSpPr>
      <xdr:grpSpPr>
        <a:xfrm>
          <a:off x="7464136" y="2130136"/>
          <a:ext cx="1440000" cy="759056"/>
          <a:chOff x="7507941" y="1030941"/>
          <a:chExt cx="1440000" cy="756000"/>
        </a:xfrm>
        <a:solidFill>
          <a:srgbClr val="92D050"/>
        </a:solidFill>
      </xdr:grpSpPr>
      <xdr:sp macro="" textlink="">
        <xdr:nvSpPr>
          <xdr:cNvPr id="61" name="Carré corné 60">
            <a:extLst>
              <a:ext uri="{FF2B5EF4-FFF2-40B4-BE49-F238E27FC236}">
                <a16:creationId xmlns:a16="http://schemas.microsoft.com/office/drawing/2014/main" xmlns="" id="{00000000-0008-0000-0300-000049000000}"/>
              </a:ext>
            </a:extLst>
          </xdr:cNvPr>
          <xdr:cNvSpPr/>
        </xdr:nvSpPr>
        <xdr:spPr>
          <a:xfrm>
            <a:off x="7507941" y="1030941"/>
            <a:ext cx="1440000" cy="756000"/>
          </a:xfrm>
          <a:prstGeom prst="foldedCorner">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1</a:t>
            </a:r>
            <a:r>
              <a:rPr lang="fr-FR" sz="1200">
                <a:solidFill>
                  <a:schemeClr val="tx1"/>
                </a:solidFill>
                <a:latin typeface="Arial Narrow" pitchFamily="34" charset="0"/>
              </a:rPr>
              <a:t>"</a:t>
            </a:r>
          </a:p>
        </xdr:txBody>
      </xdr:sp>
      <xdr:sp macro="" textlink="">
        <xdr:nvSpPr>
          <xdr:cNvPr id="62" name="Flèche gauche 61">
            <a:extLst>
              <a:ext uri="{FF2B5EF4-FFF2-40B4-BE49-F238E27FC236}">
                <a16:creationId xmlns:a16="http://schemas.microsoft.com/office/drawing/2014/main" xmlns="" id="{00000000-0008-0000-0300-00004A000000}"/>
              </a:ext>
            </a:extLst>
          </xdr:cNvPr>
          <xdr:cNvSpPr/>
        </xdr:nvSpPr>
        <xdr:spPr>
          <a:xfrm>
            <a:off x="7742958" y="1534513"/>
            <a:ext cx="966542" cy="207076"/>
          </a:xfrm>
          <a:prstGeom prst="leftArrow">
            <a:avLst>
              <a:gd name="adj1" fmla="val 50000"/>
              <a:gd name="adj2" fmla="val 140909"/>
            </a:avLst>
          </a:prstGeom>
          <a:grp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10</xdr:col>
      <xdr:colOff>0</xdr:colOff>
      <xdr:row>18</xdr:row>
      <xdr:rowOff>69272</xdr:rowOff>
    </xdr:from>
    <xdr:to>
      <xdr:col>11</xdr:col>
      <xdr:colOff>678000</xdr:colOff>
      <xdr:row>21</xdr:row>
      <xdr:rowOff>83647</xdr:rowOff>
    </xdr:to>
    <xdr:grpSp>
      <xdr:nvGrpSpPr>
        <xdr:cNvPr id="63" name="Groupe 62">
          <a:hlinkClick xmlns:r="http://schemas.openxmlformats.org/officeDocument/2006/relationships" r:id="rId4"/>
          <a:extLst>
            <a:ext uri="{FF2B5EF4-FFF2-40B4-BE49-F238E27FC236}">
              <a16:creationId xmlns:a16="http://schemas.microsoft.com/office/drawing/2014/main" xmlns="" id="{00000000-0008-0000-0300-00004B000000}"/>
            </a:ext>
          </a:extLst>
        </xdr:cNvPr>
        <xdr:cNvGrpSpPr/>
      </xdr:nvGrpSpPr>
      <xdr:grpSpPr>
        <a:xfrm>
          <a:off x="7464136" y="3931227"/>
          <a:ext cx="1440000" cy="759056"/>
          <a:chOff x="7507941" y="1927412"/>
          <a:chExt cx="1440000" cy="756000"/>
        </a:xfrm>
        <a:solidFill>
          <a:srgbClr val="92D050"/>
        </a:solidFill>
      </xdr:grpSpPr>
      <xdr:sp macro="" textlink="">
        <xdr:nvSpPr>
          <xdr:cNvPr id="64" name="Carré corné 63">
            <a:extLst>
              <a:ext uri="{FF2B5EF4-FFF2-40B4-BE49-F238E27FC236}">
                <a16:creationId xmlns:a16="http://schemas.microsoft.com/office/drawing/2014/main" xmlns="" id="{00000000-0008-0000-0300-000046000000}"/>
              </a:ext>
            </a:extLst>
          </xdr:cNvPr>
          <xdr:cNvSpPr/>
        </xdr:nvSpPr>
        <xdr:spPr>
          <a:xfrm>
            <a:off x="7507941" y="1927412"/>
            <a:ext cx="1440000" cy="756000"/>
          </a:xfrm>
          <a:prstGeom prst="foldedCorner">
            <a:avLst/>
          </a:prstGeom>
          <a:grp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a:t>
            </a:r>
            <a:r>
              <a:rPr lang="fr-FR" sz="1200" baseline="0">
                <a:solidFill>
                  <a:schemeClr val="tx1"/>
                </a:solidFill>
                <a:latin typeface="Arial Narrow" pitchFamily="34" charset="0"/>
              </a:rPr>
              <a:t> </a:t>
            </a:r>
            <a:r>
              <a:rPr lang="fr-FR" sz="1200">
                <a:solidFill>
                  <a:schemeClr val="tx1"/>
                </a:solidFill>
                <a:latin typeface="Arial Narrow" pitchFamily="34" charset="0"/>
              </a:rPr>
              <a:t>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DESCRIPTIF</a:t>
            </a:r>
            <a:r>
              <a:rPr lang="fr-FR" sz="1200" b="1" baseline="0">
                <a:solidFill>
                  <a:schemeClr val="tx1"/>
                </a:solidFill>
                <a:latin typeface="Arial Narrow" pitchFamily="34" charset="0"/>
              </a:rPr>
              <a:t> 3</a:t>
            </a:r>
            <a:r>
              <a:rPr lang="fr-FR" sz="1200">
                <a:solidFill>
                  <a:schemeClr val="tx1"/>
                </a:solidFill>
                <a:latin typeface="Arial Narrow" pitchFamily="34" charset="0"/>
              </a:rPr>
              <a:t>"</a:t>
            </a:r>
          </a:p>
        </xdr:txBody>
      </xdr:sp>
      <xdr:sp macro="" textlink="">
        <xdr:nvSpPr>
          <xdr:cNvPr id="65" name="Flèche gauche 64">
            <a:extLst>
              <a:ext uri="{FF2B5EF4-FFF2-40B4-BE49-F238E27FC236}">
                <a16:creationId xmlns:a16="http://schemas.microsoft.com/office/drawing/2014/main" xmlns="" id="{00000000-0008-0000-0300-000047000000}"/>
              </a:ext>
            </a:extLst>
          </xdr:cNvPr>
          <xdr:cNvSpPr/>
        </xdr:nvSpPr>
        <xdr:spPr>
          <a:xfrm>
            <a:off x="7742958" y="2430984"/>
            <a:ext cx="966542" cy="207076"/>
          </a:xfrm>
          <a:prstGeom prst="leftArrow">
            <a:avLst>
              <a:gd name="adj1" fmla="val 50000"/>
              <a:gd name="adj2" fmla="val 140909"/>
            </a:avLst>
          </a:prstGeom>
          <a:grp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twoCellAnchor>
    <xdr:from>
      <xdr:col>0</xdr:col>
      <xdr:colOff>112060</xdr:colOff>
      <xdr:row>2</xdr:row>
      <xdr:rowOff>0</xdr:rowOff>
    </xdr:from>
    <xdr:to>
      <xdr:col>0</xdr:col>
      <xdr:colOff>652060</xdr:colOff>
      <xdr:row>46</xdr:row>
      <xdr:rowOff>16412</xdr:rowOff>
    </xdr:to>
    <xdr:sp macro="" textlink="Résultats!B1">
      <xdr:nvSpPr>
        <xdr:cNvPr id="16" name="Rectangle 15">
          <a:extLst>
            <a:ext uri="{FF2B5EF4-FFF2-40B4-BE49-F238E27FC236}">
              <a16:creationId xmlns:a16="http://schemas.microsoft.com/office/drawing/2014/main" xmlns="" id="{00000000-0008-0000-0100-000002000000}"/>
            </a:ext>
          </a:extLst>
        </xdr:cNvPr>
        <xdr:cNvSpPr>
          <a:spLocks noChangeArrowheads="1"/>
        </xdr:cNvSpPr>
      </xdr:nvSpPr>
      <xdr:spPr bwMode="auto">
        <a:xfrm>
          <a:off x="112060" y="381000"/>
          <a:ext cx="540000" cy="9900000"/>
        </a:xfrm>
        <a:prstGeom prst="rect">
          <a:avLst/>
        </a:prstGeom>
        <a:solidFill>
          <a:srgbClr val="92D050"/>
        </a:solidFill>
        <a:ln>
          <a:solidFill>
            <a:srgbClr val="0070C0"/>
          </a:solidFill>
          <a:headEnd/>
          <a:tailEnd/>
        </a:ln>
        <a:effectLst>
          <a:outerShdw blurRad="50800" dist="1270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vert="vert270" wrap="square" lIns="36000" tIns="36000" rIns="91440" bIns="36000" anchor="ctr" upright="1"/>
        <a:lstStyle/>
        <a:p>
          <a:pPr algn="ctr" rtl="0">
            <a:defRPr sz="1000"/>
          </a:pPr>
          <a:fld id="{2C11280D-B6AB-4761-8019-4A2A8DBF01AC}" type="TxLink">
            <a:rPr lang="en-US"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ri"/>
              <a:cs typeface="Arial"/>
            </a:rPr>
            <a:pPr algn="ctr" rtl="0">
              <a:defRPr sz="1000"/>
            </a:pPr>
            <a:t>Seconde Bac Pro Technicien Menuisier Agenceur</a:t>
          </a:fld>
          <a:endParaRPr lang="fr-FR" sz="2800" b="1" i="0" u="none" strike="noStrike"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Arial"/>
            <a:cs typeface="Arial"/>
          </a:endParaRPr>
        </a:p>
      </xdr:txBody>
    </xdr:sp>
    <xdr:clientData/>
  </xdr:twoCellAnchor>
  <xdr:twoCellAnchor>
    <xdr:from>
      <xdr:col>10</xdr:col>
      <xdr:colOff>0</xdr:colOff>
      <xdr:row>1</xdr:row>
      <xdr:rowOff>0</xdr:rowOff>
    </xdr:from>
    <xdr:to>
      <xdr:col>11</xdr:col>
      <xdr:colOff>678000</xdr:colOff>
      <xdr:row>5</xdr:row>
      <xdr:rowOff>150050</xdr:rowOff>
    </xdr:to>
    <xdr:grpSp>
      <xdr:nvGrpSpPr>
        <xdr:cNvPr id="21" name="Groupe 20"/>
        <xdr:cNvGrpSpPr/>
      </xdr:nvGrpSpPr>
      <xdr:grpSpPr>
        <a:xfrm>
          <a:off x="7464136" y="190500"/>
          <a:ext cx="1440000" cy="929368"/>
          <a:chOff x="3124201" y="2811236"/>
          <a:chExt cx="2830286" cy="1034143"/>
        </a:xfrm>
        <a:solidFill>
          <a:schemeClr val="tx1">
            <a:lumMod val="85000"/>
            <a:lumOff val="15000"/>
          </a:schemeClr>
        </a:solidFill>
      </xdr:grpSpPr>
      <xdr:sp macro="" textlink="">
        <xdr:nvSpPr>
          <xdr:cNvPr id="22" name="Carré corné 21">
            <a:hlinkClick xmlns:r="http://schemas.openxmlformats.org/officeDocument/2006/relationships" r:id="rId5"/>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23" name="Flèche droite rayée 22"/>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51545"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51577"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18" name="ZoneTexte 17">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1546"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51575"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31" name="ZoneTexte 30">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51547"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51573"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39" name="ZoneTexte 38">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51548"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372350"/>
          <a:ext cx="1457325" cy="390525"/>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51549"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29400"/>
          <a:ext cx="1485900" cy="685800"/>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51551"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51" name="Flèche droite 50">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52" name="Rectangle 51">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53" name="Rectangle 52">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51552"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55" name="Rectangle avec flèche vers le bas 54">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56" name="Rectangle avec flèche vers le bas 55">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57" name="Rectangle avec flèche vers le bas 56">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58" name="Rectangle avec flèche vers le bas 5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59" name="Rectangle avec flèche vers le bas 5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60" name="Rectangle avec flèche vers le bas 5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61" name="Rectangle 60">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62" name="Croix 61">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43" name="Groupe 42">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306735" y="156882"/>
          <a:ext cx="1475913" cy="785973"/>
          <a:chOff x="19405709" y="1398110"/>
          <a:chExt cx="2093555" cy="1176971"/>
        </a:xfrm>
        <a:solidFill>
          <a:srgbClr val="00B050"/>
        </a:solidFill>
      </xdr:grpSpPr>
      <xdr:sp macro="" textlink="">
        <xdr:nvSpPr>
          <xdr:cNvPr id="44" name="Carré corné 43">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45" name="Flèche gauche 44">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xdr:nvSpPr>
        <xdr:cNvPr id="38" name="Carré corné 37">
          <a:extLst>
            <a:ext uri="{FF2B5EF4-FFF2-40B4-BE49-F238E27FC236}">
              <a16:creationId xmlns:a16="http://schemas.microsoft.com/office/drawing/2014/main" xmlns="" id="{00000000-0008-0000-0A00-000026000000}"/>
            </a:ext>
          </a:extLst>
        </xdr:cNvPr>
        <xdr:cNvSpPr/>
      </xdr:nvSpPr>
      <xdr:spPr>
        <a:xfrm rot="21092333">
          <a:off x="4472356" y="7073987"/>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xdr:oneCellAnchor>
  <xdr:twoCellAnchor>
    <xdr:from>
      <xdr:col>78</xdr:col>
      <xdr:colOff>0</xdr:colOff>
      <xdr:row>10</xdr:row>
      <xdr:rowOff>0</xdr:rowOff>
    </xdr:from>
    <xdr:to>
      <xdr:col>82</xdr:col>
      <xdr:colOff>89648</xdr:colOff>
      <xdr:row>14</xdr:row>
      <xdr:rowOff>112060</xdr:rowOff>
    </xdr:to>
    <xdr:sp macro="" textlink="">
      <xdr:nvSpPr>
        <xdr:cNvPr id="42" name="Flèche droite 41">
          <a:hlinkClick xmlns:r="http://schemas.openxmlformats.org/officeDocument/2006/relationships" r:id="rId4"/>
        </xdr:cNvPr>
        <xdr:cNvSpPr/>
      </xdr:nvSpPr>
      <xdr:spPr>
        <a:xfrm>
          <a:off x="12606618" y="1367118"/>
          <a:ext cx="672354" cy="571501"/>
        </a:xfrm>
        <a:prstGeom prst="rightArrow">
          <a:avLst>
            <a:gd name="adj1" fmla="val 39744"/>
            <a:gd name="adj2" fmla="val 75000"/>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2</a:t>
          </a:r>
        </a:p>
      </xdr:txBody>
    </xdr:sp>
    <xdr:clientData/>
  </xdr:twoCellAnchor>
  <xdr:twoCellAnchor>
    <xdr:from>
      <xdr:col>70</xdr:col>
      <xdr:colOff>306523</xdr:colOff>
      <xdr:row>15</xdr:row>
      <xdr:rowOff>38100</xdr:rowOff>
    </xdr:from>
    <xdr:to>
      <xdr:col>79</xdr:col>
      <xdr:colOff>0</xdr:colOff>
      <xdr:row>17</xdr:row>
      <xdr:rowOff>258450</xdr:rowOff>
    </xdr:to>
    <xdr:sp macro="" textlink="">
      <xdr:nvSpPr>
        <xdr:cNvPr id="34" name="Carré corné 33">
          <a:hlinkClick xmlns:r="http://schemas.openxmlformats.org/officeDocument/2006/relationships" r:id="rId5"/>
        </xdr:cNvPr>
        <xdr:cNvSpPr/>
      </xdr:nvSpPr>
      <xdr:spPr>
        <a:xfrm>
          <a:off x="11260273" y="1962150"/>
          <a:ext cx="1588952" cy="468000"/>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5"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6" name="Rectangle avec flèche vers le bas 35">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48" name="Rectangle avec flèche vers le bas 47">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49" name="Rectangle avec flèche vers le bas 48">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50" name="Rectangle avec flèche vers le bas 49">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54" name="Rectangle 53">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63" name="Croix 62">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80</xdr:col>
      <xdr:colOff>0</xdr:colOff>
      <xdr:row>1</xdr:row>
      <xdr:rowOff>0</xdr:rowOff>
    </xdr:from>
    <xdr:to>
      <xdr:col>89</xdr:col>
      <xdr:colOff>128912</xdr:colOff>
      <xdr:row>7</xdr:row>
      <xdr:rowOff>122544</xdr:rowOff>
    </xdr:to>
    <xdr:grpSp>
      <xdr:nvGrpSpPr>
        <xdr:cNvPr id="86" name="Groupe 85"/>
        <xdr:cNvGrpSpPr/>
      </xdr:nvGrpSpPr>
      <xdr:grpSpPr>
        <a:xfrm>
          <a:off x="12965206" y="156882"/>
          <a:ext cx="1440000" cy="929368"/>
          <a:chOff x="3124201" y="2811236"/>
          <a:chExt cx="2830286" cy="1034143"/>
        </a:xfrm>
        <a:solidFill>
          <a:schemeClr val="tx1">
            <a:lumMod val="85000"/>
            <a:lumOff val="15000"/>
          </a:schemeClr>
        </a:solidFill>
      </xdr:grpSpPr>
      <xdr:sp macro="" textlink="">
        <xdr:nvSpPr>
          <xdr:cNvPr id="87" name="Carré corné 86">
            <a:hlinkClick xmlns:r="http://schemas.openxmlformats.org/officeDocument/2006/relationships" r:id="rId6"/>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8" name="Flèche droite rayée 87"/>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56</xdr:col>
      <xdr:colOff>44826</xdr:colOff>
      <xdr:row>0</xdr:row>
      <xdr:rowOff>134471</xdr:rowOff>
    </xdr:from>
    <xdr:to>
      <xdr:col>66</xdr:col>
      <xdr:colOff>167550</xdr:colOff>
      <xdr:row>4</xdr:row>
      <xdr:rowOff>123266</xdr:rowOff>
    </xdr:to>
    <xdr:pic>
      <xdr:nvPicPr>
        <xdr:cNvPr id="46" name="Image 45"/>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790" t="4602" r="4299" b="7204"/>
        <a:stretch/>
      </xdr:blipFill>
      <xdr:spPr>
        <a:xfrm>
          <a:off x="9132797" y="134471"/>
          <a:ext cx="1579488" cy="515471"/>
        </a:xfrm>
        <a:prstGeom prst="rect">
          <a:avLst/>
        </a:prstGeom>
      </xdr:spPr>
    </xdr:pic>
    <xdr:clientData/>
  </xdr:twoCellAnchor>
  <mc:AlternateContent xmlns:mc="http://schemas.openxmlformats.org/markup-compatibility/2006">
    <mc:Choice xmlns:a14="http://schemas.microsoft.com/office/drawing/2010/main" Requires="a14">
      <xdr:twoCellAnchor>
        <xdr:from>
          <xdr:col>38</xdr:col>
          <xdr:colOff>19050</xdr:colOff>
          <xdr:row>8</xdr:row>
          <xdr:rowOff>0</xdr:rowOff>
        </xdr:from>
        <xdr:to>
          <xdr:col>39</xdr:col>
          <xdr:colOff>66675</xdr:colOff>
          <xdr:row>9</xdr:row>
          <xdr:rowOff>28575</xdr:rowOff>
        </xdr:to>
        <xdr:sp macro="" textlink="">
          <xdr:nvSpPr>
            <xdr:cNvPr id="31755" name="Check Box 11" hidden="1">
              <a:extLst>
                <a:ext uri="{63B3BB69-23CF-44E3-9099-C40C66FF867C}">
                  <a14:compatExt spid="_x0000_s317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46</xdr:col>
          <xdr:colOff>95250</xdr:colOff>
          <xdr:row>8</xdr:row>
          <xdr:rowOff>0</xdr:rowOff>
        </xdr:from>
        <xdr:to>
          <xdr:col>47</xdr:col>
          <xdr:colOff>133350</xdr:colOff>
          <xdr:row>9</xdr:row>
          <xdr:rowOff>28575</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57</xdr:col>
          <xdr:colOff>9525</xdr:colOff>
          <xdr:row>7</xdr:row>
          <xdr:rowOff>133350</xdr:rowOff>
        </xdr:from>
        <xdr:to>
          <xdr:col>58</xdr:col>
          <xdr:colOff>66675</xdr:colOff>
          <xdr:row>9</xdr:row>
          <xdr:rowOff>19050</xdr:rowOff>
        </xdr:to>
        <xdr:sp macro="" textlink="">
          <xdr:nvSpPr>
            <xdr:cNvPr id="31747" name="Check Box 3" hidden="1">
              <a:extLst>
                <a:ext uri="{63B3BB69-23CF-44E3-9099-C40C66FF867C}">
                  <a14:compatExt spid="_x0000_s317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21</xdr:row>
          <xdr:rowOff>381000</xdr:rowOff>
        </xdr:from>
        <xdr:to>
          <xdr:col>56</xdr:col>
          <xdr:colOff>66675</xdr:colOff>
          <xdr:row>22</xdr:row>
          <xdr:rowOff>381000</xdr:rowOff>
        </xdr:to>
        <xdr:sp macro="" textlink="">
          <xdr:nvSpPr>
            <xdr:cNvPr id="32374" name="Check Box 630" hidden="1">
              <a:extLst>
                <a:ext uri="{63B3BB69-23CF-44E3-9099-C40C66FF867C}">
                  <a14:compatExt spid="_x0000_s3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21</xdr:row>
          <xdr:rowOff>381000</xdr:rowOff>
        </xdr:from>
        <xdr:to>
          <xdr:col>58</xdr:col>
          <xdr:colOff>28575</xdr:colOff>
          <xdr:row>22</xdr:row>
          <xdr:rowOff>381000</xdr:rowOff>
        </xdr:to>
        <xdr:sp macro="" textlink="">
          <xdr:nvSpPr>
            <xdr:cNvPr id="32375" name="Check Box 631" hidden="1">
              <a:extLst>
                <a:ext uri="{63B3BB69-23CF-44E3-9099-C40C66FF867C}">
                  <a14:compatExt spid="_x0000_s3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123825</xdr:colOff>
          <xdr:row>21</xdr:row>
          <xdr:rowOff>381000</xdr:rowOff>
        </xdr:from>
        <xdr:to>
          <xdr:col>59</xdr:col>
          <xdr:colOff>123825</xdr:colOff>
          <xdr:row>22</xdr:row>
          <xdr:rowOff>381000</xdr:rowOff>
        </xdr:to>
        <xdr:sp macro="" textlink="">
          <xdr:nvSpPr>
            <xdr:cNvPr id="32376" name="Check Box 632" hidden="1">
              <a:extLst>
                <a:ext uri="{63B3BB69-23CF-44E3-9099-C40C66FF867C}">
                  <a14:compatExt spid="_x0000_s3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95250</xdr:colOff>
          <xdr:row>21</xdr:row>
          <xdr:rowOff>381000</xdr:rowOff>
        </xdr:from>
        <xdr:to>
          <xdr:col>61</xdr:col>
          <xdr:colOff>85725</xdr:colOff>
          <xdr:row>22</xdr:row>
          <xdr:rowOff>381000</xdr:rowOff>
        </xdr:to>
        <xdr:sp macro="" textlink="">
          <xdr:nvSpPr>
            <xdr:cNvPr id="32377" name="Check Box 633" hidden="1">
              <a:extLst>
                <a:ext uri="{63B3BB69-23CF-44E3-9099-C40C66FF867C}">
                  <a14:compatExt spid="_x0000_s3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28575</xdr:colOff>
          <xdr:row>21</xdr:row>
          <xdr:rowOff>381000</xdr:rowOff>
        </xdr:from>
        <xdr:to>
          <xdr:col>63</xdr:col>
          <xdr:colOff>19050</xdr:colOff>
          <xdr:row>22</xdr:row>
          <xdr:rowOff>381000</xdr:rowOff>
        </xdr:to>
        <xdr:sp macro="" textlink="">
          <xdr:nvSpPr>
            <xdr:cNvPr id="32378" name="Check Box 634" hidden="1">
              <a:extLst>
                <a:ext uri="{63B3BB69-23CF-44E3-9099-C40C66FF867C}">
                  <a14:compatExt spid="_x0000_s3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123825</xdr:colOff>
          <xdr:row>21</xdr:row>
          <xdr:rowOff>381000</xdr:rowOff>
        </xdr:from>
        <xdr:to>
          <xdr:col>54</xdr:col>
          <xdr:colOff>114300</xdr:colOff>
          <xdr:row>22</xdr:row>
          <xdr:rowOff>381000</xdr:rowOff>
        </xdr:to>
        <xdr:sp macro="" textlink="">
          <xdr:nvSpPr>
            <xdr:cNvPr id="32379" name="Check Box 635" hidden="1">
              <a:extLst>
                <a:ext uri="{63B3BB69-23CF-44E3-9099-C40C66FF867C}">
                  <a14:compatExt spid="_x0000_s3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24</xdr:row>
          <xdr:rowOff>352425</xdr:rowOff>
        </xdr:from>
        <xdr:to>
          <xdr:col>56</xdr:col>
          <xdr:colOff>66675</xdr:colOff>
          <xdr:row>25</xdr:row>
          <xdr:rowOff>352425</xdr:rowOff>
        </xdr:to>
        <xdr:sp macro="" textlink="">
          <xdr:nvSpPr>
            <xdr:cNvPr id="32397" name="Check Box 653" hidden="1">
              <a:extLst>
                <a:ext uri="{63B3BB69-23CF-44E3-9099-C40C66FF867C}">
                  <a14:compatExt spid="_x0000_s32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24</xdr:row>
          <xdr:rowOff>352425</xdr:rowOff>
        </xdr:from>
        <xdr:to>
          <xdr:col>58</xdr:col>
          <xdr:colOff>28575</xdr:colOff>
          <xdr:row>25</xdr:row>
          <xdr:rowOff>352425</xdr:rowOff>
        </xdr:to>
        <xdr:sp macro="" textlink="">
          <xdr:nvSpPr>
            <xdr:cNvPr id="32398" name="Check Box 654" hidden="1">
              <a:extLst>
                <a:ext uri="{63B3BB69-23CF-44E3-9099-C40C66FF867C}">
                  <a14:compatExt spid="_x0000_s32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123825</xdr:colOff>
          <xdr:row>24</xdr:row>
          <xdr:rowOff>352425</xdr:rowOff>
        </xdr:from>
        <xdr:to>
          <xdr:col>59</xdr:col>
          <xdr:colOff>123825</xdr:colOff>
          <xdr:row>25</xdr:row>
          <xdr:rowOff>352425</xdr:rowOff>
        </xdr:to>
        <xdr:sp macro="" textlink="">
          <xdr:nvSpPr>
            <xdr:cNvPr id="32399" name="Check Box 655" hidden="1">
              <a:extLst>
                <a:ext uri="{63B3BB69-23CF-44E3-9099-C40C66FF867C}">
                  <a14:compatExt spid="_x0000_s32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95250</xdr:colOff>
          <xdr:row>24</xdr:row>
          <xdr:rowOff>352425</xdr:rowOff>
        </xdr:from>
        <xdr:to>
          <xdr:col>61</xdr:col>
          <xdr:colOff>85725</xdr:colOff>
          <xdr:row>25</xdr:row>
          <xdr:rowOff>352425</xdr:rowOff>
        </xdr:to>
        <xdr:sp macro="" textlink="">
          <xdr:nvSpPr>
            <xdr:cNvPr id="32400" name="Check Box 656" hidden="1">
              <a:extLst>
                <a:ext uri="{63B3BB69-23CF-44E3-9099-C40C66FF867C}">
                  <a14:compatExt spid="_x0000_s3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28575</xdr:colOff>
          <xdr:row>24</xdr:row>
          <xdr:rowOff>352425</xdr:rowOff>
        </xdr:from>
        <xdr:to>
          <xdr:col>63</xdr:col>
          <xdr:colOff>19050</xdr:colOff>
          <xdr:row>25</xdr:row>
          <xdr:rowOff>352425</xdr:rowOff>
        </xdr:to>
        <xdr:sp macro="" textlink="">
          <xdr:nvSpPr>
            <xdr:cNvPr id="32401" name="Check Box 657" hidden="1">
              <a:extLst>
                <a:ext uri="{63B3BB69-23CF-44E3-9099-C40C66FF867C}">
                  <a14:compatExt spid="_x0000_s3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123825</xdr:colOff>
          <xdr:row>24</xdr:row>
          <xdr:rowOff>352425</xdr:rowOff>
        </xdr:from>
        <xdr:to>
          <xdr:col>54</xdr:col>
          <xdr:colOff>114300</xdr:colOff>
          <xdr:row>25</xdr:row>
          <xdr:rowOff>352425</xdr:rowOff>
        </xdr:to>
        <xdr:sp macro="" textlink="">
          <xdr:nvSpPr>
            <xdr:cNvPr id="32402" name="Check Box 658" hidden="1">
              <a:extLst>
                <a:ext uri="{63B3BB69-23CF-44E3-9099-C40C66FF867C}">
                  <a14:compatExt spid="_x0000_s32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361950</xdr:rowOff>
        </xdr:from>
        <xdr:to>
          <xdr:col>56</xdr:col>
          <xdr:colOff>76200</xdr:colOff>
          <xdr:row>28</xdr:row>
          <xdr:rowOff>361950</xdr:rowOff>
        </xdr:to>
        <xdr:sp macro="" textlink="">
          <xdr:nvSpPr>
            <xdr:cNvPr id="32403" name="Check Box 659" hidden="1">
              <a:extLst>
                <a:ext uri="{63B3BB69-23CF-44E3-9099-C40C66FF867C}">
                  <a14:compatExt spid="_x0000_s3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38100</xdr:colOff>
          <xdr:row>27</xdr:row>
          <xdr:rowOff>361950</xdr:rowOff>
        </xdr:from>
        <xdr:to>
          <xdr:col>58</xdr:col>
          <xdr:colOff>38100</xdr:colOff>
          <xdr:row>28</xdr:row>
          <xdr:rowOff>361950</xdr:rowOff>
        </xdr:to>
        <xdr:sp macro="" textlink="">
          <xdr:nvSpPr>
            <xdr:cNvPr id="32404" name="Check Box 660" hidden="1">
              <a:extLst>
                <a:ext uri="{63B3BB69-23CF-44E3-9099-C40C66FF867C}">
                  <a14:compatExt spid="_x0000_s3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133350</xdr:colOff>
          <xdr:row>27</xdr:row>
          <xdr:rowOff>361950</xdr:rowOff>
        </xdr:from>
        <xdr:to>
          <xdr:col>59</xdr:col>
          <xdr:colOff>133350</xdr:colOff>
          <xdr:row>28</xdr:row>
          <xdr:rowOff>361950</xdr:rowOff>
        </xdr:to>
        <xdr:sp macro="" textlink="">
          <xdr:nvSpPr>
            <xdr:cNvPr id="32405" name="Check Box 661" hidden="1">
              <a:extLst>
                <a:ext uri="{63B3BB69-23CF-44E3-9099-C40C66FF867C}">
                  <a14:compatExt spid="_x0000_s3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104775</xdr:colOff>
          <xdr:row>27</xdr:row>
          <xdr:rowOff>361950</xdr:rowOff>
        </xdr:from>
        <xdr:to>
          <xdr:col>61</xdr:col>
          <xdr:colOff>95250</xdr:colOff>
          <xdr:row>28</xdr:row>
          <xdr:rowOff>361950</xdr:rowOff>
        </xdr:to>
        <xdr:sp macro="" textlink="">
          <xdr:nvSpPr>
            <xdr:cNvPr id="32406" name="Check Box 662" hidden="1">
              <a:extLst>
                <a:ext uri="{63B3BB69-23CF-44E3-9099-C40C66FF867C}">
                  <a14:compatExt spid="_x0000_s32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38100</xdr:colOff>
          <xdr:row>27</xdr:row>
          <xdr:rowOff>361950</xdr:rowOff>
        </xdr:from>
        <xdr:to>
          <xdr:col>63</xdr:col>
          <xdr:colOff>28575</xdr:colOff>
          <xdr:row>28</xdr:row>
          <xdr:rowOff>361950</xdr:rowOff>
        </xdr:to>
        <xdr:sp macro="" textlink="">
          <xdr:nvSpPr>
            <xdr:cNvPr id="32407" name="Check Box 663" hidden="1">
              <a:extLst>
                <a:ext uri="{63B3BB69-23CF-44E3-9099-C40C66FF867C}">
                  <a14:compatExt spid="_x0000_s32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133350</xdr:colOff>
          <xdr:row>27</xdr:row>
          <xdr:rowOff>361950</xdr:rowOff>
        </xdr:from>
        <xdr:to>
          <xdr:col>54</xdr:col>
          <xdr:colOff>123825</xdr:colOff>
          <xdr:row>28</xdr:row>
          <xdr:rowOff>361950</xdr:rowOff>
        </xdr:to>
        <xdr:sp macro="" textlink="">
          <xdr:nvSpPr>
            <xdr:cNvPr id="32408" name="Check Box 664" hidden="1">
              <a:extLst>
                <a:ext uri="{63B3BB69-23CF-44E3-9099-C40C66FF867C}">
                  <a14:compatExt spid="_x0000_s3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20</xdr:row>
          <xdr:rowOff>257175</xdr:rowOff>
        </xdr:from>
        <xdr:to>
          <xdr:col>56</xdr:col>
          <xdr:colOff>57150</xdr:colOff>
          <xdr:row>21</xdr:row>
          <xdr:rowOff>257175</xdr:rowOff>
        </xdr:to>
        <xdr:sp macro="" textlink="">
          <xdr:nvSpPr>
            <xdr:cNvPr id="32352" name="Check Box 608" hidden="1">
              <a:extLst>
                <a:ext uri="{63B3BB69-23CF-44E3-9099-C40C66FF867C}">
                  <a14:compatExt spid="_x0000_s3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19050</xdr:colOff>
          <xdr:row>20</xdr:row>
          <xdr:rowOff>257175</xdr:rowOff>
        </xdr:from>
        <xdr:to>
          <xdr:col>58</xdr:col>
          <xdr:colOff>19050</xdr:colOff>
          <xdr:row>21</xdr:row>
          <xdr:rowOff>257175</xdr:rowOff>
        </xdr:to>
        <xdr:sp macro="" textlink="">
          <xdr:nvSpPr>
            <xdr:cNvPr id="32353" name="Check Box 609" hidden="1">
              <a:extLst>
                <a:ext uri="{63B3BB69-23CF-44E3-9099-C40C66FF867C}">
                  <a14:compatExt spid="_x0000_s32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123825</xdr:colOff>
          <xdr:row>20</xdr:row>
          <xdr:rowOff>257175</xdr:rowOff>
        </xdr:from>
        <xdr:to>
          <xdr:col>59</xdr:col>
          <xdr:colOff>114300</xdr:colOff>
          <xdr:row>21</xdr:row>
          <xdr:rowOff>257175</xdr:rowOff>
        </xdr:to>
        <xdr:sp macro="" textlink="">
          <xdr:nvSpPr>
            <xdr:cNvPr id="32354" name="Check Box 610" hidden="1">
              <a:extLst>
                <a:ext uri="{63B3BB69-23CF-44E3-9099-C40C66FF867C}">
                  <a14:compatExt spid="_x0000_s32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76200</xdr:colOff>
          <xdr:row>20</xdr:row>
          <xdr:rowOff>257175</xdr:rowOff>
        </xdr:from>
        <xdr:to>
          <xdr:col>61</xdr:col>
          <xdr:colOff>66675</xdr:colOff>
          <xdr:row>21</xdr:row>
          <xdr:rowOff>257175</xdr:rowOff>
        </xdr:to>
        <xdr:sp macro="" textlink="">
          <xdr:nvSpPr>
            <xdr:cNvPr id="32355" name="Check Box 611" hidden="1">
              <a:extLst>
                <a:ext uri="{63B3BB69-23CF-44E3-9099-C40C66FF867C}">
                  <a14:compatExt spid="_x0000_s32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19050</xdr:colOff>
          <xdr:row>20</xdr:row>
          <xdr:rowOff>257175</xdr:rowOff>
        </xdr:from>
        <xdr:to>
          <xdr:col>63</xdr:col>
          <xdr:colOff>9525</xdr:colOff>
          <xdr:row>21</xdr:row>
          <xdr:rowOff>257175</xdr:rowOff>
        </xdr:to>
        <xdr:sp macro="" textlink="">
          <xdr:nvSpPr>
            <xdr:cNvPr id="32356" name="Check Box 612" hidden="1">
              <a:extLst>
                <a:ext uri="{63B3BB69-23CF-44E3-9099-C40C66FF867C}">
                  <a14:compatExt spid="_x0000_s32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114300</xdr:colOff>
          <xdr:row>20</xdr:row>
          <xdr:rowOff>257175</xdr:rowOff>
        </xdr:from>
        <xdr:to>
          <xdr:col>54</xdr:col>
          <xdr:colOff>114300</xdr:colOff>
          <xdr:row>21</xdr:row>
          <xdr:rowOff>257175</xdr:rowOff>
        </xdr:to>
        <xdr:sp macro="" textlink="">
          <xdr:nvSpPr>
            <xdr:cNvPr id="32357" name="Check Box 613" hidden="1">
              <a:extLst>
                <a:ext uri="{63B3BB69-23CF-44E3-9099-C40C66FF867C}">
                  <a14:compatExt spid="_x0000_s3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23</xdr:row>
          <xdr:rowOff>228600</xdr:rowOff>
        </xdr:from>
        <xdr:to>
          <xdr:col>56</xdr:col>
          <xdr:colOff>66675</xdr:colOff>
          <xdr:row>24</xdr:row>
          <xdr:rowOff>228600</xdr:rowOff>
        </xdr:to>
        <xdr:sp macro="" textlink="">
          <xdr:nvSpPr>
            <xdr:cNvPr id="32358" name="Check Box 614" hidden="1">
              <a:extLst>
                <a:ext uri="{63B3BB69-23CF-44E3-9099-C40C66FF867C}">
                  <a14:compatExt spid="_x0000_s3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23</xdr:row>
          <xdr:rowOff>228600</xdr:rowOff>
        </xdr:from>
        <xdr:to>
          <xdr:col>58</xdr:col>
          <xdr:colOff>28575</xdr:colOff>
          <xdr:row>24</xdr:row>
          <xdr:rowOff>228600</xdr:rowOff>
        </xdr:to>
        <xdr:sp macro="" textlink="">
          <xdr:nvSpPr>
            <xdr:cNvPr id="32359" name="Check Box 615" hidden="1">
              <a:extLst>
                <a:ext uri="{63B3BB69-23CF-44E3-9099-C40C66FF867C}">
                  <a14:compatExt spid="_x0000_s3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123825</xdr:colOff>
          <xdr:row>23</xdr:row>
          <xdr:rowOff>228600</xdr:rowOff>
        </xdr:from>
        <xdr:to>
          <xdr:col>59</xdr:col>
          <xdr:colOff>123825</xdr:colOff>
          <xdr:row>24</xdr:row>
          <xdr:rowOff>228600</xdr:rowOff>
        </xdr:to>
        <xdr:sp macro="" textlink="">
          <xdr:nvSpPr>
            <xdr:cNvPr id="32360" name="Check Box 616" hidden="1">
              <a:extLst>
                <a:ext uri="{63B3BB69-23CF-44E3-9099-C40C66FF867C}">
                  <a14:compatExt spid="_x0000_s3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85725</xdr:colOff>
          <xdr:row>23</xdr:row>
          <xdr:rowOff>228600</xdr:rowOff>
        </xdr:from>
        <xdr:to>
          <xdr:col>61</xdr:col>
          <xdr:colOff>76200</xdr:colOff>
          <xdr:row>24</xdr:row>
          <xdr:rowOff>228600</xdr:rowOff>
        </xdr:to>
        <xdr:sp macro="" textlink="">
          <xdr:nvSpPr>
            <xdr:cNvPr id="32361" name="Check Box 617" hidden="1">
              <a:extLst>
                <a:ext uri="{63B3BB69-23CF-44E3-9099-C40C66FF867C}">
                  <a14:compatExt spid="_x0000_s32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28575</xdr:colOff>
          <xdr:row>23</xdr:row>
          <xdr:rowOff>228600</xdr:rowOff>
        </xdr:from>
        <xdr:to>
          <xdr:col>63</xdr:col>
          <xdr:colOff>19050</xdr:colOff>
          <xdr:row>24</xdr:row>
          <xdr:rowOff>228600</xdr:rowOff>
        </xdr:to>
        <xdr:sp macro="" textlink="">
          <xdr:nvSpPr>
            <xdr:cNvPr id="32362" name="Check Box 618" hidden="1">
              <a:extLst>
                <a:ext uri="{63B3BB69-23CF-44E3-9099-C40C66FF867C}">
                  <a14:compatExt spid="_x0000_s3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123825</xdr:colOff>
          <xdr:row>23</xdr:row>
          <xdr:rowOff>228600</xdr:rowOff>
        </xdr:from>
        <xdr:to>
          <xdr:col>54</xdr:col>
          <xdr:colOff>114300</xdr:colOff>
          <xdr:row>24</xdr:row>
          <xdr:rowOff>228600</xdr:rowOff>
        </xdr:to>
        <xdr:sp macro="" textlink="">
          <xdr:nvSpPr>
            <xdr:cNvPr id="32363" name="Check Box 619" hidden="1">
              <a:extLst>
                <a:ext uri="{63B3BB69-23CF-44E3-9099-C40C66FF867C}">
                  <a14:compatExt spid="_x0000_s3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276225</xdr:rowOff>
        </xdr:from>
        <xdr:to>
          <xdr:col>56</xdr:col>
          <xdr:colOff>76200</xdr:colOff>
          <xdr:row>27</xdr:row>
          <xdr:rowOff>266700</xdr:rowOff>
        </xdr:to>
        <xdr:sp macro="" textlink="">
          <xdr:nvSpPr>
            <xdr:cNvPr id="32364" name="Check Box 620" hidden="1">
              <a:extLst>
                <a:ext uri="{63B3BB69-23CF-44E3-9099-C40C66FF867C}">
                  <a14:compatExt spid="_x0000_s3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38100</xdr:colOff>
          <xdr:row>26</xdr:row>
          <xdr:rowOff>276225</xdr:rowOff>
        </xdr:from>
        <xdr:to>
          <xdr:col>58</xdr:col>
          <xdr:colOff>38100</xdr:colOff>
          <xdr:row>27</xdr:row>
          <xdr:rowOff>266700</xdr:rowOff>
        </xdr:to>
        <xdr:sp macro="" textlink="">
          <xdr:nvSpPr>
            <xdr:cNvPr id="32365" name="Check Box 621" hidden="1">
              <a:extLst>
                <a:ext uri="{63B3BB69-23CF-44E3-9099-C40C66FF867C}">
                  <a14:compatExt spid="_x0000_s3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133350</xdr:colOff>
          <xdr:row>26</xdr:row>
          <xdr:rowOff>276225</xdr:rowOff>
        </xdr:from>
        <xdr:to>
          <xdr:col>59</xdr:col>
          <xdr:colOff>133350</xdr:colOff>
          <xdr:row>27</xdr:row>
          <xdr:rowOff>266700</xdr:rowOff>
        </xdr:to>
        <xdr:sp macro="" textlink="">
          <xdr:nvSpPr>
            <xdr:cNvPr id="32366" name="Check Box 622" hidden="1">
              <a:extLst>
                <a:ext uri="{63B3BB69-23CF-44E3-9099-C40C66FF867C}">
                  <a14:compatExt spid="_x0000_s32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95250</xdr:colOff>
          <xdr:row>26</xdr:row>
          <xdr:rowOff>276225</xdr:rowOff>
        </xdr:from>
        <xdr:to>
          <xdr:col>61</xdr:col>
          <xdr:colOff>85725</xdr:colOff>
          <xdr:row>27</xdr:row>
          <xdr:rowOff>266700</xdr:rowOff>
        </xdr:to>
        <xdr:sp macro="" textlink="">
          <xdr:nvSpPr>
            <xdr:cNvPr id="32367" name="Check Box 623" hidden="1">
              <a:extLst>
                <a:ext uri="{63B3BB69-23CF-44E3-9099-C40C66FF867C}">
                  <a14:compatExt spid="_x0000_s3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38100</xdr:colOff>
          <xdr:row>26</xdr:row>
          <xdr:rowOff>276225</xdr:rowOff>
        </xdr:from>
        <xdr:to>
          <xdr:col>63</xdr:col>
          <xdr:colOff>28575</xdr:colOff>
          <xdr:row>27</xdr:row>
          <xdr:rowOff>266700</xdr:rowOff>
        </xdr:to>
        <xdr:sp macro="" textlink="">
          <xdr:nvSpPr>
            <xdr:cNvPr id="32368" name="Check Box 624" hidden="1">
              <a:extLst>
                <a:ext uri="{63B3BB69-23CF-44E3-9099-C40C66FF867C}">
                  <a14:compatExt spid="_x0000_s3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133350</xdr:colOff>
          <xdr:row>26</xdr:row>
          <xdr:rowOff>276225</xdr:rowOff>
        </xdr:from>
        <xdr:to>
          <xdr:col>54</xdr:col>
          <xdr:colOff>123825</xdr:colOff>
          <xdr:row>27</xdr:row>
          <xdr:rowOff>266700</xdr:rowOff>
        </xdr:to>
        <xdr:sp macro="" textlink="">
          <xdr:nvSpPr>
            <xdr:cNvPr id="32369" name="Check Box 625" hidden="1">
              <a:extLst>
                <a:ext uri="{63B3BB69-23CF-44E3-9099-C40C66FF867C}">
                  <a14:compatExt spid="_x0000_s3236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57</xdr:col>
      <xdr:colOff>0</xdr:colOff>
      <xdr:row>8</xdr:row>
      <xdr:rowOff>0</xdr:rowOff>
    </xdr:from>
    <xdr:to>
      <xdr:col>65</xdr:col>
      <xdr:colOff>133350</xdr:colOff>
      <xdr:row>10</xdr:row>
      <xdr:rowOff>9525</xdr:rowOff>
    </xdr:to>
    <xdr:grpSp>
      <xdr:nvGrpSpPr>
        <xdr:cNvPr id="2" name="Groupe 14">
          <a:extLst>
            <a:ext uri="{FF2B5EF4-FFF2-40B4-BE49-F238E27FC236}">
              <a16:creationId xmlns:a16="http://schemas.microsoft.com/office/drawing/2014/main" xmlns="" id="{00000000-0008-0000-0A00-000059C90000}"/>
            </a:ext>
          </a:extLst>
        </xdr:cNvPr>
        <xdr:cNvGrpSpPr>
          <a:grpSpLocks/>
        </xdr:cNvGrpSpPr>
      </xdr:nvGrpSpPr>
      <xdr:grpSpPr bwMode="auto">
        <a:xfrm>
          <a:off x="9233647" y="1109382"/>
          <a:ext cx="1298762" cy="267261"/>
          <a:chOff x="9505950" y="1143000"/>
          <a:chExt cx="1279633" cy="266700"/>
        </a:xfrm>
      </xdr:grpSpPr>
      <xdr:grpSp>
        <xdr:nvGrpSpPr>
          <xdr:cNvPr id="3" name="Groupe 96">
            <a:extLst>
              <a:ext uri="{FF2B5EF4-FFF2-40B4-BE49-F238E27FC236}">
                <a16:creationId xmlns:a16="http://schemas.microsoft.com/office/drawing/2014/main" xmlns="" id="{00000000-0008-0000-0A00-000079C90000}"/>
              </a:ext>
            </a:extLst>
          </xdr:cNvPr>
          <xdr:cNvGrpSpPr>
            <a:grpSpLocks/>
          </xdr:cNvGrpSpPr>
        </xdr:nvGrpSpPr>
        <xdr:grpSpPr bwMode="auto">
          <a:xfrm>
            <a:off x="9639246" y="1143000"/>
            <a:ext cx="1146337" cy="259629"/>
            <a:chOff x="553449" y="1028539"/>
            <a:chExt cx="1582272" cy="284149"/>
          </a:xfrm>
        </xdr:grpSpPr>
        <xdr:sp macro="" textlink="">
          <xdr:nvSpPr>
            <xdr:cNvPr id="4" name="ZoneTexte 3">
              <a:extLst>
                <a:ext uri="{FF2B5EF4-FFF2-40B4-BE49-F238E27FC236}">
                  <a16:creationId xmlns:a16="http://schemas.microsoft.com/office/drawing/2014/main" xmlns="" id="{00000000-0008-0000-0A00-000012000000}"/>
                </a:ext>
              </a:extLst>
            </xdr:cNvPr>
            <xdr:cNvSpPr txBox="1"/>
          </xdr:nvSpPr>
          <xdr:spPr>
            <a:xfrm>
              <a:off x="553997" y="1028539"/>
              <a:ext cx="1581724"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CERTIFICATIVE</a:t>
              </a:r>
            </a:p>
          </xdr:txBody>
        </xdr:sp>
      </xdr:grpSp>
    </xdr:grpSp>
    <xdr:clientData/>
  </xdr:twoCellAnchor>
  <xdr:twoCellAnchor>
    <xdr:from>
      <xdr:col>46</xdr:col>
      <xdr:colOff>85725</xdr:colOff>
      <xdr:row>8</xdr:row>
      <xdr:rowOff>0</xdr:rowOff>
    </xdr:from>
    <xdr:to>
      <xdr:col>55</xdr:col>
      <xdr:colOff>76200</xdr:colOff>
      <xdr:row>10</xdr:row>
      <xdr:rowOff>9525</xdr:rowOff>
    </xdr:to>
    <xdr:grpSp>
      <xdr:nvGrpSpPr>
        <xdr:cNvPr id="5" name="Groupe 27">
          <a:extLst>
            <a:ext uri="{FF2B5EF4-FFF2-40B4-BE49-F238E27FC236}">
              <a16:creationId xmlns:a16="http://schemas.microsoft.com/office/drawing/2014/main" xmlns="" id="{00000000-0008-0000-0A00-00005AC90000}"/>
            </a:ext>
          </a:extLst>
        </xdr:cNvPr>
        <xdr:cNvGrpSpPr>
          <a:grpSpLocks/>
        </xdr:cNvGrpSpPr>
      </xdr:nvGrpSpPr>
      <xdr:grpSpPr bwMode="auto">
        <a:xfrm>
          <a:off x="7515225" y="1109382"/>
          <a:ext cx="1503269" cy="267261"/>
          <a:chOff x="8134350" y="1143000"/>
          <a:chExt cx="1510535" cy="266700"/>
        </a:xfrm>
      </xdr:grpSpPr>
      <xdr:grpSp>
        <xdr:nvGrpSpPr>
          <xdr:cNvPr id="6" name="Groupe 93">
            <a:extLst>
              <a:ext uri="{FF2B5EF4-FFF2-40B4-BE49-F238E27FC236}">
                <a16:creationId xmlns:a16="http://schemas.microsoft.com/office/drawing/2014/main" xmlns="" id="{00000000-0008-0000-0A00-000077C90000}"/>
              </a:ext>
            </a:extLst>
          </xdr:cNvPr>
          <xdr:cNvGrpSpPr>
            <a:grpSpLocks/>
          </xdr:cNvGrpSpPr>
        </xdr:nvGrpSpPr>
        <xdr:grpSpPr bwMode="auto">
          <a:xfrm>
            <a:off x="8283170" y="1143000"/>
            <a:ext cx="1361715" cy="259629"/>
            <a:chOff x="583645" y="1028539"/>
            <a:chExt cx="1581078" cy="284149"/>
          </a:xfrm>
        </xdr:grpSpPr>
        <xdr:sp macro="" textlink="">
          <xdr:nvSpPr>
            <xdr:cNvPr id="7" name="ZoneTexte 6">
              <a:extLst>
                <a:ext uri="{FF2B5EF4-FFF2-40B4-BE49-F238E27FC236}">
                  <a16:creationId xmlns:a16="http://schemas.microsoft.com/office/drawing/2014/main" xmlns="" id="{00000000-0008-0000-0A00-00001F000000}"/>
                </a:ext>
              </a:extLst>
            </xdr:cNvPr>
            <xdr:cNvSpPr txBox="1"/>
          </xdr:nvSpPr>
          <xdr:spPr>
            <a:xfrm>
              <a:off x="588458" y="1028539"/>
              <a:ext cx="1576265" cy="28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SOMMATIVE</a:t>
              </a:r>
            </a:p>
          </xdr:txBody>
        </xdr:sp>
      </xdr:grpSp>
    </xdr:grpSp>
    <xdr:clientData/>
  </xdr:twoCellAnchor>
  <xdr:twoCellAnchor>
    <xdr:from>
      <xdr:col>38</xdr:col>
      <xdr:colOff>0</xdr:colOff>
      <xdr:row>8</xdr:row>
      <xdr:rowOff>0</xdr:rowOff>
    </xdr:from>
    <xdr:to>
      <xdr:col>49</xdr:col>
      <xdr:colOff>66675</xdr:colOff>
      <xdr:row>10</xdr:row>
      <xdr:rowOff>9525</xdr:rowOff>
    </xdr:to>
    <xdr:grpSp>
      <xdr:nvGrpSpPr>
        <xdr:cNvPr id="8" name="Groupe 35">
          <a:extLst>
            <a:ext uri="{FF2B5EF4-FFF2-40B4-BE49-F238E27FC236}">
              <a16:creationId xmlns:a16="http://schemas.microsoft.com/office/drawing/2014/main" xmlns="" id="{00000000-0008-0000-0A00-00005BC90000}"/>
            </a:ext>
          </a:extLst>
        </xdr:cNvPr>
        <xdr:cNvGrpSpPr>
          <a:grpSpLocks/>
        </xdr:cNvGrpSpPr>
      </xdr:nvGrpSpPr>
      <xdr:grpSpPr bwMode="auto">
        <a:xfrm>
          <a:off x="5995147" y="1109382"/>
          <a:ext cx="2038910" cy="267261"/>
          <a:chOff x="6324600" y="1142999"/>
          <a:chExt cx="2062002" cy="266701"/>
        </a:xfrm>
      </xdr:grpSpPr>
      <xdr:grpSp>
        <xdr:nvGrpSpPr>
          <xdr:cNvPr id="9" name="Groupe 127231">
            <a:extLst>
              <a:ext uri="{FF2B5EF4-FFF2-40B4-BE49-F238E27FC236}">
                <a16:creationId xmlns:a16="http://schemas.microsoft.com/office/drawing/2014/main" xmlns="" id="{00000000-0008-0000-0A00-000075C90000}"/>
              </a:ext>
            </a:extLst>
          </xdr:cNvPr>
          <xdr:cNvGrpSpPr>
            <a:grpSpLocks/>
          </xdr:cNvGrpSpPr>
        </xdr:nvGrpSpPr>
        <xdr:grpSpPr bwMode="auto">
          <a:xfrm>
            <a:off x="6494001" y="1142999"/>
            <a:ext cx="1892601" cy="259629"/>
            <a:chOff x="527155" y="1028538"/>
            <a:chExt cx="1582272" cy="284149"/>
          </a:xfrm>
        </xdr:grpSpPr>
        <xdr:sp macro="" textlink="">
          <xdr:nvSpPr>
            <xdr:cNvPr id="10" name="ZoneTexte 9">
              <a:extLst>
                <a:ext uri="{FF2B5EF4-FFF2-40B4-BE49-F238E27FC236}">
                  <a16:creationId xmlns:a16="http://schemas.microsoft.com/office/drawing/2014/main" xmlns="" id="{00000000-0008-0000-0A00-000027000000}"/>
                </a:ext>
              </a:extLst>
            </xdr:cNvPr>
            <xdr:cNvSpPr txBox="1"/>
          </xdr:nvSpPr>
          <xdr:spPr>
            <a:xfrm>
              <a:off x="529189" y="1028538"/>
              <a:ext cx="1580238" cy="281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fr-FR" sz="1050" b="0">
                  <a:latin typeface="Arial Narrow" pitchFamily="34" charset="0"/>
                </a:rPr>
                <a:t>FORMATIVE</a:t>
              </a:r>
            </a:p>
          </xdr:txBody>
        </xdr:sp>
      </xdr:grpSp>
    </xdr:grpSp>
    <xdr:clientData/>
  </xdr:twoCellAnchor>
  <xdr:twoCellAnchor editAs="oneCell">
    <xdr:from>
      <xdr:col>1</xdr:col>
      <xdr:colOff>0</xdr:colOff>
      <xdr:row>36</xdr:row>
      <xdr:rowOff>47625</xdr:rowOff>
    </xdr:from>
    <xdr:to>
      <xdr:col>10</xdr:col>
      <xdr:colOff>76200</xdr:colOff>
      <xdr:row>39</xdr:row>
      <xdr:rowOff>19049</xdr:rowOff>
    </xdr:to>
    <xdr:pic>
      <xdr:nvPicPr>
        <xdr:cNvPr id="11" name="Image 15">
          <a:extLst>
            <a:ext uri="{FF2B5EF4-FFF2-40B4-BE49-F238E27FC236}">
              <a16:creationId xmlns:a16="http://schemas.microsoft.com/office/drawing/2014/main" xmlns="" id="{00000000-0008-0000-0A00-00005CC90000}"/>
            </a:ext>
          </a:extLst>
        </xdr:cNvPr>
        <xdr:cNvPicPr>
          <a:picLocks noChangeAspect="1"/>
        </xdr:cNvPicPr>
      </xdr:nvPicPr>
      <xdr:blipFill>
        <a:blip xmlns:r="http://schemas.openxmlformats.org/officeDocument/2006/relationships" r:embed="rId1" cstate="print"/>
        <a:srcRect/>
        <a:stretch>
          <a:fillRect/>
        </a:stretch>
      </xdr:blipFill>
      <xdr:spPr bwMode="auto">
        <a:xfrm>
          <a:off x="123825" y="7439025"/>
          <a:ext cx="1457325" cy="371474"/>
        </a:xfrm>
        <a:prstGeom prst="rect">
          <a:avLst/>
        </a:prstGeom>
        <a:noFill/>
        <a:ln w="9525">
          <a:noFill/>
          <a:miter lim="800000"/>
          <a:headEnd/>
          <a:tailEnd/>
        </a:ln>
      </xdr:spPr>
    </xdr:pic>
    <xdr:clientData/>
  </xdr:twoCellAnchor>
  <xdr:twoCellAnchor>
    <xdr:from>
      <xdr:col>1</xdr:col>
      <xdr:colOff>19050</xdr:colOff>
      <xdr:row>30</xdr:row>
      <xdr:rowOff>9525</xdr:rowOff>
    </xdr:from>
    <xdr:to>
      <xdr:col>10</xdr:col>
      <xdr:colOff>123825</xdr:colOff>
      <xdr:row>35</xdr:row>
      <xdr:rowOff>95250</xdr:rowOff>
    </xdr:to>
    <xdr:pic>
      <xdr:nvPicPr>
        <xdr:cNvPr id="12" name="Picture 161">
          <a:extLst>
            <a:ext uri="{FF2B5EF4-FFF2-40B4-BE49-F238E27FC236}">
              <a16:creationId xmlns:a16="http://schemas.microsoft.com/office/drawing/2014/main" xmlns="" id="{00000000-0008-0000-0A00-00005DC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2875" y="6600825"/>
          <a:ext cx="1485900" cy="752475"/>
        </a:xfrm>
        <a:prstGeom prst="rect">
          <a:avLst/>
        </a:prstGeom>
        <a:noFill/>
        <a:ln w="9525">
          <a:noFill/>
          <a:miter lim="800000"/>
          <a:headEnd/>
          <a:tailEnd/>
        </a:ln>
      </xdr:spPr>
    </xdr:pic>
    <xdr:clientData/>
  </xdr:twoCellAnchor>
  <xdr:twoCellAnchor>
    <xdr:from>
      <xdr:col>54</xdr:col>
      <xdr:colOff>0</xdr:colOff>
      <xdr:row>19</xdr:row>
      <xdr:rowOff>0</xdr:rowOff>
    </xdr:from>
    <xdr:to>
      <xdr:col>61</xdr:col>
      <xdr:colOff>95250</xdr:colOff>
      <xdr:row>19</xdr:row>
      <xdr:rowOff>152400</xdr:rowOff>
    </xdr:to>
    <xdr:grpSp>
      <xdr:nvGrpSpPr>
        <xdr:cNvPr id="13" name="Groupe 21">
          <a:extLst>
            <a:ext uri="{FF2B5EF4-FFF2-40B4-BE49-F238E27FC236}">
              <a16:creationId xmlns:a16="http://schemas.microsoft.com/office/drawing/2014/main" xmlns="" id="{00000000-0008-0000-0A00-00005FC90000}"/>
            </a:ext>
          </a:extLst>
        </xdr:cNvPr>
        <xdr:cNvGrpSpPr>
          <a:grpSpLocks/>
        </xdr:cNvGrpSpPr>
      </xdr:nvGrpSpPr>
      <xdr:grpSpPr bwMode="auto">
        <a:xfrm>
          <a:off x="8796618" y="2644588"/>
          <a:ext cx="1114985" cy="152400"/>
          <a:chOff x="7560594" y="2922146"/>
          <a:chExt cx="1083822" cy="115846"/>
        </a:xfrm>
      </xdr:grpSpPr>
      <xdr:sp macro="" textlink="">
        <xdr:nvSpPr>
          <xdr:cNvPr id="14" name="Flèche droite 13">
            <a:extLst>
              <a:ext uri="{FF2B5EF4-FFF2-40B4-BE49-F238E27FC236}">
                <a16:creationId xmlns:a16="http://schemas.microsoft.com/office/drawing/2014/main" xmlns="" id="{00000000-0008-0000-0A00-000033000000}"/>
              </a:ext>
            </a:extLst>
          </xdr:cNvPr>
          <xdr:cNvSpPr/>
        </xdr:nvSpPr>
        <xdr:spPr>
          <a:xfrm>
            <a:off x="7635990" y="2922146"/>
            <a:ext cx="1008426" cy="115846"/>
          </a:xfrm>
          <a:prstGeom prst="rightArrow">
            <a:avLst>
              <a:gd name="adj1" fmla="val 50000"/>
              <a:gd name="adj2" fmla="val 111853"/>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5" name="Rectangle 14">
            <a:extLst>
              <a:ext uri="{FF2B5EF4-FFF2-40B4-BE49-F238E27FC236}">
                <a16:creationId xmlns:a16="http://schemas.microsoft.com/office/drawing/2014/main" xmlns="" id="{00000000-0008-0000-0A00-000034000000}"/>
              </a:ext>
            </a:extLst>
          </xdr:cNvPr>
          <xdr:cNvSpPr/>
        </xdr:nvSpPr>
        <xdr:spPr>
          <a:xfrm>
            <a:off x="7588868" y="2951108"/>
            <a:ext cx="37698"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6" name="Rectangle 15">
            <a:extLst>
              <a:ext uri="{FF2B5EF4-FFF2-40B4-BE49-F238E27FC236}">
                <a16:creationId xmlns:a16="http://schemas.microsoft.com/office/drawing/2014/main" xmlns="" id="{00000000-0008-0000-0A00-000035000000}"/>
              </a:ext>
            </a:extLst>
          </xdr:cNvPr>
          <xdr:cNvSpPr/>
        </xdr:nvSpPr>
        <xdr:spPr>
          <a:xfrm>
            <a:off x="7560594" y="2951108"/>
            <a:ext cx="18849" cy="57923"/>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clientData/>
  </xdr:twoCellAnchor>
  <xdr:twoCellAnchor>
    <xdr:from>
      <xdr:col>52</xdr:col>
      <xdr:colOff>114300</xdr:colOff>
      <xdr:row>19</xdr:row>
      <xdr:rowOff>190500</xdr:rowOff>
    </xdr:from>
    <xdr:to>
      <xdr:col>63</xdr:col>
      <xdr:colOff>57150</xdr:colOff>
      <xdr:row>20</xdr:row>
      <xdr:rowOff>180975</xdr:rowOff>
    </xdr:to>
    <xdr:grpSp>
      <xdr:nvGrpSpPr>
        <xdr:cNvPr id="17" name="Groupe 127237">
          <a:extLst>
            <a:ext uri="{FF2B5EF4-FFF2-40B4-BE49-F238E27FC236}">
              <a16:creationId xmlns:a16="http://schemas.microsoft.com/office/drawing/2014/main" xmlns="" id="{00000000-0008-0000-0A00-000060C90000}"/>
            </a:ext>
          </a:extLst>
        </xdr:cNvPr>
        <xdr:cNvGrpSpPr>
          <a:grpSpLocks/>
        </xdr:cNvGrpSpPr>
      </xdr:nvGrpSpPr>
      <xdr:grpSpPr bwMode="auto">
        <a:xfrm>
          <a:off x="8619565" y="2835088"/>
          <a:ext cx="1545291" cy="214593"/>
          <a:chOff x="7916111" y="3078976"/>
          <a:chExt cx="1584280" cy="206354"/>
        </a:xfrm>
      </xdr:grpSpPr>
      <xdr:sp macro="" textlink="">
        <xdr:nvSpPr>
          <xdr:cNvPr id="18" name="Rectangle avec flèche vers le bas 17">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9" name="Rectangle avec flèche vers le bas 18">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0" name="Rectangle avec flèche vers le bas 19">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1" name="Rectangle avec flèche vers le bas 20">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2" name="Rectangle avec flèche vers le bas 21">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3" name="Rectangle avec flèche vers le bas 22">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24" name="Rectangle 23">
            <a:extLst>
              <a:ext uri="{FF2B5EF4-FFF2-40B4-BE49-F238E27FC236}">
                <a16:creationId xmlns:a16="http://schemas.microsoft.com/office/drawing/2014/main" xmlns="" id="{00000000-0008-0000-0A00-00003D000000}"/>
              </a:ext>
            </a:extLst>
          </xdr:cNvPr>
          <xdr:cNvSpPr/>
        </xdr:nvSpPr>
        <xdr:spPr>
          <a:xfrm>
            <a:off x="7955967" y="3150751"/>
            <a:ext cx="109604" cy="44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25" name="Croix 24">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71</xdr:col>
      <xdr:colOff>0</xdr:colOff>
      <xdr:row>1</xdr:row>
      <xdr:rowOff>0</xdr:rowOff>
    </xdr:from>
    <xdr:to>
      <xdr:col>78</xdr:col>
      <xdr:colOff>108795</xdr:colOff>
      <xdr:row>6</xdr:row>
      <xdr:rowOff>124826</xdr:rowOff>
    </xdr:to>
    <xdr:grpSp>
      <xdr:nvGrpSpPr>
        <xdr:cNvPr id="26" name="Groupe 25">
          <a:hlinkClick xmlns:r="http://schemas.openxmlformats.org/officeDocument/2006/relationships" r:id="rId3"/>
          <a:extLst>
            <a:ext uri="{FF2B5EF4-FFF2-40B4-BE49-F238E27FC236}">
              <a16:creationId xmlns:a16="http://schemas.microsoft.com/office/drawing/2014/main" xmlns="" id="{00000000-0008-0000-0A00-00002B000000}"/>
            </a:ext>
          </a:extLst>
        </xdr:cNvPr>
        <xdr:cNvGrpSpPr/>
      </xdr:nvGrpSpPr>
      <xdr:grpSpPr>
        <a:xfrm>
          <a:off x="11306735" y="156882"/>
          <a:ext cx="1475913" cy="785973"/>
          <a:chOff x="19405709" y="1398110"/>
          <a:chExt cx="2093555" cy="1176971"/>
        </a:xfrm>
        <a:solidFill>
          <a:srgbClr val="00B050"/>
        </a:solidFill>
      </xdr:grpSpPr>
      <xdr:sp macro="" textlink="">
        <xdr:nvSpPr>
          <xdr:cNvPr id="27" name="Carré corné 26">
            <a:extLst>
              <a:ext uri="{FF2B5EF4-FFF2-40B4-BE49-F238E27FC236}">
                <a16:creationId xmlns:a16="http://schemas.microsoft.com/office/drawing/2014/main" xmlns="" id="{00000000-0008-0000-0A00-00002C000000}"/>
              </a:ext>
            </a:extLst>
          </xdr:cNvPr>
          <xdr:cNvSpPr/>
        </xdr:nvSpPr>
        <xdr:spPr>
          <a:xfrm>
            <a:off x="19405709" y="1398110"/>
            <a:ext cx="2093555" cy="1176971"/>
          </a:xfrm>
          <a:prstGeom prst="foldedCorner">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200">
                <a:solidFill>
                  <a:schemeClr val="tx1"/>
                </a:solidFill>
                <a:latin typeface="Arial Narrow" pitchFamily="34" charset="0"/>
              </a:rPr>
              <a:t>RETOUR VERS</a:t>
            </a:r>
          </a:p>
          <a:p>
            <a:pPr algn="ctr"/>
            <a:r>
              <a:rPr lang="fr-FR" sz="1200">
                <a:solidFill>
                  <a:schemeClr val="tx1"/>
                </a:solidFill>
                <a:latin typeface="Arial Narrow" pitchFamily="34" charset="0"/>
              </a:rPr>
              <a:t>"</a:t>
            </a:r>
            <a:r>
              <a:rPr lang="fr-FR" sz="1200" b="1">
                <a:solidFill>
                  <a:schemeClr val="tx1"/>
                </a:solidFill>
                <a:latin typeface="Arial Narrow" pitchFamily="34" charset="0"/>
              </a:rPr>
              <a:t>EN-TÊTE DOSSIER</a:t>
            </a:r>
            <a:r>
              <a:rPr lang="fr-FR" sz="1200">
                <a:solidFill>
                  <a:schemeClr val="tx1"/>
                </a:solidFill>
                <a:latin typeface="Arial Narrow" pitchFamily="34" charset="0"/>
              </a:rPr>
              <a:t>"</a:t>
            </a:r>
          </a:p>
        </xdr:txBody>
      </xdr:sp>
      <xdr:sp macro="" textlink="">
        <xdr:nvSpPr>
          <xdr:cNvPr id="28" name="Flèche gauche 27">
            <a:extLst>
              <a:ext uri="{FF2B5EF4-FFF2-40B4-BE49-F238E27FC236}">
                <a16:creationId xmlns:a16="http://schemas.microsoft.com/office/drawing/2014/main" xmlns="" id="{00000000-0008-0000-0A00-00002D000000}"/>
              </a:ext>
            </a:extLst>
          </xdr:cNvPr>
          <xdr:cNvSpPr/>
        </xdr:nvSpPr>
        <xdr:spPr>
          <a:xfrm>
            <a:off x="19747390" y="2182091"/>
            <a:ext cx="1405215" cy="322384"/>
          </a:xfrm>
          <a:prstGeom prst="leftArrow">
            <a:avLst>
              <a:gd name="adj1" fmla="val 50000"/>
              <a:gd name="adj2" fmla="val 140909"/>
            </a:avLst>
          </a:prstGeom>
          <a:grp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000"/>
          </a:p>
        </xdr:txBody>
      </xdr:sp>
    </xdr:grpSp>
    <xdr:clientData/>
  </xdr:twoCellAnchor>
  <xdr:oneCellAnchor>
    <xdr:from>
      <xdr:col>29</xdr:col>
      <xdr:colOff>23621</xdr:colOff>
      <xdr:row>33</xdr:row>
      <xdr:rowOff>36693</xdr:rowOff>
    </xdr:from>
    <xdr:ext cx="1080000" cy="576000"/>
    <xdr:sp macro="" textlink="Résultats!C2" fLocksText="0">
      <xdr:nvSpPr>
        <xdr:cNvPr id="29" name="Carré corné 28">
          <a:extLst>
            <a:ext uri="{FF2B5EF4-FFF2-40B4-BE49-F238E27FC236}">
              <a16:creationId xmlns:a16="http://schemas.microsoft.com/office/drawing/2014/main" xmlns="" id="{00000000-0008-0000-0A00-000026000000}"/>
            </a:ext>
          </a:extLst>
        </xdr:cNvPr>
        <xdr:cNvSpPr/>
      </xdr:nvSpPr>
      <xdr:spPr>
        <a:xfrm rot="21092333">
          <a:off x="4605146" y="7028043"/>
          <a:ext cx="1080000" cy="576000"/>
        </a:xfrm>
        <a:prstGeom prst="foldedCorner">
          <a:avLst>
            <a:gd name="adj" fmla="val 22996"/>
          </a:avLst>
        </a:prstGeom>
        <a:solidFill>
          <a:schemeClr val="bg2">
            <a:lumMod val="90000"/>
          </a:schemeClr>
        </a:solidFill>
        <a:ln>
          <a:solidFill>
            <a:schemeClr val="bg2">
              <a:lumMod val="25000"/>
            </a:schemeClr>
          </a:solidFill>
        </a:ln>
        <a:effectLst>
          <a:outerShdw blurRad="50800" dist="38100" dir="13500000" algn="br" rotWithShape="0">
            <a:prstClr val="black">
              <a:alpha val="40000"/>
            </a:prstClr>
          </a:outerShdw>
        </a:effectLst>
      </xdr:spPr>
      <xdr:txBody>
        <a:bodyPr wrap="square" lIns="36000" tIns="72000" rIns="36000" bIns="0" anchor="ctr" anchorCtr="0">
          <a:noAutofit/>
        </a:bodyPr>
        <a:lstStyle/>
        <a:p>
          <a:pPr algn="ctr"/>
          <a:fld id="{41F6A5D0-5249-44DE-9C3B-BAE2239F40E2}" type="TxLink">
            <a:rPr lang="en-US" sz="1600" b="0" i="0" u="none" strike="noStrike"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rPr>
            <a:pPr algn="ctr"/>
            <a:t>Bac Pro TMA</a:t>
          </a:fld>
          <a:endParaRPr lang="fr-FR" sz="5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pitchFamily="34" charset="0"/>
            <a:cs typeface="Arial" pitchFamily="34" charset="0"/>
          </a:endParaRPr>
        </a:p>
      </xdr:txBody>
    </xdr:sp>
    <xdr:clientData fLocksWithSheet="0"/>
  </xdr:oneCellAnchor>
  <xdr:twoCellAnchor>
    <xdr:from>
      <xdr:col>70</xdr:col>
      <xdr:colOff>306523</xdr:colOff>
      <xdr:row>15</xdr:row>
      <xdr:rowOff>38100</xdr:rowOff>
    </xdr:from>
    <xdr:to>
      <xdr:col>79</xdr:col>
      <xdr:colOff>0</xdr:colOff>
      <xdr:row>17</xdr:row>
      <xdr:rowOff>258450</xdr:rowOff>
    </xdr:to>
    <xdr:sp macro="" textlink="">
      <xdr:nvSpPr>
        <xdr:cNvPr id="34" name="Carré corné 33">
          <a:hlinkClick xmlns:r="http://schemas.openxmlformats.org/officeDocument/2006/relationships" r:id="rId4"/>
        </xdr:cNvPr>
        <xdr:cNvSpPr/>
      </xdr:nvSpPr>
      <xdr:spPr>
        <a:xfrm>
          <a:off x="11260273" y="1962150"/>
          <a:ext cx="1588952" cy="439425"/>
        </a:xfrm>
        <a:prstGeom prst="foldedCorner">
          <a:avLst>
            <a:gd name="adj" fmla="val 41090"/>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fr-FR" sz="1400" b="1">
              <a:solidFill>
                <a:schemeClr val="tx1"/>
              </a:solidFill>
              <a:latin typeface="Arial Narrow" pitchFamily="34" charset="0"/>
            </a:rPr>
            <a:t>Barème de notation</a:t>
          </a:r>
        </a:p>
      </xdr:txBody>
    </xdr:sp>
    <xdr:clientData/>
  </xdr:twoCellAnchor>
  <xdr:twoCellAnchor>
    <xdr:from>
      <xdr:col>36</xdr:col>
      <xdr:colOff>91609</xdr:colOff>
      <xdr:row>29</xdr:row>
      <xdr:rowOff>36139</xdr:rowOff>
    </xdr:from>
    <xdr:to>
      <xdr:col>37</xdr:col>
      <xdr:colOff>126908</xdr:colOff>
      <xdr:row>40</xdr:row>
      <xdr:rowOff>102254</xdr:rowOff>
    </xdr:to>
    <xdr:grpSp>
      <xdr:nvGrpSpPr>
        <xdr:cNvPr id="35" name="Groupe 127237">
          <a:extLst>
            <a:ext uri="{FF2B5EF4-FFF2-40B4-BE49-F238E27FC236}">
              <a16:creationId xmlns:a16="http://schemas.microsoft.com/office/drawing/2014/main" xmlns="" id="{00000000-0008-0000-0A00-000060C90000}"/>
            </a:ext>
          </a:extLst>
        </xdr:cNvPr>
        <xdr:cNvGrpSpPr>
          <a:grpSpLocks/>
        </xdr:cNvGrpSpPr>
      </xdr:nvGrpSpPr>
      <xdr:grpSpPr bwMode="auto">
        <a:xfrm rot="16200000">
          <a:off x="5062819" y="7200900"/>
          <a:ext cx="1545291" cy="214593"/>
          <a:chOff x="7916111" y="3078976"/>
          <a:chExt cx="1584280" cy="206354"/>
        </a:xfrm>
      </xdr:grpSpPr>
      <xdr:sp macro="" textlink="">
        <xdr:nvSpPr>
          <xdr:cNvPr id="36" name="Rectangle avec flèche vers le bas 35">
            <a:extLst>
              <a:ext uri="{FF2B5EF4-FFF2-40B4-BE49-F238E27FC236}">
                <a16:creationId xmlns:a16="http://schemas.microsoft.com/office/drawing/2014/main" xmlns="" id="{00000000-0008-0000-0A00-000037000000}"/>
              </a:ext>
            </a:extLst>
          </xdr:cNvPr>
          <xdr:cNvSpPr/>
        </xdr:nvSpPr>
        <xdr:spPr>
          <a:xfrm>
            <a:off x="8743125" y="3078976"/>
            <a:ext cx="199281" cy="206354"/>
          </a:xfrm>
          <a:prstGeom prst="downArrowCallout">
            <a:avLst>
              <a:gd name="adj1" fmla="val 54545"/>
              <a:gd name="adj2" fmla="val 50000"/>
              <a:gd name="adj3" fmla="val 20455"/>
              <a:gd name="adj4" fmla="val 72223"/>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7" name="Rectangle avec flèche vers le bas 36">
            <a:extLst>
              <a:ext uri="{FF2B5EF4-FFF2-40B4-BE49-F238E27FC236}">
                <a16:creationId xmlns:a16="http://schemas.microsoft.com/office/drawing/2014/main" xmlns="" id="{00000000-0008-0000-0A00-000038000000}"/>
              </a:ext>
            </a:extLst>
          </xdr:cNvPr>
          <xdr:cNvSpPr/>
        </xdr:nvSpPr>
        <xdr:spPr>
          <a:xfrm>
            <a:off x="9022118" y="3078976"/>
            <a:ext cx="199281" cy="206354"/>
          </a:xfrm>
          <a:prstGeom prst="downArrowCallout">
            <a:avLst>
              <a:gd name="adj1" fmla="val 54545"/>
              <a:gd name="adj2" fmla="val 50000"/>
              <a:gd name="adj3" fmla="val 20455"/>
              <a:gd name="adj4" fmla="val 72223"/>
            </a:avLst>
          </a:pr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8" name="Rectangle avec flèche vers le bas 37">
            <a:extLst>
              <a:ext uri="{FF2B5EF4-FFF2-40B4-BE49-F238E27FC236}">
                <a16:creationId xmlns:a16="http://schemas.microsoft.com/office/drawing/2014/main" xmlns="" id="{00000000-0008-0000-0A00-000039000000}"/>
              </a:ext>
            </a:extLst>
          </xdr:cNvPr>
          <xdr:cNvSpPr/>
        </xdr:nvSpPr>
        <xdr:spPr>
          <a:xfrm>
            <a:off x="8195104" y="3078976"/>
            <a:ext cx="189316" cy="206354"/>
          </a:xfrm>
          <a:prstGeom prst="downArrowCallout">
            <a:avLst>
              <a:gd name="adj1" fmla="val 54545"/>
              <a:gd name="adj2" fmla="val 50000"/>
              <a:gd name="adj3" fmla="val 20455"/>
              <a:gd name="adj4" fmla="val 72223"/>
            </a:avLst>
          </a:prstGeom>
          <a:solidFill>
            <a:srgbClr val="FF711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39" name="Rectangle avec flèche vers le bas 38">
            <a:extLst>
              <a:ext uri="{FF2B5EF4-FFF2-40B4-BE49-F238E27FC236}">
                <a16:creationId xmlns:a16="http://schemas.microsoft.com/office/drawing/2014/main" xmlns="" id="{00000000-0008-0000-0A00-00003A000000}"/>
              </a:ext>
            </a:extLst>
          </xdr:cNvPr>
          <xdr:cNvSpPr/>
        </xdr:nvSpPr>
        <xdr:spPr>
          <a:xfrm>
            <a:off x="8464132" y="3078976"/>
            <a:ext cx="199281" cy="206354"/>
          </a:xfrm>
          <a:prstGeom prst="downArrowCallout">
            <a:avLst>
              <a:gd name="adj1" fmla="val 54545"/>
              <a:gd name="adj2" fmla="val 50000"/>
              <a:gd name="adj3" fmla="val 20455"/>
              <a:gd name="adj4" fmla="val 72223"/>
            </a:avLst>
          </a:prstGeom>
          <a:solidFill>
            <a:srgbClr val="FFCC66"/>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40" name="Rectangle avec flèche vers le bas 39">
            <a:extLst>
              <a:ext uri="{FF2B5EF4-FFF2-40B4-BE49-F238E27FC236}">
                <a16:creationId xmlns:a16="http://schemas.microsoft.com/office/drawing/2014/main" xmlns="" id="{00000000-0008-0000-0A00-00003B000000}"/>
              </a:ext>
            </a:extLst>
          </xdr:cNvPr>
          <xdr:cNvSpPr/>
        </xdr:nvSpPr>
        <xdr:spPr>
          <a:xfrm>
            <a:off x="7916111" y="3078976"/>
            <a:ext cx="199281" cy="206354"/>
          </a:xfrm>
          <a:prstGeom prst="downArrowCallout">
            <a:avLst>
              <a:gd name="adj1" fmla="val 54545"/>
              <a:gd name="adj2" fmla="val 50000"/>
              <a:gd name="adj3" fmla="val 20455"/>
              <a:gd name="adj4" fmla="val 72223"/>
            </a:avLst>
          </a:prstGeom>
          <a:solidFill>
            <a:srgbClr val="FF0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1" name="Rectangle avec flèche vers le bas 40">
            <a:extLst>
              <a:ext uri="{FF2B5EF4-FFF2-40B4-BE49-F238E27FC236}">
                <a16:creationId xmlns:a16="http://schemas.microsoft.com/office/drawing/2014/main" xmlns="" id="{00000000-0008-0000-0A00-00003C000000}"/>
              </a:ext>
            </a:extLst>
          </xdr:cNvPr>
          <xdr:cNvSpPr/>
        </xdr:nvSpPr>
        <xdr:spPr>
          <a:xfrm>
            <a:off x="9311075" y="3078976"/>
            <a:ext cx="189316" cy="206354"/>
          </a:xfrm>
          <a:prstGeom prst="downArrowCallout">
            <a:avLst>
              <a:gd name="adj1" fmla="val 54545"/>
              <a:gd name="adj2" fmla="val 50000"/>
              <a:gd name="adj3" fmla="val 20455"/>
              <a:gd name="adj4" fmla="val 72223"/>
            </a:avLst>
          </a:prstGeom>
          <a:solidFill>
            <a:srgbClr val="00B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fr-FR"/>
          </a:p>
        </xdr:txBody>
      </xdr:sp>
      <xdr:sp macro="" textlink="">
        <xdr:nvSpPr>
          <xdr:cNvPr id="42" name="Rectangle 41">
            <a:extLst>
              <a:ext uri="{FF2B5EF4-FFF2-40B4-BE49-F238E27FC236}">
                <a16:creationId xmlns:a16="http://schemas.microsoft.com/office/drawing/2014/main" xmlns="" id="{00000000-0008-0000-0A00-00003D000000}"/>
              </a:ext>
            </a:extLst>
          </xdr:cNvPr>
          <xdr:cNvSpPr/>
        </xdr:nvSpPr>
        <xdr:spPr>
          <a:xfrm rot="16200000">
            <a:off x="7959327" y="3149286"/>
            <a:ext cx="102884" cy="47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sp macro="" textlink="">
        <xdr:nvSpPr>
          <xdr:cNvPr id="43" name="Croix 42">
            <a:extLst>
              <a:ext uri="{FF2B5EF4-FFF2-40B4-BE49-F238E27FC236}">
                <a16:creationId xmlns:a16="http://schemas.microsoft.com/office/drawing/2014/main" xmlns="" id="{00000000-0008-0000-0A00-00003E000000}"/>
              </a:ext>
            </a:extLst>
          </xdr:cNvPr>
          <xdr:cNvSpPr/>
        </xdr:nvSpPr>
        <xdr:spPr>
          <a:xfrm>
            <a:off x="9350931" y="3105892"/>
            <a:ext cx="109604" cy="116635"/>
          </a:xfrm>
          <a:prstGeom prst="plus">
            <a:avLst>
              <a:gd name="adj" fmla="val 34978"/>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grpSp>
    <xdr:clientData/>
  </xdr:twoCellAnchor>
  <xdr:twoCellAnchor>
    <xdr:from>
      <xdr:col>78</xdr:col>
      <xdr:colOff>17928</xdr:colOff>
      <xdr:row>8</xdr:row>
      <xdr:rowOff>163604</xdr:rowOff>
    </xdr:from>
    <xdr:to>
      <xdr:col>82</xdr:col>
      <xdr:colOff>107576</xdr:colOff>
      <xdr:row>14</xdr:row>
      <xdr:rowOff>17928</xdr:rowOff>
    </xdr:to>
    <xdr:sp macro="" textlink="">
      <xdr:nvSpPr>
        <xdr:cNvPr id="44" name="Flèche droite 43">
          <a:hlinkClick xmlns:r="http://schemas.openxmlformats.org/officeDocument/2006/relationships" r:id="rId5"/>
        </xdr:cNvPr>
        <xdr:cNvSpPr/>
      </xdr:nvSpPr>
      <xdr:spPr>
        <a:xfrm>
          <a:off x="12624546" y="1272986"/>
          <a:ext cx="672354" cy="571501"/>
        </a:xfrm>
        <a:prstGeom prst="rightArrow">
          <a:avLst>
            <a:gd name="adj1" fmla="val 39744"/>
            <a:gd name="adj2" fmla="val 75000"/>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3</a:t>
          </a:r>
        </a:p>
      </xdr:txBody>
    </xdr:sp>
    <xdr:clientData/>
  </xdr:twoCellAnchor>
  <xdr:twoCellAnchor>
    <xdr:from>
      <xdr:col>73</xdr:col>
      <xdr:colOff>0</xdr:colOff>
      <xdr:row>8</xdr:row>
      <xdr:rowOff>156882</xdr:rowOff>
    </xdr:from>
    <xdr:to>
      <xdr:col>77</xdr:col>
      <xdr:colOff>89648</xdr:colOff>
      <xdr:row>14</xdr:row>
      <xdr:rowOff>11206</xdr:rowOff>
    </xdr:to>
    <xdr:sp macro="" textlink="">
      <xdr:nvSpPr>
        <xdr:cNvPr id="45" name="Flèche droite 44">
          <a:hlinkClick xmlns:r="http://schemas.openxmlformats.org/officeDocument/2006/relationships" r:id="rId6"/>
        </xdr:cNvPr>
        <xdr:cNvSpPr/>
      </xdr:nvSpPr>
      <xdr:spPr>
        <a:xfrm flipH="1">
          <a:off x="11878235" y="1266264"/>
          <a:ext cx="672354" cy="571501"/>
        </a:xfrm>
        <a:prstGeom prst="rightArrow">
          <a:avLst>
            <a:gd name="adj1" fmla="val 39744"/>
            <a:gd name="adj2" fmla="val 75000"/>
          </a:avLst>
        </a:prstGeom>
        <a:solidFill>
          <a:schemeClr val="accent6">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200">
              <a:solidFill>
                <a:srgbClr val="002060"/>
              </a:solidFill>
              <a:latin typeface="Arial Black" pitchFamily="34" charset="0"/>
            </a:rPr>
            <a:t>1</a:t>
          </a:r>
        </a:p>
      </xdr:txBody>
    </xdr:sp>
    <xdr:clientData/>
  </xdr:twoCellAnchor>
  <xdr:twoCellAnchor>
    <xdr:from>
      <xdr:col>80</xdr:col>
      <xdr:colOff>0</xdr:colOff>
      <xdr:row>1</xdr:row>
      <xdr:rowOff>0</xdr:rowOff>
    </xdr:from>
    <xdr:to>
      <xdr:col>89</xdr:col>
      <xdr:colOff>128912</xdr:colOff>
      <xdr:row>7</xdr:row>
      <xdr:rowOff>122544</xdr:rowOff>
    </xdr:to>
    <xdr:grpSp>
      <xdr:nvGrpSpPr>
        <xdr:cNvPr id="84" name="Groupe 83"/>
        <xdr:cNvGrpSpPr/>
      </xdr:nvGrpSpPr>
      <xdr:grpSpPr>
        <a:xfrm>
          <a:off x="12965206" y="156882"/>
          <a:ext cx="1440000" cy="929368"/>
          <a:chOff x="3124201" y="2811236"/>
          <a:chExt cx="2830286" cy="1034143"/>
        </a:xfrm>
        <a:solidFill>
          <a:schemeClr val="tx1">
            <a:lumMod val="85000"/>
            <a:lumOff val="15000"/>
          </a:schemeClr>
        </a:solidFill>
      </xdr:grpSpPr>
      <xdr:sp macro="" textlink="">
        <xdr:nvSpPr>
          <xdr:cNvPr id="85" name="Carré corné 84">
            <a:hlinkClick xmlns:r="http://schemas.openxmlformats.org/officeDocument/2006/relationships" r:id="rId7"/>
          </xdr:cNvPr>
          <xdr:cNvSpPr/>
        </xdr:nvSpPr>
        <xdr:spPr>
          <a:xfrm>
            <a:off x="3124201" y="2811236"/>
            <a:ext cx="2830286" cy="1034143"/>
          </a:xfrm>
          <a:prstGeom prst="foldedCorner">
            <a:avLst>
              <a:gd name="adj" fmla="val 41090"/>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b"/>
          <a:lstStyle/>
          <a:p>
            <a:pPr algn="ctr"/>
            <a:r>
              <a:rPr lang="fr-FR" sz="1400" b="1">
                <a:solidFill>
                  <a:schemeClr val="bg1"/>
                </a:solidFill>
                <a:latin typeface="Arial Narrow" pitchFamily="34" charset="0"/>
              </a:rPr>
              <a:t>RETOUR</a:t>
            </a:r>
            <a:r>
              <a:rPr lang="fr-FR" sz="1400" b="1" baseline="0">
                <a:solidFill>
                  <a:schemeClr val="bg1"/>
                </a:solidFill>
                <a:latin typeface="Arial Narrow" pitchFamily="34" charset="0"/>
              </a:rPr>
              <a:t> VERS ACCUEIL</a:t>
            </a:r>
            <a:endParaRPr lang="fr-FR" sz="1400" b="1">
              <a:solidFill>
                <a:schemeClr val="bg1"/>
              </a:solidFill>
              <a:latin typeface="Arial Narrow" pitchFamily="34" charset="0"/>
            </a:endParaRPr>
          </a:p>
        </xdr:txBody>
      </xdr:sp>
      <xdr:sp macro="" textlink="">
        <xdr:nvSpPr>
          <xdr:cNvPr id="86" name="Flèche droite rayée 85"/>
          <xdr:cNvSpPr/>
        </xdr:nvSpPr>
        <xdr:spPr>
          <a:xfrm flipH="1">
            <a:off x="3984172" y="3439887"/>
            <a:ext cx="1045028" cy="340178"/>
          </a:xfrm>
          <a:prstGeom prst="stripedRightArrow">
            <a:avLst>
              <a:gd name="adj1" fmla="val 54849"/>
              <a:gd name="adj2" fmla="val 153029"/>
            </a:avLst>
          </a:prstGeom>
          <a:grpFill/>
          <a:ln w="63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900"/>
          </a:p>
        </xdr:txBody>
      </xdr:sp>
    </xdr:grpSp>
    <xdr:clientData fPrintsWithSheet="0"/>
  </xdr:twoCellAnchor>
  <xdr:twoCellAnchor editAs="oneCell">
    <xdr:from>
      <xdr:col>56</xdr:col>
      <xdr:colOff>56030</xdr:colOff>
      <xdr:row>1</xdr:row>
      <xdr:rowOff>0</xdr:rowOff>
    </xdr:from>
    <xdr:to>
      <xdr:col>66</xdr:col>
      <xdr:colOff>178754</xdr:colOff>
      <xdr:row>5</xdr:row>
      <xdr:rowOff>0</xdr:rowOff>
    </xdr:to>
    <xdr:pic>
      <xdr:nvPicPr>
        <xdr:cNvPr id="46" name="Image 45"/>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90" t="4602" r="4299" b="7204"/>
        <a:stretch/>
      </xdr:blipFill>
      <xdr:spPr>
        <a:xfrm>
          <a:off x="9144001" y="156882"/>
          <a:ext cx="1579488" cy="515471"/>
        </a:xfrm>
        <a:prstGeom prst="rect">
          <a:avLst/>
        </a:prstGeom>
      </xdr:spPr>
    </xdr:pic>
    <xdr:clientData fLocksWithSheet="0"/>
  </xdr:twoCellAnchor>
  <mc:AlternateContent xmlns:mc="http://schemas.openxmlformats.org/markup-compatibility/2006">
    <mc:Choice xmlns:a14="http://schemas.microsoft.com/office/drawing/2010/main" Requires="a14">
      <xdr:twoCellAnchor>
        <xdr:from>
          <xdr:col>38</xdr:col>
          <xdr:colOff>0</xdr:colOff>
          <xdr:row>8</xdr:row>
          <xdr:rowOff>0</xdr:rowOff>
        </xdr:from>
        <xdr:to>
          <xdr:col>39</xdr:col>
          <xdr:colOff>76200</xdr:colOff>
          <xdr:row>10</xdr:row>
          <xdr:rowOff>9525</xdr:rowOff>
        </xdr:to>
        <xdr:sp macro="" textlink="">
          <xdr:nvSpPr>
            <xdr:cNvPr id="83969" name="Check Box 1" hidden="1">
              <a:extLst>
                <a:ext uri="{63B3BB69-23CF-44E3-9099-C40C66FF867C}">
                  <a14:compatExt spid="_x0000_s83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85725</xdr:colOff>
          <xdr:row>8</xdr:row>
          <xdr:rowOff>0</xdr:rowOff>
        </xdr:from>
        <xdr:to>
          <xdr:col>47</xdr:col>
          <xdr:colOff>152400</xdr:colOff>
          <xdr:row>10</xdr:row>
          <xdr:rowOff>9525</xdr:rowOff>
        </xdr:to>
        <xdr:sp macro="" textlink="">
          <xdr:nvSpPr>
            <xdr:cNvPr id="83970" name="Check Box 2" hidden="1">
              <a:extLst>
                <a:ext uri="{63B3BB69-23CF-44E3-9099-C40C66FF867C}">
                  <a14:compatExt spid="_x0000_s83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0</xdr:colOff>
          <xdr:row>8</xdr:row>
          <xdr:rowOff>0</xdr:rowOff>
        </xdr:from>
        <xdr:to>
          <xdr:col>58</xdr:col>
          <xdr:colOff>76200</xdr:colOff>
          <xdr:row>10</xdr:row>
          <xdr:rowOff>9525</xdr:rowOff>
        </xdr:to>
        <xdr:sp macro="" textlink="">
          <xdr:nvSpPr>
            <xdr:cNvPr id="83971" name="Check Box 3" hidden="1">
              <a:extLst>
                <a:ext uri="{63B3BB69-23CF-44E3-9099-C40C66FF867C}">
                  <a14:compatExt spid="_x0000_s83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21</xdr:row>
          <xdr:rowOff>342900</xdr:rowOff>
        </xdr:from>
        <xdr:to>
          <xdr:col>56</xdr:col>
          <xdr:colOff>95250</xdr:colOff>
          <xdr:row>22</xdr:row>
          <xdr:rowOff>390525</xdr:rowOff>
        </xdr:to>
        <xdr:sp macro="" textlink="">
          <xdr:nvSpPr>
            <xdr:cNvPr id="83993" name="Check Box 25" hidden="1">
              <a:extLst>
                <a:ext uri="{63B3BB69-23CF-44E3-9099-C40C66FF867C}">
                  <a14:compatExt spid="_x0000_s83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21</xdr:row>
          <xdr:rowOff>342900</xdr:rowOff>
        </xdr:from>
        <xdr:to>
          <xdr:col>58</xdr:col>
          <xdr:colOff>76200</xdr:colOff>
          <xdr:row>22</xdr:row>
          <xdr:rowOff>390525</xdr:rowOff>
        </xdr:to>
        <xdr:sp macro="" textlink="">
          <xdr:nvSpPr>
            <xdr:cNvPr id="83994" name="Check Box 26" hidden="1">
              <a:extLst>
                <a:ext uri="{63B3BB69-23CF-44E3-9099-C40C66FF867C}">
                  <a14:compatExt spid="_x0000_s83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21</xdr:row>
          <xdr:rowOff>342900</xdr:rowOff>
        </xdr:from>
        <xdr:to>
          <xdr:col>60</xdr:col>
          <xdr:colOff>57150</xdr:colOff>
          <xdr:row>22</xdr:row>
          <xdr:rowOff>390525</xdr:rowOff>
        </xdr:to>
        <xdr:sp macro="" textlink="">
          <xdr:nvSpPr>
            <xdr:cNvPr id="83995" name="Check Box 27" hidden="1">
              <a:extLst>
                <a:ext uri="{63B3BB69-23CF-44E3-9099-C40C66FF867C}">
                  <a14:compatExt spid="_x0000_s83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21</xdr:row>
          <xdr:rowOff>342900</xdr:rowOff>
        </xdr:from>
        <xdr:to>
          <xdr:col>62</xdr:col>
          <xdr:colOff>57150</xdr:colOff>
          <xdr:row>22</xdr:row>
          <xdr:rowOff>390525</xdr:rowOff>
        </xdr:to>
        <xdr:sp macro="" textlink="">
          <xdr:nvSpPr>
            <xdr:cNvPr id="83996" name="Check Box 28" hidden="1">
              <a:extLst>
                <a:ext uri="{63B3BB69-23CF-44E3-9099-C40C66FF867C}">
                  <a14:compatExt spid="_x0000_s83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21</xdr:row>
          <xdr:rowOff>342900</xdr:rowOff>
        </xdr:from>
        <xdr:to>
          <xdr:col>64</xdr:col>
          <xdr:colOff>19050</xdr:colOff>
          <xdr:row>22</xdr:row>
          <xdr:rowOff>390525</xdr:rowOff>
        </xdr:to>
        <xdr:sp macro="" textlink="">
          <xdr:nvSpPr>
            <xdr:cNvPr id="83997" name="Check Box 29" hidden="1">
              <a:extLst>
                <a:ext uri="{63B3BB69-23CF-44E3-9099-C40C66FF867C}">
                  <a14:compatExt spid="_x0000_s83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21</xdr:row>
          <xdr:rowOff>342900</xdr:rowOff>
        </xdr:from>
        <xdr:to>
          <xdr:col>54</xdr:col>
          <xdr:colOff>123825</xdr:colOff>
          <xdr:row>22</xdr:row>
          <xdr:rowOff>390525</xdr:rowOff>
        </xdr:to>
        <xdr:sp macro="" textlink="">
          <xdr:nvSpPr>
            <xdr:cNvPr id="83998" name="Check Box 30" hidden="1">
              <a:extLst>
                <a:ext uri="{63B3BB69-23CF-44E3-9099-C40C66FF867C}">
                  <a14:compatExt spid="_x0000_s83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24</xdr:row>
          <xdr:rowOff>342900</xdr:rowOff>
        </xdr:from>
        <xdr:to>
          <xdr:col>56</xdr:col>
          <xdr:colOff>95250</xdr:colOff>
          <xdr:row>25</xdr:row>
          <xdr:rowOff>390525</xdr:rowOff>
        </xdr:to>
        <xdr:sp macro="" textlink="">
          <xdr:nvSpPr>
            <xdr:cNvPr id="83999" name="Check Box 31" hidden="1">
              <a:extLst>
                <a:ext uri="{63B3BB69-23CF-44E3-9099-C40C66FF867C}">
                  <a14:compatExt spid="_x0000_s83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24</xdr:row>
          <xdr:rowOff>342900</xdr:rowOff>
        </xdr:from>
        <xdr:to>
          <xdr:col>58</xdr:col>
          <xdr:colOff>76200</xdr:colOff>
          <xdr:row>25</xdr:row>
          <xdr:rowOff>390525</xdr:rowOff>
        </xdr:to>
        <xdr:sp macro="" textlink="">
          <xdr:nvSpPr>
            <xdr:cNvPr id="84000" name="Check Box 32" hidden="1">
              <a:extLst>
                <a:ext uri="{63B3BB69-23CF-44E3-9099-C40C66FF867C}">
                  <a14:compatExt spid="_x0000_s84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24</xdr:row>
          <xdr:rowOff>342900</xdr:rowOff>
        </xdr:from>
        <xdr:to>
          <xdr:col>60</xdr:col>
          <xdr:colOff>57150</xdr:colOff>
          <xdr:row>25</xdr:row>
          <xdr:rowOff>390525</xdr:rowOff>
        </xdr:to>
        <xdr:sp macro="" textlink="">
          <xdr:nvSpPr>
            <xdr:cNvPr id="84001" name="Check Box 33" hidden="1">
              <a:extLst>
                <a:ext uri="{63B3BB69-23CF-44E3-9099-C40C66FF867C}">
                  <a14:compatExt spid="_x0000_s84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24</xdr:row>
          <xdr:rowOff>342900</xdr:rowOff>
        </xdr:from>
        <xdr:to>
          <xdr:col>62</xdr:col>
          <xdr:colOff>57150</xdr:colOff>
          <xdr:row>25</xdr:row>
          <xdr:rowOff>390525</xdr:rowOff>
        </xdr:to>
        <xdr:sp macro="" textlink="">
          <xdr:nvSpPr>
            <xdr:cNvPr id="84002" name="Check Box 34" hidden="1">
              <a:extLst>
                <a:ext uri="{63B3BB69-23CF-44E3-9099-C40C66FF867C}">
                  <a14:compatExt spid="_x0000_s84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24</xdr:row>
          <xdr:rowOff>342900</xdr:rowOff>
        </xdr:from>
        <xdr:to>
          <xdr:col>64</xdr:col>
          <xdr:colOff>19050</xdr:colOff>
          <xdr:row>25</xdr:row>
          <xdr:rowOff>390525</xdr:rowOff>
        </xdr:to>
        <xdr:sp macro="" textlink="">
          <xdr:nvSpPr>
            <xdr:cNvPr id="84003" name="Check Box 35" hidden="1">
              <a:extLst>
                <a:ext uri="{63B3BB69-23CF-44E3-9099-C40C66FF867C}">
                  <a14:compatExt spid="_x0000_s84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24</xdr:row>
          <xdr:rowOff>342900</xdr:rowOff>
        </xdr:from>
        <xdr:to>
          <xdr:col>54</xdr:col>
          <xdr:colOff>123825</xdr:colOff>
          <xdr:row>25</xdr:row>
          <xdr:rowOff>390525</xdr:rowOff>
        </xdr:to>
        <xdr:sp macro="" textlink="">
          <xdr:nvSpPr>
            <xdr:cNvPr id="84004" name="Check Box 36" hidden="1">
              <a:extLst>
                <a:ext uri="{63B3BB69-23CF-44E3-9099-C40C66FF867C}">
                  <a14:compatExt spid="_x0000_s84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27</xdr:row>
          <xdr:rowOff>342900</xdr:rowOff>
        </xdr:from>
        <xdr:to>
          <xdr:col>56</xdr:col>
          <xdr:colOff>95250</xdr:colOff>
          <xdr:row>28</xdr:row>
          <xdr:rowOff>390525</xdr:rowOff>
        </xdr:to>
        <xdr:sp macro="" textlink="">
          <xdr:nvSpPr>
            <xdr:cNvPr id="84005" name="Check Box 37" hidden="1">
              <a:extLst>
                <a:ext uri="{63B3BB69-23CF-44E3-9099-C40C66FF867C}">
                  <a14:compatExt spid="_x0000_s84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27</xdr:row>
          <xdr:rowOff>342900</xdr:rowOff>
        </xdr:from>
        <xdr:to>
          <xdr:col>58</xdr:col>
          <xdr:colOff>76200</xdr:colOff>
          <xdr:row>28</xdr:row>
          <xdr:rowOff>390525</xdr:rowOff>
        </xdr:to>
        <xdr:sp macro="" textlink="">
          <xdr:nvSpPr>
            <xdr:cNvPr id="84006" name="Check Box 38" hidden="1">
              <a:extLst>
                <a:ext uri="{63B3BB69-23CF-44E3-9099-C40C66FF867C}">
                  <a14:compatExt spid="_x0000_s84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27</xdr:row>
          <xdr:rowOff>342900</xdr:rowOff>
        </xdr:from>
        <xdr:to>
          <xdr:col>60</xdr:col>
          <xdr:colOff>57150</xdr:colOff>
          <xdr:row>28</xdr:row>
          <xdr:rowOff>390525</xdr:rowOff>
        </xdr:to>
        <xdr:sp macro="" textlink="">
          <xdr:nvSpPr>
            <xdr:cNvPr id="84007" name="Check Box 39" hidden="1">
              <a:extLst>
                <a:ext uri="{63B3BB69-23CF-44E3-9099-C40C66FF867C}">
                  <a14:compatExt spid="_x0000_s84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28575</xdr:colOff>
          <xdr:row>27</xdr:row>
          <xdr:rowOff>342900</xdr:rowOff>
        </xdr:from>
        <xdr:to>
          <xdr:col>62</xdr:col>
          <xdr:colOff>57150</xdr:colOff>
          <xdr:row>28</xdr:row>
          <xdr:rowOff>390525</xdr:rowOff>
        </xdr:to>
        <xdr:sp macro="" textlink="">
          <xdr:nvSpPr>
            <xdr:cNvPr id="84008" name="Check Box 40" hidden="1">
              <a:extLst>
                <a:ext uri="{63B3BB69-23CF-44E3-9099-C40C66FF867C}">
                  <a14:compatExt spid="_x0000_s84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27</xdr:row>
          <xdr:rowOff>342900</xdr:rowOff>
        </xdr:from>
        <xdr:to>
          <xdr:col>64</xdr:col>
          <xdr:colOff>19050</xdr:colOff>
          <xdr:row>28</xdr:row>
          <xdr:rowOff>390525</xdr:rowOff>
        </xdr:to>
        <xdr:sp macro="" textlink="">
          <xdr:nvSpPr>
            <xdr:cNvPr id="84009" name="Check Box 41" hidden="1">
              <a:extLst>
                <a:ext uri="{63B3BB69-23CF-44E3-9099-C40C66FF867C}">
                  <a14:compatExt spid="_x0000_s84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27</xdr:row>
          <xdr:rowOff>342900</xdr:rowOff>
        </xdr:from>
        <xdr:to>
          <xdr:col>54</xdr:col>
          <xdr:colOff>123825</xdr:colOff>
          <xdr:row>28</xdr:row>
          <xdr:rowOff>390525</xdr:rowOff>
        </xdr:to>
        <xdr:sp macro="" textlink="">
          <xdr:nvSpPr>
            <xdr:cNvPr id="84010" name="Check Box 42" hidden="1">
              <a:extLst>
                <a:ext uri="{63B3BB69-23CF-44E3-9099-C40C66FF867C}">
                  <a14:compatExt spid="_x0000_s84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20</xdr:row>
          <xdr:rowOff>219075</xdr:rowOff>
        </xdr:from>
        <xdr:to>
          <xdr:col>56</xdr:col>
          <xdr:colOff>95250</xdr:colOff>
          <xdr:row>21</xdr:row>
          <xdr:rowOff>266700</xdr:rowOff>
        </xdr:to>
        <xdr:sp macro="" textlink="">
          <xdr:nvSpPr>
            <xdr:cNvPr id="83973" name="Check Box 5" hidden="1">
              <a:extLst>
                <a:ext uri="{63B3BB69-23CF-44E3-9099-C40C66FF867C}">
                  <a14:compatExt spid="_x0000_s83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20</xdr:row>
          <xdr:rowOff>219075</xdr:rowOff>
        </xdr:from>
        <xdr:to>
          <xdr:col>58</xdr:col>
          <xdr:colOff>76200</xdr:colOff>
          <xdr:row>21</xdr:row>
          <xdr:rowOff>266700</xdr:rowOff>
        </xdr:to>
        <xdr:sp macro="" textlink="">
          <xdr:nvSpPr>
            <xdr:cNvPr id="83974" name="Check Box 6" hidden="1">
              <a:extLst>
                <a:ext uri="{63B3BB69-23CF-44E3-9099-C40C66FF867C}">
                  <a14:compatExt spid="_x0000_s83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20</xdr:row>
          <xdr:rowOff>219075</xdr:rowOff>
        </xdr:from>
        <xdr:to>
          <xdr:col>60</xdr:col>
          <xdr:colOff>57150</xdr:colOff>
          <xdr:row>21</xdr:row>
          <xdr:rowOff>266700</xdr:rowOff>
        </xdr:to>
        <xdr:sp macro="" textlink="">
          <xdr:nvSpPr>
            <xdr:cNvPr id="83975" name="Check Box 7" hidden="1">
              <a:extLst>
                <a:ext uri="{63B3BB69-23CF-44E3-9099-C40C66FF867C}">
                  <a14:compatExt spid="_x0000_s83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20</xdr:row>
          <xdr:rowOff>219075</xdr:rowOff>
        </xdr:from>
        <xdr:to>
          <xdr:col>62</xdr:col>
          <xdr:colOff>47625</xdr:colOff>
          <xdr:row>21</xdr:row>
          <xdr:rowOff>266700</xdr:rowOff>
        </xdr:to>
        <xdr:sp macro="" textlink="">
          <xdr:nvSpPr>
            <xdr:cNvPr id="83976" name="Check Box 8" hidden="1">
              <a:extLst>
                <a:ext uri="{63B3BB69-23CF-44E3-9099-C40C66FF867C}">
                  <a14:compatExt spid="_x0000_s83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20</xdr:row>
          <xdr:rowOff>219075</xdr:rowOff>
        </xdr:from>
        <xdr:to>
          <xdr:col>64</xdr:col>
          <xdr:colOff>19050</xdr:colOff>
          <xdr:row>21</xdr:row>
          <xdr:rowOff>266700</xdr:rowOff>
        </xdr:to>
        <xdr:sp macro="" textlink="">
          <xdr:nvSpPr>
            <xdr:cNvPr id="83977" name="Check Box 9" hidden="1">
              <a:extLst>
                <a:ext uri="{63B3BB69-23CF-44E3-9099-C40C66FF867C}">
                  <a14:compatExt spid="_x0000_s83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20</xdr:row>
          <xdr:rowOff>219075</xdr:rowOff>
        </xdr:from>
        <xdr:to>
          <xdr:col>54</xdr:col>
          <xdr:colOff>123825</xdr:colOff>
          <xdr:row>21</xdr:row>
          <xdr:rowOff>266700</xdr:rowOff>
        </xdr:to>
        <xdr:sp macro="" textlink="">
          <xdr:nvSpPr>
            <xdr:cNvPr id="83978" name="Check Box 10" hidden="1">
              <a:extLst>
                <a:ext uri="{63B3BB69-23CF-44E3-9099-C40C66FF867C}">
                  <a14:compatExt spid="_x0000_s83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23</xdr:row>
          <xdr:rowOff>152400</xdr:rowOff>
        </xdr:from>
        <xdr:to>
          <xdr:col>56</xdr:col>
          <xdr:colOff>95250</xdr:colOff>
          <xdr:row>24</xdr:row>
          <xdr:rowOff>200025</xdr:rowOff>
        </xdr:to>
        <xdr:sp macro="" textlink="">
          <xdr:nvSpPr>
            <xdr:cNvPr id="83980" name="Check Box 12" hidden="1">
              <a:extLst>
                <a:ext uri="{63B3BB69-23CF-44E3-9099-C40C66FF867C}">
                  <a14:compatExt spid="_x0000_s83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23</xdr:row>
          <xdr:rowOff>152400</xdr:rowOff>
        </xdr:from>
        <xdr:to>
          <xdr:col>58</xdr:col>
          <xdr:colOff>76200</xdr:colOff>
          <xdr:row>24</xdr:row>
          <xdr:rowOff>200025</xdr:rowOff>
        </xdr:to>
        <xdr:sp macro="" textlink="">
          <xdr:nvSpPr>
            <xdr:cNvPr id="83981" name="Check Box 13" hidden="1">
              <a:extLst>
                <a:ext uri="{63B3BB69-23CF-44E3-9099-C40C66FF867C}">
                  <a14:compatExt spid="_x0000_s83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23</xdr:row>
          <xdr:rowOff>152400</xdr:rowOff>
        </xdr:from>
        <xdr:to>
          <xdr:col>60</xdr:col>
          <xdr:colOff>57150</xdr:colOff>
          <xdr:row>24</xdr:row>
          <xdr:rowOff>200025</xdr:rowOff>
        </xdr:to>
        <xdr:sp macro="" textlink="">
          <xdr:nvSpPr>
            <xdr:cNvPr id="83982" name="Check Box 14" hidden="1">
              <a:extLst>
                <a:ext uri="{63B3BB69-23CF-44E3-9099-C40C66FF867C}">
                  <a14:compatExt spid="_x0000_s83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23</xdr:row>
          <xdr:rowOff>152400</xdr:rowOff>
        </xdr:from>
        <xdr:to>
          <xdr:col>62</xdr:col>
          <xdr:colOff>47625</xdr:colOff>
          <xdr:row>24</xdr:row>
          <xdr:rowOff>200025</xdr:rowOff>
        </xdr:to>
        <xdr:sp macro="" textlink="">
          <xdr:nvSpPr>
            <xdr:cNvPr id="83983" name="Check Box 15" hidden="1">
              <a:extLst>
                <a:ext uri="{63B3BB69-23CF-44E3-9099-C40C66FF867C}">
                  <a14:compatExt spid="_x0000_s83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23</xdr:row>
          <xdr:rowOff>152400</xdr:rowOff>
        </xdr:from>
        <xdr:to>
          <xdr:col>64</xdr:col>
          <xdr:colOff>19050</xdr:colOff>
          <xdr:row>24</xdr:row>
          <xdr:rowOff>200025</xdr:rowOff>
        </xdr:to>
        <xdr:sp macro="" textlink="">
          <xdr:nvSpPr>
            <xdr:cNvPr id="83984" name="Check Box 16" hidden="1">
              <a:extLst>
                <a:ext uri="{63B3BB69-23CF-44E3-9099-C40C66FF867C}">
                  <a14:compatExt spid="_x0000_s83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23</xdr:row>
          <xdr:rowOff>152400</xdr:rowOff>
        </xdr:from>
        <xdr:to>
          <xdr:col>54</xdr:col>
          <xdr:colOff>123825</xdr:colOff>
          <xdr:row>24</xdr:row>
          <xdr:rowOff>200025</xdr:rowOff>
        </xdr:to>
        <xdr:sp macro="" textlink="">
          <xdr:nvSpPr>
            <xdr:cNvPr id="83985" name="Check Box 17" hidden="1">
              <a:extLst>
                <a:ext uri="{63B3BB69-23CF-44E3-9099-C40C66FF867C}">
                  <a14:compatExt spid="_x0000_s83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76200</xdr:colOff>
          <xdr:row>26</xdr:row>
          <xdr:rowOff>190500</xdr:rowOff>
        </xdr:from>
        <xdr:to>
          <xdr:col>56</xdr:col>
          <xdr:colOff>95250</xdr:colOff>
          <xdr:row>27</xdr:row>
          <xdr:rowOff>228600</xdr:rowOff>
        </xdr:to>
        <xdr:sp macro="" textlink="">
          <xdr:nvSpPr>
            <xdr:cNvPr id="83987" name="Check Box 19" hidden="1">
              <a:extLst>
                <a:ext uri="{63B3BB69-23CF-44E3-9099-C40C66FF867C}">
                  <a14:compatExt spid="_x0000_s83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26</xdr:row>
          <xdr:rowOff>190500</xdr:rowOff>
        </xdr:from>
        <xdr:to>
          <xdr:col>58</xdr:col>
          <xdr:colOff>76200</xdr:colOff>
          <xdr:row>27</xdr:row>
          <xdr:rowOff>228600</xdr:rowOff>
        </xdr:to>
        <xdr:sp macro="" textlink="">
          <xdr:nvSpPr>
            <xdr:cNvPr id="83988" name="Check Box 20" hidden="1">
              <a:extLst>
                <a:ext uri="{63B3BB69-23CF-44E3-9099-C40C66FF867C}">
                  <a14:compatExt spid="_x0000_s83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xdr:colOff>
          <xdr:row>26</xdr:row>
          <xdr:rowOff>190500</xdr:rowOff>
        </xdr:from>
        <xdr:to>
          <xdr:col>60</xdr:col>
          <xdr:colOff>57150</xdr:colOff>
          <xdr:row>27</xdr:row>
          <xdr:rowOff>228600</xdr:rowOff>
        </xdr:to>
        <xdr:sp macro="" textlink="">
          <xdr:nvSpPr>
            <xdr:cNvPr id="83989" name="Check Box 21" hidden="1">
              <a:extLst>
                <a:ext uri="{63B3BB69-23CF-44E3-9099-C40C66FF867C}">
                  <a14:compatExt spid="_x0000_s83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19050</xdr:colOff>
          <xdr:row>26</xdr:row>
          <xdr:rowOff>190500</xdr:rowOff>
        </xdr:from>
        <xdr:to>
          <xdr:col>62</xdr:col>
          <xdr:colOff>47625</xdr:colOff>
          <xdr:row>27</xdr:row>
          <xdr:rowOff>228600</xdr:rowOff>
        </xdr:to>
        <xdr:sp macro="" textlink="">
          <xdr:nvSpPr>
            <xdr:cNvPr id="83990" name="Check Box 22" hidden="1">
              <a:extLst>
                <a:ext uri="{63B3BB69-23CF-44E3-9099-C40C66FF867C}">
                  <a14:compatExt spid="_x0000_s83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133350</xdr:colOff>
          <xdr:row>26</xdr:row>
          <xdr:rowOff>190500</xdr:rowOff>
        </xdr:from>
        <xdr:to>
          <xdr:col>64</xdr:col>
          <xdr:colOff>19050</xdr:colOff>
          <xdr:row>27</xdr:row>
          <xdr:rowOff>228600</xdr:rowOff>
        </xdr:to>
        <xdr:sp macro="" textlink="">
          <xdr:nvSpPr>
            <xdr:cNvPr id="83991" name="Check Box 23" hidden="1">
              <a:extLst>
                <a:ext uri="{63B3BB69-23CF-44E3-9099-C40C66FF867C}">
                  <a14:compatExt spid="_x0000_s83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52</xdr:col>
          <xdr:colOff>104775</xdr:colOff>
          <xdr:row>26</xdr:row>
          <xdr:rowOff>190500</xdr:rowOff>
        </xdr:from>
        <xdr:to>
          <xdr:col>54</xdr:col>
          <xdr:colOff>123825</xdr:colOff>
          <xdr:row>27</xdr:row>
          <xdr:rowOff>228600</xdr:rowOff>
        </xdr:to>
        <xdr:sp macro="" textlink="">
          <xdr:nvSpPr>
            <xdr:cNvPr id="83992" name="Check Box 24" hidden="1">
              <a:extLst>
                <a:ext uri="{63B3BB69-23CF-44E3-9099-C40C66FF867C}">
                  <a14:compatExt spid="_x0000_s8399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49.xml"/><Relationship Id="rId18" Type="http://schemas.openxmlformats.org/officeDocument/2006/relationships/ctrlProp" Target="../ctrlProps/ctrlProp54.xml"/><Relationship Id="rId26" Type="http://schemas.openxmlformats.org/officeDocument/2006/relationships/ctrlProp" Target="../ctrlProps/ctrlProp62.xml"/><Relationship Id="rId39" Type="http://schemas.openxmlformats.org/officeDocument/2006/relationships/ctrlProp" Target="../ctrlProps/ctrlProp75.xml"/><Relationship Id="rId21" Type="http://schemas.openxmlformats.org/officeDocument/2006/relationships/ctrlProp" Target="../ctrlProps/ctrlProp57.xml"/><Relationship Id="rId34" Type="http://schemas.openxmlformats.org/officeDocument/2006/relationships/ctrlProp" Target="../ctrlProps/ctrlProp70.xml"/><Relationship Id="rId42" Type="http://schemas.openxmlformats.org/officeDocument/2006/relationships/ctrlProp" Target="../ctrlProps/ctrlProp78.xml"/><Relationship Id="rId7" Type="http://schemas.openxmlformats.org/officeDocument/2006/relationships/ctrlProp" Target="../ctrlProps/ctrlProp43.xml"/><Relationship Id="rId2" Type="http://schemas.openxmlformats.org/officeDocument/2006/relationships/drawing" Target="../drawings/drawing9.xml"/><Relationship Id="rId16" Type="http://schemas.openxmlformats.org/officeDocument/2006/relationships/ctrlProp" Target="../ctrlProps/ctrlProp52.xml"/><Relationship Id="rId20" Type="http://schemas.openxmlformats.org/officeDocument/2006/relationships/ctrlProp" Target="../ctrlProps/ctrlProp56.xml"/><Relationship Id="rId29" Type="http://schemas.openxmlformats.org/officeDocument/2006/relationships/ctrlProp" Target="../ctrlProps/ctrlProp65.xml"/><Relationship Id="rId41" Type="http://schemas.openxmlformats.org/officeDocument/2006/relationships/ctrlProp" Target="../ctrlProps/ctrlProp77.xml"/><Relationship Id="rId1" Type="http://schemas.openxmlformats.org/officeDocument/2006/relationships/printerSettings" Target="../printerSettings/printerSettings13.bin"/><Relationship Id="rId6" Type="http://schemas.openxmlformats.org/officeDocument/2006/relationships/ctrlProp" Target="../ctrlProps/ctrlProp42.xml"/><Relationship Id="rId11" Type="http://schemas.openxmlformats.org/officeDocument/2006/relationships/ctrlProp" Target="../ctrlProps/ctrlProp47.xml"/><Relationship Id="rId24" Type="http://schemas.openxmlformats.org/officeDocument/2006/relationships/ctrlProp" Target="../ctrlProps/ctrlProp60.xml"/><Relationship Id="rId32" Type="http://schemas.openxmlformats.org/officeDocument/2006/relationships/ctrlProp" Target="../ctrlProps/ctrlProp68.xml"/><Relationship Id="rId37" Type="http://schemas.openxmlformats.org/officeDocument/2006/relationships/ctrlProp" Target="../ctrlProps/ctrlProp73.xml"/><Relationship Id="rId40" Type="http://schemas.openxmlformats.org/officeDocument/2006/relationships/ctrlProp" Target="../ctrlProps/ctrlProp76.xml"/><Relationship Id="rId5" Type="http://schemas.openxmlformats.org/officeDocument/2006/relationships/ctrlProp" Target="../ctrlProps/ctrlProp41.xml"/><Relationship Id="rId15" Type="http://schemas.openxmlformats.org/officeDocument/2006/relationships/ctrlProp" Target="../ctrlProps/ctrlProp51.xml"/><Relationship Id="rId23" Type="http://schemas.openxmlformats.org/officeDocument/2006/relationships/ctrlProp" Target="../ctrlProps/ctrlProp59.xml"/><Relationship Id="rId28" Type="http://schemas.openxmlformats.org/officeDocument/2006/relationships/ctrlProp" Target="../ctrlProps/ctrlProp64.xml"/><Relationship Id="rId36" Type="http://schemas.openxmlformats.org/officeDocument/2006/relationships/ctrlProp" Target="../ctrlProps/ctrlProp72.xml"/><Relationship Id="rId10" Type="http://schemas.openxmlformats.org/officeDocument/2006/relationships/ctrlProp" Target="../ctrlProps/ctrlProp46.xml"/><Relationship Id="rId19" Type="http://schemas.openxmlformats.org/officeDocument/2006/relationships/ctrlProp" Target="../ctrlProps/ctrlProp55.xml"/><Relationship Id="rId31" Type="http://schemas.openxmlformats.org/officeDocument/2006/relationships/ctrlProp" Target="../ctrlProps/ctrlProp67.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 Id="rId22" Type="http://schemas.openxmlformats.org/officeDocument/2006/relationships/ctrlProp" Target="../ctrlProps/ctrlProp58.xml"/><Relationship Id="rId27" Type="http://schemas.openxmlformats.org/officeDocument/2006/relationships/ctrlProp" Target="../ctrlProps/ctrlProp63.xml"/><Relationship Id="rId30" Type="http://schemas.openxmlformats.org/officeDocument/2006/relationships/ctrlProp" Target="../ctrlProps/ctrlProp66.xml"/><Relationship Id="rId35" Type="http://schemas.openxmlformats.org/officeDocument/2006/relationships/ctrlProp" Target="../ctrlProps/ctrlProp71.xml"/><Relationship Id="rId8" Type="http://schemas.openxmlformats.org/officeDocument/2006/relationships/ctrlProp" Target="../ctrlProps/ctrlProp44.xml"/><Relationship Id="rId3" Type="http://schemas.openxmlformats.org/officeDocument/2006/relationships/vmlDrawing" Target="../drawings/vmlDrawing2.vml"/><Relationship Id="rId12" Type="http://schemas.openxmlformats.org/officeDocument/2006/relationships/ctrlProp" Target="../ctrlProps/ctrlProp48.xml"/><Relationship Id="rId17" Type="http://schemas.openxmlformats.org/officeDocument/2006/relationships/ctrlProp" Target="../ctrlProps/ctrlProp53.xml"/><Relationship Id="rId25" Type="http://schemas.openxmlformats.org/officeDocument/2006/relationships/ctrlProp" Target="../ctrlProps/ctrlProp61.xml"/><Relationship Id="rId33" Type="http://schemas.openxmlformats.org/officeDocument/2006/relationships/ctrlProp" Target="../ctrlProps/ctrlProp69.xml"/><Relationship Id="rId38" Type="http://schemas.openxmlformats.org/officeDocument/2006/relationships/ctrlProp" Target="../ctrlProps/ctrlProp74.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9" Type="http://schemas.openxmlformats.org/officeDocument/2006/relationships/ctrlProp" Target="../ctrlProps/ctrlProp114.xml"/><Relationship Id="rId21" Type="http://schemas.openxmlformats.org/officeDocument/2006/relationships/ctrlProp" Target="../ctrlProps/ctrlProp96.xml"/><Relationship Id="rId34" Type="http://schemas.openxmlformats.org/officeDocument/2006/relationships/ctrlProp" Target="../ctrlProps/ctrlProp109.xml"/><Relationship Id="rId42" Type="http://schemas.openxmlformats.org/officeDocument/2006/relationships/ctrlProp" Target="../ctrlProps/ctrlProp117.xml"/><Relationship Id="rId7" Type="http://schemas.openxmlformats.org/officeDocument/2006/relationships/ctrlProp" Target="../ctrlProps/ctrlProp82.xml"/><Relationship Id="rId2" Type="http://schemas.openxmlformats.org/officeDocument/2006/relationships/drawing" Target="../drawings/drawing10.xml"/><Relationship Id="rId16" Type="http://schemas.openxmlformats.org/officeDocument/2006/relationships/ctrlProp" Target="../ctrlProps/ctrlProp91.xml"/><Relationship Id="rId20" Type="http://schemas.openxmlformats.org/officeDocument/2006/relationships/ctrlProp" Target="../ctrlProps/ctrlProp95.xml"/><Relationship Id="rId29" Type="http://schemas.openxmlformats.org/officeDocument/2006/relationships/ctrlProp" Target="../ctrlProps/ctrlProp104.xml"/><Relationship Id="rId41" Type="http://schemas.openxmlformats.org/officeDocument/2006/relationships/ctrlProp" Target="../ctrlProps/ctrlProp116.xml"/><Relationship Id="rId1" Type="http://schemas.openxmlformats.org/officeDocument/2006/relationships/printerSettings" Target="../printerSettings/printerSettings14.bin"/><Relationship Id="rId6" Type="http://schemas.openxmlformats.org/officeDocument/2006/relationships/ctrlProp" Target="../ctrlProps/ctrlProp81.xml"/><Relationship Id="rId11" Type="http://schemas.openxmlformats.org/officeDocument/2006/relationships/ctrlProp" Target="../ctrlProps/ctrlProp86.xml"/><Relationship Id="rId24" Type="http://schemas.openxmlformats.org/officeDocument/2006/relationships/ctrlProp" Target="../ctrlProps/ctrlProp99.xml"/><Relationship Id="rId32" Type="http://schemas.openxmlformats.org/officeDocument/2006/relationships/ctrlProp" Target="../ctrlProps/ctrlProp107.xml"/><Relationship Id="rId37" Type="http://schemas.openxmlformats.org/officeDocument/2006/relationships/ctrlProp" Target="../ctrlProps/ctrlProp112.xml"/><Relationship Id="rId40" Type="http://schemas.openxmlformats.org/officeDocument/2006/relationships/ctrlProp" Target="../ctrlProps/ctrlProp115.xml"/><Relationship Id="rId5" Type="http://schemas.openxmlformats.org/officeDocument/2006/relationships/ctrlProp" Target="../ctrlProps/ctrlProp80.xm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36" Type="http://schemas.openxmlformats.org/officeDocument/2006/relationships/ctrlProp" Target="../ctrlProps/ctrlProp111.xml"/><Relationship Id="rId10" Type="http://schemas.openxmlformats.org/officeDocument/2006/relationships/ctrlProp" Target="../ctrlProps/ctrlProp85.xml"/><Relationship Id="rId19" Type="http://schemas.openxmlformats.org/officeDocument/2006/relationships/ctrlProp" Target="../ctrlProps/ctrlProp94.xml"/><Relationship Id="rId31" Type="http://schemas.openxmlformats.org/officeDocument/2006/relationships/ctrlProp" Target="../ctrlProps/ctrlProp106.xml"/><Relationship Id="rId4" Type="http://schemas.openxmlformats.org/officeDocument/2006/relationships/ctrlProp" Target="../ctrlProps/ctrlProp79.xml"/><Relationship Id="rId9" Type="http://schemas.openxmlformats.org/officeDocument/2006/relationships/ctrlProp" Target="../ctrlProps/ctrlProp8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 Id="rId35" Type="http://schemas.openxmlformats.org/officeDocument/2006/relationships/ctrlProp" Target="../ctrlProps/ctrlProp110.xml"/><Relationship Id="rId8" Type="http://schemas.openxmlformats.org/officeDocument/2006/relationships/ctrlProp" Target="../ctrlProps/ctrlProp83.xml"/><Relationship Id="rId3" Type="http://schemas.openxmlformats.org/officeDocument/2006/relationships/vmlDrawing" Target="../drawings/vmlDrawing3.v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38" Type="http://schemas.openxmlformats.org/officeDocument/2006/relationships/ctrlProp" Target="../ctrlProps/ctrlProp113.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7" Type="http://schemas.openxmlformats.org/officeDocument/2006/relationships/ctrlProp" Target="../ctrlProps/ctrlProp121.xml"/><Relationship Id="rId2" Type="http://schemas.openxmlformats.org/officeDocument/2006/relationships/drawing" Target="../drawings/drawing11.xml"/><Relationship Id="rId16" Type="http://schemas.openxmlformats.org/officeDocument/2006/relationships/ctrlProp" Target="../ctrlProps/ctrlProp130.xml"/><Relationship Id="rId20" Type="http://schemas.openxmlformats.org/officeDocument/2006/relationships/ctrlProp" Target="../ctrlProps/ctrlProp134.xml"/><Relationship Id="rId29" Type="http://schemas.openxmlformats.org/officeDocument/2006/relationships/ctrlProp" Target="../ctrlProps/ctrlProp143.xml"/><Relationship Id="rId41" Type="http://schemas.openxmlformats.org/officeDocument/2006/relationships/ctrlProp" Target="../ctrlProps/ctrlProp155.xml"/><Relationship Id="rId1" Type="http://schemas.openxmlformats.org/officeDocument/2006/relationships/printerSettings" Target="../printerSettings/printerSettings15.bin"/><Relationship Id="rId6" Type="http://schemas.openxmlformats.org/officeDocument/2006/relationships/ctrlProp" Target="../ctrlProps/ctrlProp120.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5" Type="http://schemas.openxmlformats.org/officeDocument/2006/relationships/ctrlProp" Target="../ctrlProps/ctrlProp119.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8" Type="http://schemas.openxmlformats.org/officeDocument/2006/relationships/ctrlProp" Target="../ctrlProps/ctrlProp122.xml"/><Relationship Id="rId3" Type="http://schemas.openxmlformats.org/officeDocument/2006/relationships/vmlDrawing" Target="../drawings/vmlDrawing4.v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66.xml"/><Relationship Id="rId18" Type="http://schemas.openxmlformats.org/officeDocument/2006/relationships/ctrlProp" Target="../ctrlProps/ctrlProp171.xml"/><Relationship Id="rId26" Type="http://schemas.openxmlformats.org/officeDocument/2006/relationships/ctrlProp" Target="../ctrlProps/ctrlProp179.xml"/><Relationship Id="rId39" Type="http://schemas.openxmlformats.org/officeDocument/2006/relationships/ctrlProp" Target="../ctrlProps/ctrlProp192.xml"/><Relationship Id="rId21" Type="http://schemas.openxmlformats.org/officeDocument/2006/relationships/ctrlProp" Target="../ctrlProps/ctrlProp174.xml"/><Relationship Id="rId34" Type="http://schemas.openxmlformats.org/officeDocument/2006/relationships/ctrlProp" Target="../ctrlProps/ctrlProp187.xml"/><Relationship Id="rId42" Type="http://schemas.openxmlformats.org/officeDocument/2006/relationships/ctrlProp" Target="../ctrlProps/ctrlProp195.xml"/><Relationship Id="rId7" Type="http://schemas.openxmlformats.org/officeDocument/2006/relationships/ctrlProp" Target="../ctrlProps/ctrlProp160.xml"/><Relationship Id="rId2" Type="http://schemas.openxmlformats.org/officeDocument/2006/relationships/drawing" Target="../drawings/drawing12.xml"/><Relationship Id="rId16" Type="http://schemas.openxmlformats.org/officeDocument/2006/relationships/ctrlProp" Target="../ctrlProps/ctrlProp169.xml"/><Relationship Id="rId20" Type="http://schemas.openxmlformats.org/officeDocument/2006/relationships/ctrlProp" Target="../ctrlProps/ctrlProp173.xml"/><Relationship Id="rId29" Type="http://schemas.openxmlformats.org/officeDocument/2006/relationships/ctrlProp" Target="../ctrlProps/ctrlProp182.xml"/><Relationship Id="rId41" Type="http://schemas.openxmlformats.org/officeDocument/2006/relationships/ctrlProp" Target="../ctrlProps/ctrlProp194.xml"/><Relationship Id="rId1" Type="http://schemas.openxmlformats.org/officeDocument/2006/relationships/printerSettings" Target="../printerSettings/printerSettings16.bin"/><Relationship Id="rId6" Type="http://schemas.openxmlformats.org/officeDocument/2006/relationships/ctrlProp" Target="../ctrlProps/ctrlProp159.xml"/><Relationship Id="rId11" Type="http://schemas.openxmlformats.org/officeDocument/2006/relationships/ctrlProp" Target="../ctrlProps/ctrlProp164.xml"/><Relationship Id="rId24" Type="http://schemas.openxmlformats.org/officeDocument/2006/relationships/ctrlProp" Target="../ctrlProps/ctrlProp177.xml"/><Relationship Id="rId32" Type="http://schemas.openxmlformats.org/officeDocument/2006/relationships/ctrlProp" Target="../ctrlProps/ctrlProp185.xml"/><Relationship Id="rId37" Type="http://schemas.openxmlformats.org/officeDocument/2006/relationships/ctrlProp" Target="../ctrlProps/ctrlProp190.xml"/><Relationship Id="rId40" Type="http://schemas.openxmlformats.org/officeDocument/2006/relationships/ctrlProp" Target="../ctrlProps/ctrlProp193.xml"/><Relationship Id="rId5" Type="http://schemas.openxmlformats.org/officeDocument/2006/relationships/ctrlProp" Target="../ctrlProps/ctrlProp158.xml"/><Relationship Id="rId15" Type="http://schemas.openxmlformats.org/officeDocument/2006/relationships/ctrlProp" Target="../ctrlProps/ctrlProp168.xml"/><Relationship Id="rId23" Type="http://schemas.openxmlformats.org/officeDocument/2006/relationships/ctrlProp" Target="../ctrlProps/ctrlProp176.xml"/><Relationship Id="rId28" Type="http://schemas.openxmlformats.org/officeDocument/2006/relationships/ctrlProp" Target="../ctrlProps/ctrlProp181.xml"/><Relationship Id="rId36" Type="http://schemas.openxmlformats.org/officeDocument/2006/relationships/ctrlProp" Target="../ctrlProps/ctrlProp189.xml"/><Relationship Id="rId10" Type="http://schemas.openxmlformats.org/officeDocument/2006/relationships/ctrlProp" Target="../ctrlProps/ctrlProp163.xml"/><Relationship Id="rId19" Type="http://schemas.openxmlformats.org/officeDocument/2006/relationships/ctrlProp" Target="../ctrlProps/ctrlProp172.xml"/><Relationship Id="rId31" Type="http://schemas.openxmlformats.org/officeDocument/2006/relationships/ctrlProp" Target="../ctrlProps/ctrlProp184.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 Id="rId22" Type="http://schemas.openxmlformats.org/officeDocument/2006/relationships/ctrlProp" Target="../ctrlProps/ctrlProp175.xml"/><Relationship Id="rId27" Type="http://schemas.openxmlformats.org/officeDocument/2006/relationships/ctrlProp" Target="../ctrlProps/ctrlProp180.xml"/><Relationship Id="rId30" Type="http://schemas.openxmlformats.org/officeDocument/2006/relationships/ctrlProp" Target="../ctrlProps/ctrlProp183.xml"/><Relationship Id="rId35" Type="http://schemas.openxmlformats.org/officeDocument/2006/relationships/ctrlProp" Target="../ctrlProps/ctrlProp188.xml"/><Relationship Id="rId8" Type="http://schemas.openxmlformats.org/officeDocument/2006/relationships/ctrlProp" Target="../ctrlProps/ctrlProp161.xml"/><Relationship Id="rId3" Type="http://schemas.openxmlformats.org/officeDocument/2006/relationships/vmlDrawing" Target="../drawings/vmlDrawing5.vml"/><Relationship Id="rId12" Type="http://schemas.openxmlformats.org/officeDocument/2006/relationships/ctrlProp" Target="../ctrlProps/ctrlProp165.xml"/><Relationship Id="rId17" Type="http://schemas.openxmlformats.org/officeDocument/2006/relationships/ctrlProp" Target="../ctrlProps/ctrlProp170.xml"/><Relationship Id="rId25" Type="http://schemas.openxmlformats.org/officeDocument/2006/relationships/ctrlProp" Target="../ctrlProps/ctrlProp178.xml"/><Relationship Id="rId33" Type="http://schemas.openxmlformats.org/officeDocument/2006/relationships/ctrlProp" Target="../ctrlProps/ctrlProp186.xml"/><Relationship Id="rId38"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05.xml"/><Relationship Id="rId18" Type="http://schemas.openxmlformats.org/officeDocument/2006/relationships/ctrlProp" Target="../ctrlProps/ctrlProp210.xml"/><Relationship Id="rId26" Type="http://schemas.openxmlformats.org/officeDocument/2006/relationships/ctrlProp" Target="../ctrlProps/ctrlProp218.xml"/><Relationship Id="rId39" Type="http://schemas.openxmlformats.org/officeDocument/2006/relationships/ctrlProp" Target="../ctrlProps/ctrlProp231.xml"/><Relationship Id="rId21" Type="http://schemas.openxmlformats.org/officeDocument/2006/relationships/ctrlProp" Target="../ctrlProps/ctrlProp213.xml"/><Relationship Id="rId34" Type="http://schemas.openxmlformats.org/officeDocument/2006/relationships/ctrlProp" Target="../ctrlProps/ctrlProp226.xml"/><Relationship Id="rId42" Type="http://schemas.openxmlformats.org/officeDocument/2006/relationships/ctrlProp" Target="../ctrlProps/ctrlProp234.xml"/><Relationship Id="rId7" Type="http://schemas.openxmlformats.org/officeDocument/2006/relationships/ctrlProp" Target="../ctrlProps/ctrlProp199.xml"/><Relationship Id="rId2" Type="http://schemas.openxmlformats.org/officeDocument/2006/relationships/drawing" Target="../drawings/drawing13.xml"/><Relationship Id="rId16" Type="http://schemas.openxmlformats.org/officeDocument/2006/relationships/ctrlProp" Target="../ctrlProps/ctrlProp208.xml"/><Relationship Id="rId20" Type="http://schemas.openxmlformats.org/officeDocument/2006/relationships/ctrlProp" Target="../ctrlProps/ctrlProp212.xml"/><Relationship Id="rId29" Type="http://schemas.openxmlformats.org/officeDocument/2006/relationships/ctrlProp" Target="../ctrlProps/ctrlProp221.xml"/><Relationship Id="rId41" Type="http://schemas.openxmlformats.org/officeDocument/2006/relationships/ctrlProp" Target="../ctrlProps/ctrlProp233.xml"/><Relationship Id="rId1" Type="http://schemas.openxmlformats.org/officeDocument/2006/relationships/printerSettings" Target="../printerSettings/printerSettings17.bin"/><Relationship Id="rId6" Type="http://schemas.openxmlformats.org/officeDocument/2006/relationships/ctrlProp" Target="../ctrlProps/ctrlProp19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37" Type="http://schemas.openxmlformats.org/officeDocument/2006/relationships/ctrlProp" Target="../ctrlProps/ctrlProp229.xml"/><Relationship Id="rId40" Type="http://schemas.openxmlformats.org/officeDocument/2006/relationships/ctrlProp" Target="../ctrlProps/ctrlProp232.xml"/><Relationship Id="rId5" Type="http://schemas.openxmlformats.org/officeDocument/2006/relationships/ctrlProp" Target="../ctrlProps/ctrlProp197.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36" Type="http://schemas.openxmlformats.org/officeDocument/2006/relationships/ctrlProp" Target="../ctrlProps/ctrlProp228.xml"/><Relationship Id="rId10" Type="http://schemas.openxmlformats.org/officeDocument/2006/relationships/ctrlProp" Target="../ctrlProps/ctrlProp202.xml"/><Relationship Id="rId19" Type="http://schemas.openxmlformats.org/officeDocument/2006/relationships/ctrlProp" Target="../ctrlProps/ctrlProp211.xml"/><Relationship Id="rId31" Type="http://schemas.openxmlformats.org/officeDocument/2006/relationships/ctrlProp" Target="../ctrlProps/ctrlProp223.xml"/><Relationship Id="rId4" Type="http://schemas.openxmlformats.org/officeDocument/2006/relationships/ctrlProp" Target="../ctrlProps/ctrlProp196.xml"/><Relationship Id="rId9" Type="http://schemas.openxmlformats.org/officeDocument/2006/relationships/ctrlProp" Target="../ctrlProps/ctrlProp20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 Id="rId35" Type="http://schemas.openxmlformats.org/officeDocument/2006/relationships/ctrlProp" Target="../ctrlProps/ctrlProp227.xml"/><Relationship Id="rId8" Type="http://schemas.openxmlformats.org/officeDocument/2006/relationships/ctrlProp" Target="../ctrlProps/ctrlProp200.xml"/><Relationship Id="rId3" Type="http://schemas.openxmlformats.org/officeDocument/2006/relationships/vmlDrawing" Target="../drawings/vmlDrawing6.v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38" Type="http://schemas.openxmlformats.org/officeDocument/2006/relationships/ctrlProp" Target="../ctrlProps/ctrlProp230.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244.xml"/><Relationship Id="rId18" Type="http://schemas.openxmlformats.org/officeDocument/2006/relationships/ctrlProp" Target="../ctrlProps/ctrlProp249.xml"/><Relationship Id="rId26" Type="http://schemas.openxmlformats.org/officeDocument/2006/relationships/ctrlProp" Target="../ctrlProps/ctrlProp257.xml"/><Relationship Id="rId39" Type="http://schemas.openxmlformats.org/officeDocument/2006/relationships/ctrlProp" Target="../ctrlProps/ctrlProp270.xml"/><Relationship Id="rId21" Type="http://schemas.openxmlformats.org/officeDocument/2006/relationships/ctrlProp" Target="../ctrlProps/ctrlProp252.xml"/><Relationship Id="rId34" Type="http://schemas.openxmlformats.org/officeDocument/2006/relationships/ctrlProp" Target="../ctrlProps/ctrlProp265.xml"/><Relationship Id="rId42" Type="http://schemas.openxmlformats.org/officeDocument/2006/relationships/ctrlProp" Target="../ctrlProps/ctrlProp273.xml"/><Relationship Id="rId7" Type="http://schemas.openxmlformats.org/officeDocument/2006/relationships/ctrlProp" Target="../ctrlProps/ctrlProp238.xml"/><Relationship Id="rId2" Type="http://schemas.openxmlformats.org/officeDocument/2006/relationships/drawing" Target="../drawings/drawing14.xml"/><Relationship Id="rId16" Type="http://schemas.openxmlformats.org/officeDocument/2006/relationships/ctrlProp" Target="../ctrlProps/ctrlProp247.xml"/><Relationship Id="rId20" Type="http://schemas.openxmlformats.org/officeDocument/2006/relationships/ctrlProp" Target="../ctrlProps/ctrlProp251.xml"/><Relationship Id="rId29" Type="http://schemas.openxmlformats.org/officeDocument/2006/relationships/ctrlProp" Target="../ctrlProps/ctrlProp260.xml"/><Relationship Id="rId41" Type="http://schemas.openxmlformats.org/officeDocument/2006/relationships/ctrlProp" Target="../ctrlProps/ctrlProp272.xml"/><Relationship Id="rId1" Type="http://schemas.openxmlformats.org/officeDocument/2006/relationships/printerSettings" Target="../printerSettings/printerSettings18.bin"/><Relationship Id="rId6" Type="http://schemas.openxmlformats.org/officeDocument/2006/relationships/ctrlProp" Target="../ctrlProps/ctrlProp237.xml"/><Relationship Id="rId11" Type="http://schemas.openxmlformats.org/officeDocument/2006/relationships/ctrlProp" Target="../ctrlProps/ctrlProp242.xml"/><Relationship Id="rId24" Type="http://schemas.openxmlformats.org/officeDocument/2006/relationships/ctrlProp" Target="../ctrlProps/ctrlProp255.xml"/><Relationship Id="rId32" Type="http://schemas.openxmlformats.org/officeDocument/2006/relationships/ctrlProp" Target="../ctrlProps/ctrlProp263.xml"/><Relationship Id="rId37" Type="http://schemas.openxmlformats.org/officeDocument/2006/relationships/ctrlProp" Target="../ctrlProps/ctrlProp268.xml"/><Relationship Id="rId40" Type="http://schemas.openxmlformats.org/officeDocument/2006/relationships/ctrlProp" Target="../ctrlProps/ctrlProp271.xml"/><Relationship Id="rId5" Type="http://schemas.openxmlformats.org/officeDocument/2006/relationships/ctrlProp" Target="../ctrlProps/ctrlProp236.xml"/><Relationship Id="rId15" Type="http://schemas.openxmlformats.org/officeDocument/2006/relationships/ctrlProp" Target="../ctrlProps/ctrlProp246.xml"/><Relationship Id="rId23" Type="http://schemas.openxmlformats.org/officeDocument/2006/relationships/ctrlProp" Target="../ctrlProps/ctrlProp254.xml"/><Relationship Id="rId28" Type="http://schemas.openxmlformats.org/officeDocument/2006/relationships/ctrlProp" Target="../ctrlProps/ctrlProp259.xml"/><Relationship Id="rId36" Type="http://schemas.openxmlformats.org/officeDocument/2006/relationships/ctrlProp" Target="../ctrlProps/ctrlProp267.xml"/><Relationship Id="rId10" Type="http://schemas.openxmlformats.org/officeDocument/2006/relationships/ctrlProp" Target="../ctrlProps/ctrlProp241.xml"/><Relationship Id="rId19" Type="http://schemas.openxmlformats.org/officeDocument/2006/relationships/ctrlProp" Target="../ctrlProps/ctrlProp250.xml"/><Relationship Id="rId31" Type="http://schemas.openxmlformats.org/officeDocument/2006/relationships/ctrlProp" Target="../ctrlProps/ctrlProp262.xml"/><Relationship Id="rId4" Type="http://schemas.openxmlformats.org/officeDocument/2006/relationships/ctrlProp" Target="../ctrlProps/ctrlProp235.xml"/><Relationship Id="rId9" Type="http://schemas.openxmlformats.org/officeDocument/2006/relationships/ctrlProp" Target="../ctrlProps/ctrlProp240.xml"/><Relationship Id="rId14" Type="http://schemas.openxmlformats.org/officeDocument/2006/relationships/ctrlProp" Target="../ctrlProps/ctrlProp245.xml"/><Relationship Id="rId22" Type="http://schemas.openxmlformats.org/officeDocument/2006/relationships/ctrlProp" Target="../ctrlProps/ctrlProp253.xml"/><Relationship Id="rId27" Type="http://schemas.openxmlformats.org/officeDocument/2006/relationships/ctrlProp" Target="../ctrlProps/ctrlProp258.xml"/><Relationship Id="rId30" Type="http://schemas.openxmlformats.org/officeDocument/2006/relationships/ctrlProp" Target="../ctrlProps/ctrlProp261.xml"/><Relationship Id="rId35" Type="http://schemas.openxmlformats.org/officeDocument/2006/relationships/ctrlProp" Target="../ctrlProps/ctrlProp266.xml"/><Relationship Id="rId8" Type="http://schemas.openxmlformats.org/officeDocument/2006/relationships/ctrlProp" Target="../ctrlProps/ctrlProp239.xml"/><Relationship Id="rId3" Type="http://schemas.openxmlformats.org/officeDocument/2006/relationships/vmlDrawing" Target="../drawings/vmlDrawing7.vml"/><Relationship Id="rId12" Type="http://schemas.openxmlformats.org/officeDocument/2006/relationships/ctrlProp" Target="../ctrlProps/ctrlProp243.xml"/><Relationship Id="rId17" Type="http://schemas.openxmlformats.org/officeDocument/2006/relationships/ctrlProp" Target="../ctrlProps/ctrlProp248.xml"/><Relationship Id="rId25" Type="http://schemas.openxmlformats.org/officeDocument/2006/relationships/ctrlProp" Target="../ctrlProps/ctrlProp256.xml"/><Relationship Id="rId33" Type="http://schemas.openxmlformats.org/officeDocument/2006/relationships/ctrlProp" Target="../ctrlProps/ctrlProp264.xml"/><Relationship Id="rId38" Type="http://schemas.openxmlformats.org/officeDocument/2006/relationships/ctrlProp" Target="../ctrlProps/ctrlProp269.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283.xml"/><Relationship Id="rId18" Type="http://schemas.openxmlformats.org/officeDocument/2006/relationships/ctrlProp" Target="../ctrlProps/ctrlProp288.xml"/><Relationship Id="rId26" Type="http://schemas.openxmlformats.org/officeDocument/2006/relationships/ctrlProp" Target="../ctrlProps/ctrlProp296.xml"/><Relationship Id="rId39" Type="http://schemas.openxmlformats.org/officeDocument/2006/relationships/ctrlProp" Target="../ctrlProps/ctrlProp309.xml"/><Relationship Id="rId21" Type="http://schemas.openxmlformats.org/officeDocument/2006/relationships/ctrlProp" Target="../ctrlProps/ctrlProp291.xml"/><Relationship Id="rId34" Type="http://schemas.openxmlformats.org/officeDocument/2006/relationships/ctrlProp" Target="../ctrlProps/ctrlProp304.xml"/><Relationship Id="rId42" Type="http://schemas.openxmlformats.org/officeDocument/2006/relationships/ctrlProp" Target="../ctrlProps/ctrlProp312.xml"/><Relationship Id="rId7" Type="http://schemas.openxmlformats.org/officeDocument/2006/relationships/ctrlProp" Target="../ctrlProps/ctrlProp277.xml"/><Relationship Id="rId2" Type="http://schemas.openxmlformats.org/officeDocument/2006/relationships/drawing" Target="../drawings/drawing15.xml"/><Relationship Id="rId16" Type="http://schemas.openxmlformats.org/officeDocument/2006/relationships/ctrlProp" Target="../ctrlProps/ctrlProp286.xml"/><Relationship Id="rId20" Type="http://schemas.openxmlformats.org/officeDocument/2006/relationships/ctrlProp" Target="../ctrlProps/ctrlProp290.xml"/><Relationship Id="rId29" Type="http://schemas.openxmlformats.org/officeDocument/2006/relationships/ctrlProp" Target="../ctrlProps/ctrlProp299.xml"/><Relationship Id="rId41" Type="http://schemas.openxmlformats.org/officeDocument/2006/relationships/ctrlProp" Target="../ctrlProps/ctrlProp311.xml"/><Relationship Id="rId1" Type="http://schemas.openxmlformats.org/officeDocument/2006/relationships/printerSettings" Target="../printerSettings/printerSettings19.bin"/><Relationship Id="rId6" Type="http://schemas.openxmlformats.org/officeDocument/2006/relationships/ctrlProp" Target="../ctrlProps/ctrlProp276.xml"/><Relationship Id="rId11" Type="http://schemas.openxmlformats.org/officeDocument/2006/relationships/ctrlProp" Target="../ctrlProps/ctrlProp281.xml"/><Relationship Id="rId24" Type="http://schemas.openxmlformats.org/officeDocument/2006/relationships/ctrlProp" Target="../ctrlProps/ctrlProp294.xml"/><Relationship Id="rId32" Type="http://schemas.openxmlformats.org/officeDocument/2006/relationships/ctrlProp" Target="../ctrlProps/ctrlProp302.xml"/><Relationship Id="rId37" Type="http://schemas.openxmlformats.org/officeDocument/2006/relationships/ctrlProp" Target="../ctrlProps/ctrlProp307.xml"/><Relationship Id="rId40" Type="http://schemas.openxmlformats.org/officeDocument/2006/relationships/ctrlProp" Target="../ctrlProps/ctrlProp310.xml"/><Relationship Id="rId5" Type="http://schemas.openxmlformats.org/officeDocument/2006/relationships/ctrlProp" Target="../ctrlProps/ctrlProp275.xml"/><Relationship Id="rId15" Type="http://schemas.openxmlformats.org/officeDocument/2006/relationships/ctrlProp" Target="../ctrlProps/ctrlProp285.xml"/><Relationship Id="rId23" Type="http://schemas.openxmlformats.org/officeDocument/2006/relationships/ctrlProp" Target="../ctrlProps/ctrlProp293.xml"/><Relationship Id="rId28" Type="http://schemas.openxmlformats.org/officeDocument/2006/relationships/ctrlProp" Target="../ctrlProps/ctrlProp298.xml"/><Relationship Id="rId36" Type="http://schemas.openxmlformats.org/officeDocument/2006/relationships/ctrlProp" Target="../ctrlProps/ctrlProp306.xml"/><Relationship Id="rId10" Type="http://schemas.openxmlformats.org/officeDocument/2006/relationships/ctrlProp" Target="../ctrlProps/ctrlProp280.xml"/><Relationship Id="rId19" Type="http://schemas.openxmlformats.org/officeDocument/2006/relationships/ctrlProp" Target="../ctrlProps/ctrlProp289.xml"/><Relationship Id="rId31" Type="http://schemas.openxmlformats.org/officeDocument/2006/relationships/ctrlProp" Target="../ctrlProps/ctrlProp301.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 Id="rId22" Type="http://schemas.openxmlformats.org/officeDocument/2006/relationships/ctrlProp" Target="../ctrlProps/ctrlProp292.xml"/><Relationship Id="rId27" Type="http://schemas.openxmlformats.org/officeDocument/2006/relationships/ctrlProp" Target="../ctrlProps/ctrlProp297.xml"/><Relationship Id="rId30" Type="http://schemas.openxmlformats.org/officeDocument/2006/relationships/ctrlProp" Target="../ctrlProps/ctrlProp300.xml"/><Relationship Id="rId35" Type="http://schemas.openxmlformats.org/officeDocument/2006/relationships/ctrlProp" Target="../ctrlProps/ctrlProp305.xml"/><Relationship Id="rId8" Type="http://schemas.openxmlformats.org/officeDocument/2006/relationships/ctrlProp" Target="../ctrlProps/ctrlProp278.xml"/><Relationship Id="rId3" Type="http://schemas.openxmlformats.org/officeDocument/2006/relationships/vmlDrawing" Target="../drawings/vmlDrawing8.vml"/><Relationship Id="rId12" Type="http://schemas.openxmlformats.org/officeDocument/2006/relationships/ctrlProp" Target="../ctrlProps/ctrlProp282.xml"/><Relationship Id="rId17" Type="http://schemas.openxmlformats.org/officeDocument/2006/relationships/ctrlProp" Target="../ctrlProps/ctrlProp287.xml"/><Relationship Id="rId25" Type="http://schemas.openxmlformats.org/officeDocument/2006/relationships/ctrlProp" Target="../ctrlProps/ctrlProp295.xml"/><Relationship Id="rId33" Type="http://schemas.openxmlformats.org/officeDocument/2006/relationships/ctrlProp" Target="../ctrlProps/ctrlProp303.xml"/><Relationship Id="rId38" Type="http://schemas.openxmlformats.org/officeDocument/2006/relationships/ctrlProp" Target="../ctrlProps/ctrlProp30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
  <sheetViews>
    <sheetView workbookViewId="0">
      <selection activeCell="B6" sqref="B6"/>
    </sheetView>
  </sheetViews>
  <sheetFormatPr baseColWidth="10" defaultRowHeight="12.75" x14ac:dyDescent="0.2"/>
  <cols>
    <col min="2" max="2" width="44.5703125" bestFit="1" customWidth="1"/>
  </cols>
  <sheetData>
    <row r="1" spans="2:3" x14ac:dyDescent="0.2">
      <c r="B1" s="317" t="str">
        <f>CONCATENATE(Accueil!B6," ",Accueil!B4)</f>
        <v>Seconde Bac Pro Technicien Menuisier Agenceur</v>
      </c>
    </row>
    <row r="2" spans="2:3" x14ac:dyDescent="0.2">
      <c r="B2" t="str">
        <f>LEFT(Accueil!B4, 3)</f>
        <v>Bac</v>
      </c>
      <c r="C2" t="str">
        <f>IF(B2="Bac","Bac Pro TMA",(IF(B2="CAP", "CAP MFMMA",(IF(B2="BEP", "BEP Bois, Option D", "3ème PP")))))</f>
        <v>Bac Pro TMA</v>
      </c>
    </row>
    <row r="3" spans="2:3" x14ac:dyDescent="0.2">
      <c r="B3" t="str">
        <f ca="1">CELL("nomfichier")</f>
        <v>C:\Users\antoine\Desktop\suivi de formation\[Tablette d'angle-DUBOIS.xlsx]Evaluation produit fini</v>
      </c>
    </row>
    <row r="4" spans="2:3" x14ac:dyDescent="0.2">
      <c r="B4" t="str">
        <f ca="1">MID(CELL("filename",B3),FIND("[",CELL("filename",B3))+1,SUM(FIND({"[";"]"},CELL("filename",B3))*{-1;1})-6)</f>
        <v>Tablette d'angle-DUBOIS</v>
      </c>
    </row>
    <row r="5" spans="2:3" x14ac:dyDescent="0.2">
      <c r="B5" t="str">
        <f ca="1">CELL("contenu",B4)</f>
        <v>Tablette d'angle-DUBOIS</v>
      </c>
    </row>
    <row r="6" spans="2:3" x14ac:dyDescent="0.2">
      <c r="B6" t="str">
        <f ca="1">MID(B5,(FIND("-",B5))+1,(((LEN(B5)))-SEARCH("-",B5)))</f>
        <v>DUBOIS</v>
      </c>
    </row>
    <row r="7" spans="2:3" x14ac:dyDescent="0.2">
      <c r="B7" t="str">
        <f ca="1">MID(B5,1,((SEARCH("-",B5)))-1)</f>
        <v>Tablette d'angle</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14999847407452621"/>
  </sheetPr>
  <dimension ref="A1:AD110"/>
  <sheetViews>
    <sheetView view="pageBreakPreview" zoomScale="55" zoomScaleNormal="40" zoomScaleSheetLayoutView="55" workbookViewId="0">
      <selection activeCell="B10" sqref="B10"/>
    </sheetView>
  </sheetViews>
  <sheetFormatPr baseColWidth="10" defaultRowHeight="15" x14ac:dyDescent="0.25"/>
  <cols>
    <col min="1" max="1" width="2.85546875" style="214" customWidth="1"/>
    <col min="2" max="7" width="11.42578125" style="214"/>
    <col min="8" max="11" width="19.5703125" style="214" customWidth="1"/>
    <col min="12" max="12" width="83.28515625" style="232" customWidth="1"/>
    <col min="13" max="13" width="50.5703125" style="232" customWidth="1"/>
    <col min="14" max="16" width="19.5703125" style="214" customWidth="1"/>
    <col min="17" max="19" width="2.85546875" style="214" customWidth="1"/>
    <col min="20" max="20" width="4.140625" style="214" customWidth="1"/>
    <col min="21" max="29" width="11.42578125" style="214"/>
    <col min="30" max="30" width="2.85546875" style="214" customWidth="1"/>
    <col min="31" max="16384" width="11.42578125" style="214"/>
  </cols>
  <sheetData>
    <row r="1" spans="1:30" ht="67.5" customHeight="1" x14ac:dyDescent="0.25">
      <c r="A1" s="556" t="s">
        <v>1767</v>
      </c>
      <c r="B1" s="557"/>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row>
    <row r="2" spans="1:30" ht="16.5" customHeight="1" x14ac:dyDescent="0.25">
      <c r="L2" s="226"/>
      <c r="M2" s="226"/>
      <c r="N2" s="222"/>
      <c r="O2" s="222"/>
      <c r="P2" s="222"/>
      <c r="Q2" s="222"/>
      <c r="R2" s="222"/>
      <c r="S2" s="222"/>
    </row>
    <row r="3" spans="1:30" ht="22.5" customHeight="1" x14ac:dyDescent="0.25">
      <c r="A3" s="558" t="s">
        <v>246</v>
      </c>
      <c r="B3" s="559"/>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row>
    <row r="4" spans="1:30" ht="22.5" customHeight="1" x14ac:dyDescent="0.25">
      <c r="A4" s="558"/>
      <c r="B4" s="559"/>
      <c r="C4" s="559"/>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row>
    <row r="5" spans="1:30" ht="22.5" customHeight="1" x14ac:dyDescent="0.25">
      <c r="A5" s="558"/>
      <c r="B5" s="559"/>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row>
    <row r="6" spans="1:30" ht="22.5" customHeight="1" x14ac:dyDescent="0.25">
      <c r="A6" s="230"/>
      <c r="B6" s="230"/>
      <c r="C6" s="230"/>
      <c r="D6" s="230"/>
      <c r="E6" s="230"/>
      <c r="F6" s="230"/>
      <c r="G6" s="230"/>
      <c r="H6" s="230"/>
      <c r="I6" s="230"/>
      <c r="J6" s="230"/>
      <c r="K6" s="230"/>
      <c r="L6" s="231"/>
      <c r="M6" s="231"/>
      <c r="N6" s="230"/>
      <c r="O6" s="230"/>
      <c r="P6" s="230"/>
      <c r="Q6" s="230"/>
      <c r="R6" s="230"/>
      <c r="S6" s="230"/>
      <c r="T6" s="230"/>
      <c r="U6" s="230"/>
      <c r="V6" s="230"/>
      <c r="W6" s="230"/>
      <c r="X6" s="230"/>
      <c r="Y6" s="230"/>
      <c r="Z6" s="230"/>
      <c r="AA6" s="230"/>
      <c r="AB6" s="230"/>
      <c r="AC6" s="230"/>
      <c r="AD6" s="230"/>
    </row>
    <row r="7" spans="1:30" ht="67.5" customHeight="1" x14ac:dyDescent="0.25">
      <c r="A7" s="560" t="s">
        <v>1051</v>
      </c>
      <c r="B7" s="560"/>
      <c r="C7" s="560"/>
      <c r="D7" s="560"/>
      <c r="E7" s="560"/>
      <c r="F7" s="560"/>
      <c r="G7" s="560"/>
      <c r="H7" s="560"/>
      <c r="I7" s="560"/>
      <c r="J7" s="560"/>
      <c r="K7" s="560"/>
      <c r="L7" s="560"/>
      <c r="M7" s="560"/>
      <c r="N7" s="560"/>
      <c r="O7" s="560"/>
      <c r="P7" s="560"/>
      <c r="Q7" s="230"/>
      <c r="R7" s="230"/>
      <c r="S7" s="230" t="s">
        <v>248</v>
      </c>
      <c r="T7" s="230"/>
      <c r="U7" s="230"/>
      <c r="V7" s="230"/>
      <c r="W7" s="230"/>
      <c r="X7" s="230"/>
      <c r="Y7" s="230"/>
      <c r="Z7" s="230"/>
      <c r="AA7" s="230"/>
      <c r="AB7" s="230"/>
      <c r="AC7" s="230"/>
      <c r="AD7" s="230"/>
    </row>
    <row r="8" spans="1:30" ht="15.75" customHeight="1" thickBot="1" x14ac:dyDescent="0.3"/>
    <row r="9" spans="1:30" ht="15" customHeight="1" thickBot="1" x14ac:dyDescent="0.3">
      <c r="A9" s="233"/>
      <c r="B9" s="234"/>
      <c r="C9" s="234"/>
      <c r="D9" s="234"/>
      <c r="E9" s="234"/>
      <c r="F9" s="234"/>
      <c r="G9" s="234"/>
      <c r="H9" s="234"/>
      <c r="I9" s="234"/>
      <c r="J9" s="234"/>
      <c r="K9" s="234"/>
      <c r="L9" s="235" t="s">
        <v>1358</v>
      </c>
      <c r="M9" s="235" t="s">
        <v>1359</v>
      </c>
      <c r="N9" s="236"/>
      <c r="O9" s="236"/>
      <c r="P9" s="236"/>
      <c r="Q9" s="237"/>
      <c r="S9" s="233"/>
      <c r="T9" s="236"/>
      <c r="U9" s="236"/>
      <c r="V9" s="236"/>
      <c r="W9" s="236" t="s">
        <v>942</v>
      </c>
      <c r="X9" s="236"/>
      <c r="Y9" s="236"/>
      <c r="Z9" s="236"/>
      <c r="AA9" s="236"/>
      <c r="AB9" s="236"/>
      <c r="AC9" s="236"/>
      <c r="AD9" s="237"/>
    </row>
    <row r="10" spans="1:30" ht="26.25" customHeight="1" thickBot="1" x14ac:dyDescent="0.3">
      <c r="A10" s="238"/>
      <c r="B10" s="348" t="s">
        <v>256</v>
      </c>
      <c r="C10" s="414" t="s">
        <v>1790</v>
      </c>
      <c r="D10" s="391"/>
      <c r="E10" s="391"/>
      <c r="F10" s="391"/>
      <c r="G10" s="391"/>
      <c r="H10" s="391"/>
      <c r="I10" s="391"/>
      <c r="J10" s="391"/>
      <c r="K10" s="391"/>
      <c r="L10" s="392"/>
      <c r="M10" s="392"/>
      <c r="N10" s="391"/>
      <c r="O10" s="391"/>
      <c r="P10" s="393"/>
      <c r="Q10" s="242"/>
      <c r="S10" s="238"/>
      <c r="T10" s="217"/>
      <c r="U10" s="243">
        <v>1</v>
      </c>
      <c r="V10" s="244" t="s">
        <v>943</v>
      </c>
      <c r="W10" s="245"/>
      <c r="X10" s="245"/>
      <c r="Y10" s="245"/>
      <c r="Z10" s="245"/>
      <c r="AA10" s="245"/>
      <c r="AB10" s="245"/>
      <c r="AC10" s="245"/>
      <c r="AD10" s="242"/>
    </row>
    <row r="11" spans="1:30" ht="26.25" customHeight="1" x14ac:dyDescent="0.25">
      <c r="A11" s="238"/>
      <c r="B11" s="394"/>
      <c r="C11" s="395"/>
      <c r="D11" s="395"/>
      <c r="E11" s="395"/>
      <c r="F11" s="395"/>
      <c r="G11" s="395"/>
      <c r="H11" s="395"/>
      <c r="I11" s="395"/>
      <c r="J11" s="395"/>
      <c r="K11" s="395"/>
      <c r="L11" s="396"/>
      <c r="M11" s="396"/>
      <c r="N11" s="395"/>
      <c r="O11" s="395"/>
      <c r="P11" s="397"/>
      <c r="Q11" s="242"/>
      <c r="S11" s="238"/>
      <c r="T11" s="217"/>
      <c r="U11" s="218"/>
      <c r="V11" s="217"/>
      <c r="W11" s="248" t="s">
        <v>256</v>
      </c>
      <c r="X11" s="248" t="s">
        <v>944</v>
      </c>
      <c r="Y11" s="248"/>
      <c r="Z11" s="248"/>
      <c r="AA11" s="248"/>
      <c r="AB11" s="248"/>
      <c r="AC11" s="248"/>
      <c r="AD11" s="242"/>
    </row>
    <row r="12" spans="1:30" ht="26.25" customHeight="1" x14ac:dyDescent="0.3">
      <c r="A12" s="238"/>
      <c r="B12" s="394"/>
      <c r="C12" s="395"/>
      <c r="D12" s="395"/>
      <c r="E12" s="398" t="s">
        <v>1988</v>
      </c>
      <c r="F12" s="395"/>
      <c r="G12" s="395"/>
      <c r="H12" s="415" t="s">
        <v>1792</v>
      </c>
      <c r="I12" s="395"/>
      <c r="J12" s="395"/>
      <c r="K12" s="395"/>
      <c r="L12" s="396" t="s">
        <v>1979</v>
      </c>
      <c r="M12" s="396" t="s">
        <v>1980</v>
      </c>
      <c r="N12" s="395"/>
      <c r="O12" s="395"/>
      <c r="P12" s="397"/>
      <c r="Q12" s="242"/>
      <c r="S12" s="238"/>
      <c r="T12" s="217"/>
      <c r="U12" s="218"/>
      <c r="V12" s="217"/>
      <c r="W12" s="252" t="s">
        <v>292</v>
      </c>
      <c r="X12" s="252" t="s">
        <v>945</v>
      </c>
      <c r="Y12" s="252"/>
      <c r="Z12" s="252"/>
      <c r="AA12" s="252"/>
      <c r="AB12" s="252"/>
      <c r="AC12" s="252"/>
      <c r="AD12" s="242"/>
    </row>
    <row r="13" spans="1:30" ht="26.25" customHeight="1" x14ac:dyDescent="0.3">
      <c r="A13" s="238"/>
      <c r="B13" s="394"/>
      <c r="C13" s="395"/>
      <c r="D13" s="395"/>
      <c r="E13" s="398" t="s">
        <v>1989</v>
      </c>
      <c r="F13" s="395"/>
      <c r="G13" s="395"/>
      <c r="H13" s="399" t="s">
        <v>1793</v>
      </c>
      <c r="I13" s="395"/>
      <c r="J13" s="395"/>
      <c r="K13" s="395"/>
      <c r="L13" s="396" t="s">
        <v>1979</v>
      </c>
      <c r="M13" s="396" t="s">
        <v>1981</v>
      </c>
      <c r="N13" s="395"/>
      <c r="O13" s="395"/>
      <c r="P13" s="397"/>
      <c r="Q13" s="242"/>
      <c r="S13" s="238"/>
      <c r="T13" s="217"/>
      <c r="U13" s="218"/>
      <c r="V13" s="217"/>
      <c r="W13" s="248" t="s">
        <v>310</v>
      </c>
      <c r="X13" s="248" t="s">
        <v>946</v>
      </c>
      <c r="Y13" s="248"/>
      <c r="Z13" s="248"/>
      <c r="AA13" s="248"/>
      <c r="AB13" s="248"/>
      <c r="AC13" s="248"/>
      <c r="AD13" s="242"/>
    </row>
    <row r="14" spans="1:30" ht="26.25" customHeight="1" x14ac:dyDescent="0.3">
      <c r="A14" s="238"/>
      <c r="B14" s="394"/>
      <c r="C14" s="395"/>
      <c r="D14" s="395"/>
      <c r="E14" s="398" t="s">
        <v>1990</v>
      </c>
      <c r="F14" s="395"/>
      <c r="G14" s="395"/>
      <c r="H14" s="399" t="s">
        <v>1794</v>
      </c>
      <c r="I14" s="395"/>
      <c r="J14" s="395"/>
      <c r="K14" s="395"/>
      <c r="L14" s="396" t="s">
        <v>1979</v>
      </c>
      <c r="M14" s="396" t="s">
        <v>1982</v>
      </c>
      <c r="N14" s="395"/>
      <c r="O14" s="395"/>
      <c r="P14" s="397"/>
      <c r="Q14" s="242"/>
      <c r="S14" s="238"/>
      <c r="T14" s="217"/>
      <c r="U14" s="218"/>
      <c r="V14" s="217"/>
      <c r="W14" s="252" t="s">
        <v>947</v>
      </c>
      <c r="X14" s="252" t="s">
        <v>948</v>
      </c>
      <c r="Y14" s="252"/>
      <c r="Z14" s="252"/>
      <c r="AA14" s="252"/>
      <c r="AB14" s="252"/>
      <c r="AC14" s="252"/>
      <c r="AD14" s="242"/>
    </row>
    <row r="15" spans="1:30" ht="26.25" customHeight="1" x14ac:dyDescent="0.3">
      <c r="A15" s="238"/>
      <c r="B15" s="394"/>
      <c r="C15" s="395"/>
      <c r="D15" s="395"/>
      <c r="E15" s="398" t="s">
        <v>1991</v>
      </c>
      <c r="F15" s="395"/>
      <c r="G15" s="395"/>
      <c r="H15" s="399" t="s">
        <v>1795</v>
      </c>
      <c r="I15" s="395"/>
      <c r="J15" s="395"/>
      <c r="K15" s="395"/>
      <c r="L15" s="396" t="s">
        <v>1979</v>
      </c>
      <c r="M15" s="396" t="s">
        <v>1983</v>
      </c>
      <c r="N15" s="395"/>
      <c r="O15" s="395"/>
      <c r="P15" s="397"/>
      <c r="Q15" s="242"/>
      <c r="S15" s="238"/>
      <c r="T15" s="217"/>
      <c r="U15" s="218"/>
      <c r="V15" s="217"/>
      <c r="W15" s="248" t="s">
        <v>949</v>
      </c>
      <c r="X15" s="248" t="s">
        <v>950</v>
      </c>
      <c r="Y15" s="248"/>
      <c r="Z15" s="248"/>
      <c r="AA15" s="248"/>
      <c r="AB15" s="248"/>
      <c r="AC15" s="248"/>
      <c r="AD15" s="242"/>
    </row>
    <row r="16" spans="1:30" ht="26.25" customHeight="1" x14ac:dyDescent="0.3">
      <c r="A16" s="238"/>
      <c r="B16" s="394"/>
      <c r="C16" s="395"/>
      <c r="D16" s="395"/>
      <c r="E16" s="398" t="s">
        <v>1992</v>
      </c>
      <c r="F16" s="395"/>
      <c r="G16" s="395"/>
      <c r="H16" s="399" t="s">
        <v>1796</v>
      </c>
      <c r="I16" s="395"/>
      <c r="J16" s="395"/>
      <c r="K16" s="395"/>
      <c r="L16" s="396" t="s">
        <v>1979</v>
      </c>
      <c r="M16" s="396" t="s">
        <v>1984</v>
      </c>
      <c r="N16" s="395"/>
      <c r="O16" s="395"/>
      <c r="P16" s="397"/>
      <c r="Q16" s="242"/>
      <c r="S16" s="238"/>
      <c r="T16" s="217"/>
      <c r="U16" s="218"/>
      <c r="V16" s="217"/>
      <c r="W16" s="252" t="s">
        <v>951</v>
      </c>
      <c r="X16" s="252" t="s">
        <v>952</v>
      </c>
      <c r="Y16" s="252"/>
      <c r="Z16" s="252"/>
      <c r="AA16" s="252"/>
      <c r="AB16" s="252"/>
      <c r="AC16" s="252"/>
      <c r="AD16" s="242"/>
    </row>
    <row r="17" spans="1:30" ht="26.25" customHeight="1" thickBot="1" x14ac:dyDescent="0.35">
      <c r="A17" s="238"/>
      <c r="B17" s="394"/>
      <c r="C17" s="395"/>
      <c r="D17" s="395"/>
      <c r="E17" s="398" t="s">
        <v>1993</v>
      </c>
      <c r="F17" s="395"/>
      <c r="G17" s="395"/>
      <c r="H17" s="399" t="s">
        <v>1797</v>
      </c>
      <c r="I17" s="395"/>
      <c r="J17" s="395"/>
      <c r="K17" s="395"/>
      <c r="L17" s="396" t="s">
        <v>1979</v>
      </c>
      <c r="M17" s="396" t="s">
        <v>1985</v>
      </c>
      <c r="N17" s="395"/>
      <c r="O17" s="395"/>
      <c r="P17" s="397"/>
      <c r="Q17" s="242"/>
      <c r="S17" s="238"/>
      <c r="T17" s="217"/>
      <c r="U17" s="218"/>
      <c r="V17" s="218"/>
      <c r="W17" s="218"/>
      <c r="X17" s="218"/>
      <c r="Y17" s="217"/>
      <c r="Z17" s="217"/>
      <c r="AA17" s="217"/>
      <c r="AB17" s="217"/>
      <c r="AC17" s="217"/>
      <c r="AD17" s="242"/>
    </row>
    <row r="18" spans="1:30" ht="26.25" customHeight="1" thickBot="1" x14ac:dyDescent="0.35">
      <c r="A18" s="238"/>
      <c r="B18" s="394"/>
      <c r="C18" s="395"/>
      <c r="D18" s="395"/>
      <c r="E18" s="398" t="s">
        <v>1994</v>
      </c>
      <c r="F18" s="395"/>
      <c r="G18" s="395"/>
      <c r="H18" s="399" t="s">
        <v>1798</v>
      </c>
      <c r="I18" s="395"/>
      <c r="J18" s="395"/>
      <c r="K18" s="395"/>
      <c r="L18" s="396" t="s">
        <v>1979</v>
      </c>
      <c r="M18" s="396" t="s">
        <v>1986</v>
      </c>
      <c r="N18" s="395"/>
      <c r="O18" s="395"/>
      <c r="P18" s="397"/>
      <c r="Q18" s="242"/>
      <c r="S18" s="238"/>
      <c r="T18" s="217"/>
      <c r="U18" s="243">
        <v>2</v>
      </c>
      <c r="V18" s="244" t="s">
        <v>953</v>
      </c>
      <c r="W18" s="245"/>
      <c r="X18" s="245"/>
      <c r="Y18" s="245"/>
      <c r="Z18" s="245"/>
      <c r="AA18" s="245"/>
      <c r="AB18" s="245"/>
      <c r="AC18" s="245"/>
      <c r="AD18" s="242"/>
    </row>
    <row r="19" spans="1:30" ht="26.25" customHeight="1" x14ac:dyDescent="0.3">
      <c r="A19" s="238"/>
      <c r="B19" s="400"/>
      <c r="C19" s="401"/>
      <c r="D19" s="401"/>
      <c r="E19" s="402" t="s">
        <v>1995</v>
      </c>
      <c r="F19" s="401"/>
      <c r="G19" s="401"/>
      <c r="H19" s="411" t="s">
        <v>1799</v>
      </c>
      <c r="I19" s="401"/>
      <c r="J19" s="401"/>
      <c r="K19" s="401"/>
      <c r="L19" s="404" t="s">
        <v>1979</v>
      </c>
      <c r="M19" s="404" t="s">
        <v>1987</v>
      </c>
      <c r="N19" s="401"/>
      <c r="O19" s="401"/>
      <c r="P19" s="403"/>
      <c r="Q19" s="242"/>
      <c r="S19" s="238"/>
      <c r="T19" s="217"/>
      <c r="U19" s="218"/>
      <c r="V19" s="217"/>
      <c r="W19" s="248" t="s">
        <v>954</v>
      </c>
      <c r="X19" s="248" t="s">
        <v>955</v>
      </c>
      <c r="Y19" s="248"/>
      <c r="Z19" s="248"/>
      <c r="AA19" s="248"/>
      <c r="AB19" s="248"/>
      <c r="AC19" s="248"/>
      <c r="AD19" s="242"/>
    </row>
    <row r="20" spans="1:30" x14ac:dyDescent="0.25">
      <c r="A20" s="238"/>
      <c r="B20" s="218"/>
      <c r="C20" s="218"/>
      <c r="D20" s="218"/>
      <c r="E20" s="249"/>
      <c r="F20" s="249"/>
      <c r="G20" s="249"/>
      <c r="H20" s="218"/>
      <c r="I20" s="218"/>
      <c r="J20" s="218"/>
      <c r="K20" s="218"/>
      <c r="L20" s="251"/>
      <c r="M20" s="251"/>
      <c r="N20" s="217"/>
      <c r="O20" s="217"/>
      <c r="P20" s="217"/>
      <c r="Q20" s="242"/>
      <c r="S20" s="238"/>
      <c r="T20" s="217"/>
      <c r="U20" s="218"/>
      <c r="V20" s="217"/>
      <c r="W20" s="248" t="s">
        <v>962</v>
      </c>
      <c r="X20" s="248" t="s">
        <v>963</v>
      </c>
      <c r="Y20" s="248"/>
      <c r="Z20" s="248"/>
      <c r="AA20" s="248"/>
      <c r="AB20" s="248"/>
      <c r="AC20" s="248"/>
      <c r="AD20" s="242"/>
    </row>
    <row r="21" spans="1:30" ht="25.5" customHeight="1" x14ac:dyDescent="0.25">
      <c r="A21" s="238"/>
      <c r="B21" s="348" t="s">
        <v>292</v>
      </c>
      <c r="C21" s="391" t="s">
        <v>1791</v>
      </c>
      <c r="D21" s="391"/>
      <c r="E21" s="391"/>
      <c r="F21" s="391"/>
      <c r="G21" s="391"/>
      <c r="H21" s="391"/>
      <c r="I21" s="391"/>
      <c r="J21" s="391"/>
      <c r="K21" s="391"/>
      <c r="L21" s="392"/>
      <c r="M21" s="392"/>
      <c r="N21" s="391"/>
      <c r="O21" s="391"/>
      <c r="P21" s="393"/>
      <c r="Q21" s="242"/>
      <c r="S21" s="238"/>
      <c r="T21" s="217"/>
      <c r="U21" s="218"/>
      <c r="V21" s="217"/>
      <c r="W21" s="252" t="s">
        <v>964</v>
      </c>
      <c r="X21" s="252" t="s">
        <v>965</v>
      </c>
      <c r="Y21" s="252"/>
      <c r="Z21" s="252"/>
      <c r="AA21" s="252"/>
      <c r="AB21" s="252"/>
      <c r="AC21" s="252"/>
      <c r="AD21" s="242"/>
    </row>
    <row r="22" spans="1:30" ht="25.5" customHeight="1" x14ac:dyDescent="0.25">
      <c r="A22" s="238"/>
      <c r="B22" s="394"/>
      <c r="C22" s="395"/>
      <c r="D22" s="395"/>
      <c r="E22" s="395"/>
      <c r="F22" s="395"/>
      <c r="G22" s="395"/>
      <c r="H22" s="395"/>
      <c r="I22" s="395"/>
      <c r="J22" s="395"/>
      <c r="K22" s="395"/>
      <c r="L22" s="396"/>
      <c r="M22" s="396"/>
      <c r="N22" s="395"/>
      <c r="O22" s="395"/>
      <c r="P22" s="397"/>
      <c r="Q22" s="242"/>
      <c r="S22" s="238"/>
      <c r="T22" s="217"/>
      <c r="U22" s="218"/>
      <c r="V22" s="217"/>
      <c r="W22" s="248" t="s">
        <v>966</v>
      </c>
      <c r="X22" s="248" t="s">
        <v>967</v>
      </c>
      <c r="Y22" s="248"/>
      <c r="Z22" s="248"/>
      <c r="AA22" s="248"/>
      <c r="AB22" s="248"/>
      <c r="AC22" s="248"/>
      <c r="AD22" s="242"/>
    </row>
    <row r="23" spans="1:30" ht="25.5" customHeight="1" thickBot="1" x14ac:dyDescent="0.35">
      <c r="A23" s="238"/>
      <c r="B23" s="394"/>
      <c r="C23" s="395"/>
      <c r="D23" s="395"/>
      <c r="E23" s="398" t="s">
        <v>1996</v>
      </c>
      <c r="F23" s="395"/>
      <c r="G23" s="395"/>
      <c r="H23" s="399" t="s">
        <v>1800</v>
      </c>
      <c r="I23" s="395"/>
      <c r="J23" s="395"/>
      <c r="K23" s="395"/>
      <c r="L23" s="412" t="s">
        <v>1976</v>
      </c>
      <c r="M23" s="412" t="s">
        <v>1977</v>
      </c>
      <c r="N23" s="395"/>
      <c r="O23" s="395"/>
      <c r="P23" s="397"/>
      <c r="Q23" s="242"/>
      <c r="S23" s="238"/>
      <c r="T23" s="217"/>
      <c r="U23" s="218"/>
      <c r="V23" s="218"/>
      <c r="W23" s="218"/>
      <c r="X23" s="218"/>
      <c r="Y23" s="217"/>
      <c r="Z23" s="217"/>
      <c r="AA23" s="217"/>
      <c r="AB23" s="217"/>
      <c r="AC23" s="217"/>
      <c r="AD23" s="242"/>
    </row>
    <row r="24" spans="1:30" ht="25.5" customHeight="1" thickBot="1" x14ac:dyDescent="0.35">
      <c r="A24" s="238"/>
      <c r="B24" s="400"/>
      <c r="C24" s="401"/>
      <c r="D24" s="401"/>
      <c r="E24" s="402" t="s">
        <v>1997</v>
      </c>
      <c r="F24" s="401"/>
      <c r="G24" s="401"/>
      <c r="H24" s="411" t="s">
        <v>1801</v>
      </c>
      <c r="I24" s="401"/>
      <c r="J24" s="401"/>
      <c r="K24" s="401"/>
      <c r="L24" s="413" t="s">
        <v>1976</v>
      </c>
      <c r="M24" s="413" t="s">
        <v>1978</v>
      </c>
      <c r="N24" s="401"/>
      <c r="O24" s="401"/>
      <c r="P24" s="403"/>
      <c r="Q24" s="242"/>
      <c r="S24" s="238"/>
      <c r="T24" s="217"/>
      <c r="U24" s="243">
        <v>3</v>
      </c>
      <c r="V24" s="244" t="s">
        <v>968</v>
      </c>
      <c r="W24" s="245"/>
      <c r="X24" s="245"/>
      <c r="Y24" s="245"/>
      <c r="Z24" s="245"/>
      <c r="AA24" s="245"/>
      <c r="AB24" s="245"/>
      <c r="AC24" s="245"/>
      <c r="AD24" s="242"/>
    </row>
    <row r="25" spans="1:30" x14ac:dyDescent="0.25">
      <c r="A25" s="233"/>
      <c r="B25" s="218"/>
      <c r="C25" s="218"/>
      <c r="D25" s="218"/>
      <c r="E25" s="249"/>
      <c r="F25" s="249"/>
      <c r="G25" s="249"/>
      <c r="H25" s="218"/>
      <c r="I25" s="218"/>
      <c r="J25" s="218"/>
      <c r="K25" s="218"/>
      <c r="L25" s="251"/>
      <c r="M25" s="251"/>
      <c r="N25" s="217"/>
      <c r="O25" s="217"/>
      <c r="P25" s="217"/>
      <c r="Q25" s="237"/>
      <c r="S25" s="238"/>
      <c r="T25" s="217"/>
      <c r="U25" s="218"/>
      <c r="V25" s="217"/>
      <c r="W25" s="252" t="s">
        <v>984</v>
      </c>
      <c r="X25" s="252" t="s">
        <v>985</v>
      </c>
      <c r="Y25" s="252"/>
      <c r="Z25" s="252"/>
      <c r="AA25" s="252"/>
      <c r="AB25" s="252"/>
      <c r="AC25" s="252"/>
      <c r="AD25" s="242"/>
    </row>
    <row r="26" spans="1:30" s="341" customFormat="1" ht="25.5" customHeight="1" x14ac:dyDescent="0.25">
      <c r="A26" s="339"/>
      <c r="B26" s="348" t="s">
        <v>954</v>
      </c>
      <c r="C26" s="391" t="s">
        <v>1419</v>
      </c>
      <c r="D26" s="391"/>
      <c r="E26" s="391"/>
      <c r="F26" s="391"/>
      <c r="G26" s="391"/>
      <c r="H26" s="391"/>
      <c r="I26" s="391"/>
      <c r="J26" s="391"/>
      <c r="K26" s="391"/>
      <c r="L26" s="392"/>
      <c r="M26" s="392"/>
      <c r="N26" s="391"/>
      <c r="O26" s="391"/>
      <c r="P26" s="393"/>
      <c r="Q26" s="340"/>
      <c r="S26" s="339"/>
      <c r="T26" s="342"/>
      <c r="U26" s="343"/>
      <c r="V26" s="342"/>
      <c r="W26" s="345" t="s">
        <v>986</v>
      </c>
      <c r="X26" s="345" t="s">
        <v>987</v>
      </c>
      <c r="Y26" s="345"/>
      <c r="Z26" s="345"/>
      <c r="AA26" s="345"/>
      <c r="AB26" s="345"/>
      <c r="AC26" s="345"/>
      <c r="AD26" s="340"/>
    </row>
    <row r="27" spans="1:30" s="341" customFormat="1" ht="25.5" customHeight="1" x14ac:dyDescent="0.25">
      <c r="A27" s="339"/>
      <c r="B27" s="394"/>
      <c r="C27" s="395"/>
      <c r="D27" s="395"/>
      <c r="E27" s="395"/>
      <c r="F27" s="395"/>
      <c r="G27" s="395"/>
      <c r="H27" s="395"/>
      <c r="I27" s="395"/>
      <c r="J27" s="395"/>
      <c r="K27" s="395"/>
      <c r="L27" s="396"/>
      <c r="M27" s="396"/>
      <c r="N27" s="395"/>
      <c r="O27" s="395"/>
      <c r="P27" s="397"/>
      <c r="Q27" s="340"/>
      <c r="S27" s="339"/>
      <c r="T27" s="342"/>
      <c r="U27" s="343"/>
      <c r="V27" s="342"/>
      <c r="W27" s="344" t="s">
        <v>988</v>
      </c>
      <c r="X27" s="344" t="s">
        <v>989</v>
      </c>
      <c r="Y27" s="344"/>
      <c r="Z27" s="344"/>
      <c r="AA27" s="344"/>
      <c r="AB27" s="344"/>
      <c r="AC27" s="344"/>
      <c r="AD27" s="340"/>
    </row>
    <row r="28" spans="1:30" s="341" customFormat="1" ht="25.5" customHeight="1" thickBot="1" x14ac:dyDescent="0.35">
      <c r="A28" s="339"/>
      <c r="B28" s="394"/>
      <c r="C28" s="395"/>
      <c r="D28" s="395"/>
      <c r="E28" s="398" t="s">
        <v>1998</v>
      </c>
      <c r="F28" s="395"/>
      <c r="G28" s="395"/>
      <c r="H28" s="399" t="s">
        <v>1802</v>
      </c>
      <c r="I28" s="395"/>
      <c r="J28" s="395"/>
      <c r="K28" s="395"/>
      <c r="L28" s="396" t="s">
        <v>1973</v>
      </c>
      <c r="M28" s="396" t="s">
        <v>1974</v>
      </c>
      <c r="N28" s="395"/>
      <c r="O28" s="395"/>
      <c r="P28" s="397"/>
      <c r="Q28" s="340"/>
      <c r="S28" s="339"/>
      <c r="T28" s="342"/>
      <c r="U28" s="343"/>
      <c r="V28" s="343"/>
      <c r="W28" s="343"/>
      <c r="X28" s="343"/>
      <c r="Y28" s="342"/>
      <c r="Z28" s="342"/>
      <c r="AA28" s="342"/>
      <c r="AB28" s="342"/>
      <c r="AC28" s="342"/>
      <c r="AD28" s="340"/>
    </row>
    <row r="29" spans="1:30" s="341" customFormat="1" ht="25.5" customHeight="1" thickBot="1" x14ac:dyDescent="0.35">
      <c r="A29" s="339"/>
      <c r="B29" s="400"/>
      <c r="C29" s="401"/>
      <c r="D29" s="401"/>
      <c r="E29" s="402" t="s">
        <v>1999</v>
      </c>
      <c r="F29" s="401"/>
      <c r="G29" s="401"/>
      <c r="H29" s="411" t="s">
        <v>1803</v>
      </c>
      <c r="I29" s="401"/>
      <c r="J29" s="401"/>
      <c r="K29" s="401"/>
      <c r="L29" s="404" t="s">
        <v>1973</v>
      </c>
      <c r="M29" s="404" t="s">
        <v>1975</v>
      </c>
      <c r="N29" s="401"/>
      <c r="O29" s="401"/>
      <c r="P29" s="403"/>
      <c r="Q29" s="340"/>
      <c r="S29" s="339"/>
      <c r="T29" s="342"/>
      <c r="U29" s="243">
        <v>5</v>
      </c>
      <c r="V29" s="244" t="s">
        <v>990</v>
      </c>
      <c r="W29" s="346"/>
      <c r="X29" s="346"/>
      <c r="Y29" s="346"/>
      <c r="Z29" s="346"/>
      <c r="AA29" s="346"/>
      <c r="AB29" s="346"/>
      <c r="AC29" s="346"/>
      <c r="AD29" s="340"/>
    </row>
    <row r="30" spans="1:30" x14ac:dyDescent="0.25">
      <c r="A30" s="238"/>
      <c r="B30" s="218"/>
      <c r="C30" s="218"/>
      <c r="D30" s="218"/>
      <c r="E30" s="249"/>
      <c r="F30" s="249"/>
      <c r="G30" s="249"/>
      <c r="H30" s="218"/>
      <c r="I30" s="218"/>
      <c r="J30" s="218"/>
      <c r="K30" s="218"/>
      <c r="L30" s="251"/>
      <c r="M30" s="251"/>
      <c r="N30" s="217"/>
      <c r="O30" s="217"/>
      <c r="P30" s="217"/>
      <c r="Q30" s="242"/>
      <c r="S30" s="238"/>
      <c r="T30" s="217"/>
      <c r="U30" s="218"/>
      <c r="V30" s="217"/>
      <c r="W30" s="218" t="s">
        <v>819</v>
      </c>
      <c r="X30" s="274" t="s">
        <v>993</v>
      </c>
      <c r="Y30" s="274"/>
      <c r="Z30" s="274"/>
      <c r="AA30" s="274"/>
      <c r="AB30" s="217"/>
      <c r="AC30" s="217"/>
      <c r="AD30" s="242"/>
    </row>
    <row r="31" spans="1:30" s="407" customFormat="1" ht="26.25" customHeight="1" x14ac:dyDescent="0.25">
      <c r="A31" s="405"/>
      <c r="B31" s="348" t="s">
        <v>956</v>
      </c>
      <c r="C31" s="391" t="s">
        <v>1454</v>
      </c>
      <c r="D31" s="391"/>
      <c r="E31" s="391"/>
      <c r="F31" s="391"/>
      <c r="G31" s="391"/>
      <c r="H31" s="391"/>
      <c r="I31" s="391"/>
      <c r="J31" s="391"/>
      <c r="K31" s="391"/>
      <c r="L31" s="392"/>
      <c r="M31" s="392"/>
      <c r="N31" s="391"/>
      <c r="O31" s="391"/>
      <c r="P31" s="393"/>
      <c r="Q31" s="406"/>
      <c r="S31" s="405"/>
      <c r="T31" s="390"/>
      <c r="U31" s="389"/>
      <c r="V31" s="390"/>
      <c r="W31" s="389" t="s">
        <v>825</v>
      </c>
      <c r="X31" s="408" t="s">
        <v>994</v>
      </c>
      <c r="Y31" s="408"/>
      <c r="Z31" s="408"/>
      <c r="AA31" s="408"/>
      <c r="AB31" s="390"/>
      <c r="AC31" s="390"/>
      <c r="AD31" s="406"/>
    </row>
    <row r="32" spans="1:30" s="407" customFormat="1" ht="26.25" customHeight="1" x14ac:dyDescent="0.25">
      <c r="A32" s="405"/>
      <c r="B32" s="394"/>
      <c r="C32" s="395"/>
      <c r="D32" s="395"/>
      <c r="E32" s="395"/>
      <c r="F32" s="395"/>
      <c r="G32" s="395"/>
      <c r="H32" s="395"/>
      <c r="I32" s="395"/>
      <c r="J32" s="395"/>
      <c r="K32" s="395"/>
      <c r="L32" s="396"/>
      <c r="M32" s="396"/>
      <c r="N32" s="395"/>
      <c r="O32" s="395"/>
      <c r="P32" s="397"/>
      <c r="Q32" s="406"/>
      <c r="S32" s="405"/>
      <c r="T32" s="390"/>
      <c r="U32" s="389"/>
      <c r="V32" s="390"/>
      <c r="W32" s="389" t="s">
        <v>830</v>
      </c>
      <c r="X32" s="409" t="s">
        <v>995</v>
      </c>
      <c r="Y32" s="409"/>
      <c r="Z32" s="409"/>
      <c r="AA32" s="409"/>
      <c r="AB32" s="390"/>
      <c r="AC32" s="390"/>
      <c r="AD32" s="406"/>
    </row>
    <row r="33" spans="1:30" s="407" customFormat="1" ht="26.25" customHeight="1" x14ac:dyDescent="0.3">
      <c r="A33" s="405"/>
      <c r="B33" s="394"/>
      <c r="C33" s="395"/>
      <c r="D33" s="395"/>
      <c r="E33" s="398" t="s">
        <v>1966</v>
      </c>
      <c r="F33" s="395"/>
      <c r="G33" s="395"/>
      <c r="H33" s="399" t="s">
        <v>1804</v>
      </c>
      <c r="I33" s="395"/>
      <c r="J33" s="395"/>
      <c r="K33" s="395"/>
      <c r="L33" s="396" t="s">
        <v>1969</v>
      </c>
      <c r="M33" s="396" t="s">
        <v>1460</v>
      </c>
      <c r="N33" s="395"/>
      <c r="O33" s="395"/>
      <c r="P33" s="397"/>
      <c r="Q33" s="406"/>
      <c r="S33" s="405"/>
      <c r="T33" s="390"/>
      <c r="U33" s="389"/>
      <c r="V33" s="390"/>
      <c r="W33" s="389"/>
      <c r="X33" s="389"/>
      <c r="Y33" s="390"/>
      <c r="Z33" s="390"/>
      <c r="AA33" s="390"/>
      <c r="AB33" s="390"/>
      <c r="AC33" s="390"/>
      <c r="AD33" s="406"/>
    </row>
    <row r="34" spans="1:30" s="407" customFormat="1" ht="26.25" customHeight="1" x14ac:dyDescent="0.3">
      <c r="A34" s="405"/>
      <c r="B34" s="394"/>
      <c r="C34" s="395"/>
      <c r="D34" s="395"/>
      <c r="E34" s="398" t="s">
        <v>1967</v>
      </c>
      <c r="F34" s="395"/>
      <c r="G34" s="395"/>
      <c r="H34" s="399" t="s">
        <v>1805</v>
      </c>
      <c r="I34" s="395"/>
      <c r="J34" s="395"/>
      <c r="K34" s="395"/>
      <c r="L34" s="396" t="s">
        <v>1969</v>
      </c>
      <c r="M34" s="396" t="s">
        <v>1971</v>
      </c>
      <c r="N34" s="395"/>
      <c r="O34" s="395"/>
      <c r="P34" s="397"/>
      <c r="Q34" s="406"/>
      <c r="S34" s="405"/>
      <c r="T34" s="390"/>
      <c r="U34" s="389"/>
      <c r="V34" s="390"/>
      <c r="W34" s="410" t="s">
        <v>996</v>
      </c>
      <c r="X34" s="410" t="s">
        <v>997</v>
      </c>
      <c r="Y34" s="410"/>
      <c r="Z34" s="410"/>
      <c r="AA34" s="410"/>
      <c r="AB34" s="410"/>
      <c r="AC34" s="410"/>
      <c r="AD34" s="406"/>
    </row>
    <row r="35" spans="1:30" s="407" customFormat="1" ht="26.25" customHeight="1" x14ac:dyDescent="0.3">
      <c r="A35" s="405"/>
      <c r="B35" s="400"/>
      <c r="C35" s="401"/>
      <c r="D35" s="401"/>
      <c r="E35" s="402" t="s">
        <v>1968</v>
      </c>
      <c r="F35" s="401"/>
      <c r="G35" s="401"/>
      <c r="H35" s="411" t="s">
        <v>1806</v>
      </c>
      <c r="I35" s="401"/>
      <c r="J35" s="401"/>
      <c r="K35" s="401"/>
      <c r="L35" s="404" t="s">
        <v>1970</v>
      </c>
      <c r="M35" s="404" t="s">
        <v>1972</v>
      </c>
      <c r="N35" s="401"/>
      <c r="O35" s="401"/>
      <c r="P35" s="403"/>
      <c r="Q35" s="406"/>
      <c r="S35" s="405"/>
      <c r="T35" s="390"/>
      <c r="U35" s="389"/>
      <c r="V35" s="390"/>
      <c r="W35" s="389" t="s">
        <v>841</v>
      </c>
      <c r="X35" s="409" t="s">
        <v>998</v>
      </c>
      <c r="Y35" s="409"/>
      <c r="Z35" s="409"/>
      <c r="AA35" s="409"/>
      <c r="AB35" s="390"/>
      <c r="AC35" s="390"/>
      <c r="AD35" s="406"/>
    </row>
    <row r="36" spans="1:30" x14ac:dyDescent="0.25">
      <c r="A36" s="238"/>
      <c r="B36" s="218"/>
      <c r="C36" s="218"/>
      <c r="D36" s="218"/>
      <c r="E36" s="249"/>
      <c r="F36" s="249"/>
      <c r="G36" s="249"/>
      <c r="H36" s="218"/>
      <c r="I36" s="218"/>
      <c r="J36" s="218"/>
      <c r="K36" s="218"/>
      <c r="L36" s="251"/>
      <c r="M36" s="251"/>
      <c r="N36" s="217"/>
      <c r="O36" s="217"/>
      <c r="P36" s="217"/>
      <c r="Q36" s="242"/>
      <c r="S36" s="238"/>
      <c r="T36" s="217"/>
      <c r="U36" s="218"/>
      <c r="V36" s="217"/>
      <c r="W36" s="218" t="s">
        <v>857</v>
      </c>
      <c r="X36" s="275" t="s">
        <v>1001</v>
      </c>
      <c r="Y36" s="275"/>
      <c r="Z36" s="275"/>
      <c r="AA36" s="275"/>
      <c r="AB36" s="217"/>
      <c r="AC36" s="217"/>
      <c r="AD36" s="242"/>
    </row>
    <row r="37" spans="1:30" ht="25.5" customHeight="1" x14ac:dyDescent="0.25">
      <c r="A37" s="238"/>
      <c r="B37" s="348" t="s">
        <v>958</v>
      </c>
      <c r="C37" s="391" t="s">
        <v>1957</v>
      </c>
      <c r="D37" s="391"/>
      <c r="E37" s="391"/>
      <c r="F37" s="391"/>
      <c r="G37" s="391"/>
      <c r="H37" s="391"/>
      <c r="I37" s="391"/>
      <c r="J37" s="391"/>
      <c r="K37" s="391"/>
      <c r="L37" s="392"/>
      <c r="M37" s="392"/>
      <c r="N37" s="391"/>
      <c r="O37" s="391"/>
      <c r="P37" s="393"/>
      <c r="Q37" s="242"/>
      <c r="S37" s="238"/>
      <c r="T37" s="217"/>
      <c r="U37" s="218"/>
      <c r="V37" s="217"/>
      <c r="W37" s="218"/>
      <c r="X37" s="218"/>
      <c r="Y37" s="217"/>
      <c r="Z37" s="217"/>
      <c r="AA37" s="217"/>
      <c r="AB37" s="217"/>
      <c r="AC37" s="217"/>
      <c r="AD37" s="242"/>
    </row>
    <row r="38" spans="1:30" ht="25.5" customHeight="1" x14ac:dyDescent="0.25">
      <c r="A38" s="238"/>
      <c r="B38" s="394"/>
      <c r="C38" s="395"/>
      <c r="D38" s="395"/>
      <c r="E38" s="395"/>
      <c r="F38" s="395"/>
      <c r="G38" s="395"/>
      <c r="H38" s="395"/>
      <c r="I38" s="395"/>
      <c r="J38" s="395"/>
      <c r="K38" s="395"/>
      <c r="L38" s="396"/>
      <c r="M38" s="396"/>
      <c r="N38" s="395"/>
      <c r="O38" s="395"/>
      <c r="P38" s="397"/>
      <c r="Q38" s="242"/>
      <c r="S38" s="238"/>
      <c r="T38" s="217"/>
      <c r="U38" s="218"/>
      <c r="V38" s="217"/>
      <c r="W38" s="248" t="s">
        <v>1002</v>
      </c>
      <c r="X38" s="248" t="s">
        <v>1003</v>
      </c>
      <c r="Y38" s="248"/>
      <c r="Z38" s="248"/>
      <c r="AA38" s="248"/>
      <c r="AB38" s="248"/>
      <c r="AC38" s="248"/>
      <c r="AD38" s="242"/>
    </row>
    <row r="39" spans="1:30" ht="25.5" customHeight="1" x14ac:dyDescent="0.3">
      <c r="A39" s="238"/>
      <c r="B39" s="394"/>
      <c r="C39" s="395"/>
      <c r="D39" s="395"/>
      <c r="E39" s="398" t="s">
        <v>1953</v>
      </c>
      <c r="F39" s="395"/>
      <c r="G39" s="395"/>
      <c r="H39" s="399" t="s">
        <v>1958</v>
      </c>
      <c r="I39" s="395"/>
      <c r="J39" s="395"/>
      <c r="K39" s="395"/>
      <c r="L39" s="396" t="s">
        <v>1962</v>
      </c>
      <c r="M39" s="396" t="s">
        <v>384</v>
      </c>
      <c r="N39" s="395"/>
      <c r="O39" s="395"/>
      <c r="P39" s="397"/>
      <c r="Q39" s="242"/>
      <c r="S39" s="238"/>
      <c r="T39" s="217"/>
      <c r="U39" s="218"/>
      <c r="V39" s="217"/>
      <c r="W39" s="218"/>
      <c r="X39" s="218"/>
      <c r="Y39" s="217"/>
      <c r="Z39" s="217"/>
      <c r="AA39" s="217"/>
      <c r="AB39" s="217"/>
      <c r="AC39" s="217"/>
      <c r="AD39" s="242"/>
    </row>
    <row r="40" spans="1:30" ht="25.5" customHeight="1" x14ac:dyDescent="0.3">
      <c r="A40" s="238"/>
      <c r="B40" s="394"/>
      <c r="C40" s="395"/>
      <c r="D40" s="395"/>
      <c r="E40" s="398" t="s">
        <v>1954</v>
      </c>
      <c r="F40" s="395"/>
      <c r="G40" s="395"/>
      <c r="H40" s="399" t="s">
        <v>1959</v>
      </c>
      <c r="I40" s="395"/>
      <c r="J40" s="395"/>
      <c r="K40" s="395"/>
      <c r="L40" s="396" t="s">
        <v>1962</v>
      </c>
      <c r="M40" s="396" t="s">
        <v>1963</v>
      </c>
      <c r="N40" s="395"/>
      <c r="O40" s="395"/>
      <c r="P40" s="397"/>
      <c r="Q40" s="242"/>
      <c r="S40" s="238"/>
      <c r="T40" s="217"/>
      <c r="U40" s="218"/>
      <c r="V40" s="217"/>
      <c r="W40" s="218"/>
      <c r="X40" s="218"/>
      <c r="Y40" s="217"/>
      <c r="Z40" s="217"/>
      <c r="AA40" s="217"/>
      <c r="AB40" s="217"/>
      <c r="AC40" s="217"/>
      <c r="AD40" s="242"/>
    </row>
    <row r="41" spans="1:30" ht="25.5" customHeight="1" x14ac:dyDescent="0.3">
      <c r="A41" s="238"/>
      <c r="B41" s="394"/>
      <c r="C41" s="395"/>
      <c r="D41" s="395"/>
      <c r="E41" s="398" t="s">
        <v>1955</v>
      </c>
      <c r="F41" s="395"/>
      <c r="G41" s="395"/>
      <c r="H41" s="399" t="s">
        <v>1960</v>
      </c>
      <c r="I41" s="395"/>
      <c r="J41" s="395"/>
      <c r="K41" s="395"/>
      <c r="L41" s="396" t="s">
        <v>1962</v>
      </c>
      <c r="M41" s="396" t="s">
        <v>1964</v>
      </c>
      <c r="N41" s="395"/>
      <c r="O41" s="395"/>
      <c r="P41" s="397"/>
      <c r="Q41" s="242"/>
      <c r="S41" s="238"/>
      <c r="T41" s="217"/>
      <c r="U41" s="218"/>
      <c r="V41" s="217"/>
      <c r="W41" s="218"/>
      <c r="X41" s="218"/>
      <c r="Y41" s="217"/>
      <c r="Z41" s="217"/>
      <c r="AA41" s="217"/>
      <c r="AB41" s="217"/>
      <c r="AC41" s="217"/>
      <c r="AD41" s="242"/>
    </row>
    <row r="42" spans="1:30" ht="25.5" customHeight="1" x14ac:dyDescent="0.25">
      <c r="A42" s="238"/>
      <c r="B42" s="400"/>
      <c r="C42" s="401"/>
      <c r="D42" s="401"/>
      <c r="E42" s="402" t="s">
        <v>1956</v>
      </c>
      <c r="F42" s="401"/>
      <c r="G42" s="401"/>
      <c r="H42" s="402" t="s">
        <v>1961</v>
      </c>
      <c r="I42" s="401"/>
      <c r="J42" s="401"/>
      <c r="K42" s="401"/>
      <c r="L42" s="404" t="s">
        <v>1962</v>
      </c>
      <c r="M42" s="402" t="s">
        <v>1965</v>
      </c>
      <c r="N42" s="401"/>
      <c r="O42" s="401"/>
      <c r="P42" s="403"/>
      <c r="Q42" s="242"/>
      <c r="S42" s="238"/>
      <c r="T42" s="217"/>
      <c r="U42" s="218"/>
      <c r="V42" s="217"/>
      <c r="W42" s="252" t="s">
        <v>1004</v>
      </c>
      <c r="X42" s="252" t="s">
        <v>1005</v>
      </c>
      <c r="Y42" s="252"/>
      <c r="Z42" s="252"/>
      <c r="AA42" s="252"/>
      <c r="AB42" s="252"/>
      <c r="AC42" s="252"/>
      <c r="AD42" s="242"/>
    </row>
    <row r="43" spans="1:30" x14ac:dyDescent="0.25">
      <c r="A43" s="238"/>
      <c r="B43" s="218"/>
      <c r="C43" s="218"/>
      <c r="D43" s="218"/>
      <c r="E43" s="249"/>
      <c r="F43" s="249"/>
      <c r="G43" s="249"/>
      <c r="H43" s="218"/>
      <c r="I43" s="218"/>
      <c r="J43" s="218"/>
      <c r="K43" s="218"/>
      <c r="L43" s="251"/>
      <c r="M43" s="251"/>
      <c r="N43" s="217"/>
      <c r="O43" s="217"/>
      <c r="P43" s="217"/>
      <c r="Q43" s="242"/>
      <c r="S43" s="238"/>
      <c r="T43" s="217"/>
      <c r="U43" s="218"/>
      <c r="V43" s="217"/>
      <c r="W43" s="218"/>
      <c r="X43" s="218"/>
      <c r="Y43" s="217"/>
      <c r="Z43" s="217"/>
      <c r="AA43" s="217"/>
      <c r="AB43" s="217"/>
      <c r="AC43" s="217"/>
      <c r="AD43" s="242"/>
    </row>
    <row r="44" spans="1:30" s="354" customFormat="1" ht="25.5" customHeight="1" x14ac:dyDescent="0.2">
      <c r="A44" s="347"/>
      <c r="B44" s="348" t="s">
        <v>960</v>
      </c>
      <c r="C44" s="381" t="s">
        <v>1939</v>
      </c>
      <c r="D44" s="350"/>
      <c r="E44" s="350"/>
      <c r="F44" s="350"/>
      <c r="G44" s="350"/>
      <c r="H44" s="350"/>
      <c r="I44" s="350"/>
      <c r="J44" s="350"/>
      <c r="K44" s="350"/>
      <c r="L44" s="351"/>
      <c r="M44" s="351"/>
      <c r="N44" s="350"/>
      <c r="O44" s="350"/>
      <c r="P44" s="352"/>
      <c r="Q44" s="353"/>
      <c r="S44" s="347"/>
      <c r="T44" s="355"/>
      <c r="U44" s="356"/>
      <c r="V44" s="355"/>
      <c r="W44" s="362" t="s">
        <v>1006</v>
      </c>
      <c r="X44" s="362" t="s">
        <v>1007</v>
      </c>
      <c r="Y44" s="362"/>
      <c r="Z44" s="362"/>
      <c r="AA44" s="362"/>
      <c r="AB44" s="362"/>
      <c r="AC44" s="362"/>
      <c r="AD44" s="353"/>
    </row>
    <row r="45" spans="1:30" s="354" customFormat="1" ht="25.5" customHeight="1" x14ac:dyDescent="0.2">
      <c r="A45" s="347"/>
      <c r="B45" s="358"/>
      <c r="C45" s="359"/>
      <c r="D45" s="359"/>
      <c r="E45" s="359"/>
      <c r="F45" s="359"/>
      <c r="G45" s="359"/>
      <c r="H45" s="359"/>
      <c r="I45" s="359"/>
      <c r="J45" s="359"/>
      <c r="K45" s="359"/>
      <c r="L45" s="360"/>
      <c r="M45" s="360"/>
      <c r="N45" s="359"/>
      <c r="O45" s="359"/>
      <c r="P45" s="361"/>
      <c r="Q45" s="353"/>
      <c r="S45" s="347"/>
      <c r="T45" s="355"/>
      <c r="U45" s="356"/>
      <c r="V45" s="355"/>
      <c r="W45" s="356" t="s">
        <v>1008</v>
      </c>
      <c r="X45" s="385" t="s">
        <v>1009</v>
      </c>
      <c r="Y45" s="385"/>
      <c r="Z45" s="385"/>
      <c r="AA45" s="385"/>
      <c r="AB45" s="355"/>
      <c r="AC45" s="355"/>
      <c r="AD45" s="353"/>
    </row>
    <row r="46" spans="1:30" s="354" customFormat="1" ht="25.5" customHeight="1" x14ac:dyDescent="0.2">
      <c r="A46" s="347"/>
      <c r="B46" s="358"/>
      <c r="C46" s="359"/>
      <c r="D46" s="359"/>
      <c r="E46" s="382" t="s">
        <v>1940</v>
      </c>
      <c r="F46" s="359"/>
      <c r="G46" s="359"/>
      <c r="H46" s="364" t="s">
        <v>1944</v>
      </c>
      <c r="I46" s="359"/>
      <c r="J46" s="359"/>
      <c r="K46" s="359"/>
      <c r="L46" s="360" t="s">
        <v>1948</v>
      </c>
      <c r="M46" s="386" t="s">
        <v>1949</v>
      </c>
      <c r="N46" s="359"/>
      <c r="O46" s="359"/>
      <c r="P46" s="361"/>
      <c r="Q46" s="353"/>
      <c r="S46" s="347"/>
      <c r="T46" s="355"/>
      <c r="U46" s="356"/>
      <c r="V46" s="355"/>
      <c r="W46" s="356" t="s">
        <v>1010</v>
      </c>
      <c r="X46" s="387" t="s">
        <v>1011</v>
      </c>
      <c r="Y46" s="387"/>
      <c r="Z46" s="387"/>
      <c r="AA46" s="387"/>
      <c r="AB46" s="355"/>
      <c r="AC46" s="355"/>
      <c r="AD46" s="353"/>
    </row>
    <row r="47" spans="1:30" s="354" customFormat="1" ht="25.5" customHeight="1" x14ac:dyDescent="0.2">
      <c r="A47" s="347"/>
      <c r="B47" s="358"/>
      <c r="C47" s="359"/>
      <c r="D47" s="359"/>
      <c r="E47" s="382" t="s">
        <v>1941</v>
      </c>
      <c r="F47" s="359"/>
      <c r="G47" s="359"/>
      <c r="H47" s="364" t="s">
        <v>1945</v>
      </c>
      <c r="I47" s="359"/>
      <c r="J47" s="359"/>
      <c r="K47" s="359"/>
      <c r="L47" s="360" t="s">
        <v>1948</v>
      </c>
      <c r="M47" s="360" t="s">
        <v>1950</v>
      </c>
      <c r="N47" s="359"/>
      <c r="O47" s="359"/>
      <c r="P47" s="361"/>
      <c r="Q47" s="353"/>
      <c r="S47" s="347"/>
      <c r="T47" s="355"/>
      <c r="U47" s="356"/>
      <c r="V47" s="355"/>
      <c r="W47" s="356"/>
      <c r="X47" s="356"/>
      <c r="Y47" s="355"/>
      <c r="Z47" s="355"/>
      <c r="AA47" s="355"/>
      <c r="AB47" s="355"/>
      <c r="AC47" s="355"/>
      <c r="AD47" s="353"/>
    </row>
    <row r="48" spans="1:30" s="354" customFormat="1" ht="25.5" customHeight="1" x14ac:dyDescent="0.2">
      <c r="A48" s="347"/>
      <c r="B48" s="358"/>
      <c r="C48" s="359"/>
      <c r="D48" s="359"/>
      <c r="E48" s="382" t="s">
        <v>1942</v>
      </c>
      <c r="F48" s="359"/>
      <c r="G48" s="359"/>
      <c r="H48" s="364" t="s">
        <v>1946</v>
      </c>
      <c r="I48" s="359"/>
      <c r="J48" s="359"/>
      <c r="K48" s="359"/>
      <c r="L48" s="360" t="s">
        <v>1948</v>
      </c>
      <c r="M48" s="386" t="s">
        <v>1951</v>
      </c>
      <c r="N48" s="359"/>
      <c r="O48" s="359"/>
      <c r="P48" s="361"/>
      <c r="Q48" s="353"/>
      <c r="S48" s="347"/>
      <c r="T48" s="355"/>
      <c r="U48" s="356"/>
      <c r="V48" s="355"/>
      <c r="W48" s="357" t="s">
        <v>1012</v>
      </c>
      <c r="X48" s="357" t="s">
        <v>1013</v>
      </c>
      <c r="Y48" s="357"/>
      <c r="Z48" s="357"/>
      <c r="AA48" s="357"/>
      <c r="AB48" s="357"/>
      <c r="AC48" s="357"/>
      <c r="AD48" s="353"/>
    </row>
    <row r="49" spans="1:30" s="354" customFormat="1" ht="25.5" customHeight="1" x14ac:dyDescent="0.2">
      <c r="A49" s="347"/>
      <c r="B49" s="369"/>
      <c r="C49" s="370"/>
      <c r="D49" s="370"/>
      <c r="E49" s="383" t="s">
        <v>1943</v>
      </c>
      <c r="F49" s="370"/>
      <c r="G49" s="370"/>
      <c r="H49" s="372" t="s">
        <v>1947</v>
      </c>
      <c r="I49" s="370"/>
      <c r="J49" s="370"/>
      <c r="K49" s="370"/>
      <c r="L49" s="373" t="s">
        <v>1948</v>
      </c>
      <c r="M49" s="388" t="s">
        <v>1952</v>
      </c>
      <c r="N49" s="370"/>
      <c r="O49" s="370"/>
      <c r="P49" s="374"/>
      <c r="Q49" s="353"/>
      <c r="S49" s="347"/>
      <c r="T49" s="355"/>
      <c r="U49" s="356"/>
      <c r="V49" s="355"/>
      <c r="W49" s="356" t="s">
        <v>1014</v>
      </c>
      <c r="X49" s="385" t="s">
        <v>1015</v>
      </c>
      <c r="Y49" s="385"/>
      <c r="Z49" s="385"/>
      <c r="AA49" s="385"/>
      <c r="AB49" s="355"/>
      <c r="AC49" s="355"/>
      <c r="AD49" s="353"/>
    </row>
    <row r="50" spans="1:30" ht="15.75" thickBot="1" x14ac:dyDescent="0.3">
      <c r="A50" s="262"/>
      <c r="B50" s="263"/>
      <c r="C50" s="263"/>
      <c r="D50" s="263"/>
      <c r="E50" s="264"/>
      <c r="F50" s="264"/>
      <c r="G50" s="264"/>
      <c r="H50" s="263"/>
      <c r="I50" s="263"/>
      <c r="J50" s="263"/>
      <c r="K50" s="263"/>
      <c r="L50" s="265"/>
      <c r="M50" s="265"/>
      <c r="N50" s="266"/>
      <c r="O50" s="266"/>
      <c r="P50" s="266"/>
      <c r="Q50" s="267"/>
      <c r="S50" s="238"/>
      <c r="T50" s="217"/>
      <c r="U50" s="218"/>
      <c r="V50" s="218"/>
      <c r="W50" s="218"/>
      <c r="X50" s="218"/>
      <c r="Y50" s="217"/>
      <c r="Z50" s="217"/>
      <c r="AA50" s="217"/>
      <c r="AB50" s="217"/>
      <c r="AC50" s="217"/>
      <c r="AD50" s="242"/>
    </row>
    <row r="51" spans="1:30" ht="23.25" thickBot="1" x14ac:dyDescent="0.5">
      <c r="B51" s="268"/>
      <c r="C51" s="268"/>
      <c r="D51" s="268"/>
      <c r="E51" s="269"/>
      <c r="F51" s="269"/>
      <c r="G51" s="269"/>
      <c r="H51" s="270"/>
      <c r="I51" s="268"/>
      <c r="J51" s="268"/>
      <c r="K51" s="268"/>
      <c r="L51" s="271"/>
      <c r="M51" s="271"/>
      <c r="S51" s="238"/>
      <c r="T51" s="217"/>
      <c r="U51" s="243">
        <v>6</v>
      </c>
      <c r="V51" s="244" t="s">
        <v>1020</v>
      </c>
      <c r="W51" s="245"/>
      <c r="X51" s="245"/>
      <c r="Y51" s="245"/>
      <c r="Z51" s="245"/>
      <c r="AA51" s="245"/>
      <c r="AB51" s="245"/>
      <c r="AC51" s="245"/>
      <c r="AD51" s="242"/>
    </row>
    <row r="52" spans="1:30" x14ac:dyDescent="0.25">
      <c r="A52" s="233"/>
      <c r="B52" s="234"/>
      <c r="C52" s="234"/>
      <c r="D52" s="234"/>
      <c r="E52" s="272"/>
      <c r="F52" s="272"/>
      <c r="G52" s="272"/>
      <c r="H52" s="234"/>
      <c r="I52" s="234"/>
      <c r="J52" s="234"/>
      <c r="K52" s="234"/>
      <c r="L52" s="273"/>
      <c r="M52" s="273"/>
      <c r="N52" s="236"/>
      <c r="O52" s="236"/>
      <c r="P52" s="236"/>
      <c r="Q52" s="237"/>
      <c r="S52" s="238"/>
      <c r="T52" s="217"/>
      <c r="U52" s="218"/>
      <c r="V52" s="217"/>
      <c r="W52" s="248" t="s">
        <v>1021</v>
      </c>
      <c r="X52" s="248" t="s">
        <v>1022</v>
      </c>
      <c r="Y52" s="248"/>
      <c r="Z52" s="248"/>
      <c r="AA52" s="248"/>
      <c r="AB52" s="248"/>
      <c r="AC52" s="248"/>
      <c r="AD52" s="242"/>
    </row>
    <row r="53" spans="1:30" s="354" customFormat="1" ht="25.5" customHeight="1" x14ac:dyDescent="0.2">
      <c r="A53" s="347"/>
      <c r="B53" s="348" t="s">
        <v>969</v>
      </c>
      <c r="C53" s="349" t="s">
        <v>1815</v>
      </c>
      <c r="D53" s="350"/>
      <c r="E53" s="350"/>
      <c r="F53" s="350"/>
      <c r="G53" s="350"/>
      <c r="H53" s="350"/>
      <c r="I53" s="350"/>
      <c r="J53" s="350"/>
      <c r="K53" s="350"/>
      <c r="L53" s="351"/>
      <c r="M53" s="351"/>
      <c r="N53" s="350"/>
      <c r="O53" s="350"/>
      <c r="P53" s="352"/>
      <c r="Q53" s="353"/>
      <c r="S53" s="347"/>
      <c r="T53" s="355"/>
      <c r="U53" s="356"/>
      <c r="V53" s="355"/>
      <c r="W53" s="357" t="s">
        <v>1023</v>
      </c>
      <c r="X53" s="357" t="s">
        <v>1024</v>
      </c>
      <c r="Y53" s="357"/>
      <c r="Z53" s="357"/>
      <c r="AA53" s="357"/>
      <c r="AB53" s="357"/>
      <c r="AC53" s="357"/>
      <c r="AD53" s="353"/>
    </row>
    <row r="54" spans="1:30" s="354" customFormat="1" ht="25.5" customHeight="1" x14ac:dyDescent="0.2">
      <c r="A54" s="347"/>
      <c r="B54" s="358"/>
      <c r="C54" s="359"/>
      <c r="D54" s="359"/>
      <c r="E54" s="359"/>
      <c r="F54" s="359"/>
      <c r="G54" s="359"/>
      <c r="H54" s="359"/>
      <c r="I54" s="359"/>
      <c r="J54" s="359"/>
      <c r="K54" s="359"/>
      <c r="L54" s="360"/>
      <c r="M54" s="360"/>
      <c r="N54" s="359"/>
      <c r="O54" s="359"/>
      <c r="P54" s="361"/>
      <c r="Q54" s="353"/>
      <c r="S54" s="347"/>
      <c r="T54" s="355"/>
      <c r="U54" s="356"/>
      <c r="V54" s="355"/>
      <c r="W54" s="362" t="s">
        <v>1025</v>
      </c>
      <c r="X54" s="362" t="s">
        <v>1026</v>
      </c>
      <c r="Y54" s="362"/>
      <c r="Z54" s="362"/>
      <c r="AA54" s="362"/>
      <c r="AB54" s="362"/>
      <c r="AC54" s="362"/>
      <c r="AD54" s="353"/>
    </row>
    <row r="55" spans="1:30" s="354" customFormat="1" ht="25.5" customHeight="1" x14ac:dyDescent="0.2">
      <c r="A55" s="347"/>
      <c r="B55" s="358"/>
      <c r="C55" s="359"/>
      <c r="D55" s="359"/>
      <c r="E55" s="363" t="s">
        <v>1725</v>
      </c>
      <c r="F55" s="359"/>
      <c r="G55" s="359"/>
      <c r="H55" s="364" t="s">
        <v>1816</v>
      </c>
      <c r="I55" s="359"/>
      <c r="J55" s="359"/>
      <c r="K55" s="359"/>
      <c r="L55" s="360" t="s">
        <v>1875</v>
      </c>
      <c r="M55" s="360" t="s">
        <v>1900</v>
      </c>
      <c r="N55" s="359"/>
      <c r="O55" s="359"/>
      <c r="P55" s="361"/>
      <c r="Q55" s="353"/>
      <c r="S55" s="347"/>
      <c r="T55" s="355"/>
      <c r="U55" s="356"/>
      <c r="V55" s="355"/>
      <c r="W55" s="357" t="s">
        <v>1027</v>
      </c>
      <c r="X55" s="357" t="s">
        <v>1028</v>
      </c>
      <c r="Y55" s="357"/>
      <c r="Z55" s="357"/>
      <c r="AA55" s="357"/>
      <c r="AB55" s="357"/>
      <c r="AC55" s="357"/>
      <c r="AD55" s="353"/>
    </row>
    <row r="56" spans="1:30" s="354" customFormat="1" ht="25.5" customHeight="1" x14ac:dyDescent="0.2">
      <c r="A56" s="347"/>
      <c r="B56" s="358"/>
      <c r="C56" s="359"/>
      <c r="D56" s="359"/>
      <c r="E56" s="363" t="s">
        <v>1823</v>
      </c>
      <c r="F56" s="359"/>
      <c r="G56" s="359"/>
      <c r="H56" s="364" t="s">
        <v>1817</v>
      </c>
      <c r="I56" s="359"/>
      <c r="J56" s="359"/>
      <c r="K56" s="359"/>
      <c r="L56" s="360" t="s">
        <v>1875</v>
      </c>
      <c r="M56" s="360" t="s">
        <v>1900</v>
      </c>
      <c r="N56" s="359"/>
      <c r="O56" s="359"/>
      <c r="P56" s="361"/>
      <c r="Q56" s="353"/>
      <c r="S56" s="347"/>
      <c r="T56" s="355"/>
      <c r="U56" s="356"/>
      <c r="V56" s="355"/>
      <c r="W56" s="362" t="s">
        <v>1029</v>
      </c>
      <c r="X56" s="362" t="s">
        <v>1030</v>
      </c>
      <c r="Y56" s="362"/>
      <c r="Z56" s="362"/>
      <c r="AA56" s="362"/>
      <c r="AB56" s="362"/>
      <c r="AC56" s="362"/>
      <c r="AD56" s="353"/>
    </row>
    <row r="57" spans="1:30" s="354" customFormat="1" ht="25.5" customHeight="1" x14ac:dyDescent="0.2">
      <c r="A57" s="347"/>
      <c r="B57" s="358"/>
      <c r="C57" s="359"/>
      <c r="D57" s="359"/>
      <c r="E57" s="363" t="s">
        <v>1824</v>
      </c>
      <c r="F57" s="359"/>
      <c r="G57" s="359"/>
      <c r="H57" s="364" t="s">
        <v>1818</v>
      </c>
      <c r="I57" s="359"/>
      <c r="J57" s="359"/>
      <c r="K57" s="359"/>
      <c r="L57" s="360" t="s">
        <v>1875</v>
      </c>
      <c r="M57" s="360" t="s">
        <v>1901</v>
      </c>
      <c r="N57" s="359"/>
      <c r="O57" s="359"/>
      <c r="P57" s="361"/>
      <c r="Q57" s="353"/>
      <c r="S57" s="347"/>
      <c r="T57" s="355"/>
      <c r="U57" s="356"/>
      <c r="V57" s="355"/>
      <c r="W57" s="357" t="s">
        <v>1031</v>
      </c>
      <c r="X57" s="357" t="s">
        <v>1032</v>
      </c>
      <c r="Y57" s="357"/>
      <c r="Z57" s="357"/>
      <c r="AA57" s="357"/>
      <c r="AB57" s="357"/>
      <c r="AC57" s="357"/>
      <c r="AD57" s="353"/>
    </row>
    <row r="58" spans="1:30" s="354" customFormat="1" ht="25.5" customHeight="1" x14ac:dyDescent="0.2">
      <c r="A58" s="347"/>
      <c r="B58" s="358"/>
      <c r="C58" s="359"/>
      <c r="D58" s="359"/>
      <c r="E58" s="363" t="s">
        <v>1825</v>
      </c>
      <c r="F58" s="359"/>
      <c r="G58" s="359"/>
      <c r="H58" s="364" t="s">
        <v>1819</v>
      </c>
      <c r="I58" s="359"/>
      <c r="J58" s="359"/>
      <c r="K58" s="359"/>
      <c r="L58" s="360" t="s">
        <v>1875</v>
      </c>
      <c r="M58" s="360" t="s">
        <v>1902</v>
      </c>
      <c r="N58" s="359"/>
      <c r="O58" s="359"/>
      <c r="P58" s="361"/>
      <c r="Q58" s="353"/>
      <c r="S58" s="347"/>
      <c r="T58" s="355"/>
      <c r="U58" s="356"/>
      <c r="V58" s="355"/>
      <c r="W58" s="362" t="s">
        <v>1033</v>
      </c>
      <c r="X58" s="362" t="s">
        <v>1034</v>
      </c>
      <c r="Y58" s="362"/>
      <c r="Z58" s="362"/>
      <c r="AA58" s="362"/>
      <c r="AB58" s="362"/>
      <c r="AC58" s="362"/>
      <c r="AD58" s="353"/>
    </row>
    <row r="59" spans="1:30" s="354" customFormat="1" ht="25.5" customHeight="1" x14ac:dyDescent="0.2">
      <c r="A59" s="347"/>
      <c r="B59" s="358"/>
      <c r="C59" s="359"/>
      <c r="D59" s="359"/>
      <c r="E59" s="363" t="s">
        <v>1826</v>
      </c>
      <c r="F59" s="359"/>
      <c r="G59" s="359"/>
      <c r="H59" s="364" t="s">
        <v>1820</v>
      </c>
      <c r="I59" s="359"/>
      <c r="J59" s="359"/>
      <c r="K59" s="359"/>
      <c r="L59" s="360" t="s">
        <v>1875</v>
      </c>
      <c r="M59" s="360" t="s">
        <v>1903</v>
      </c>
      <c r="N59" s="359"/>
      <c r="O59" s="359"/>
      <c r="P59" s="361"/>
      <c r="Q59" s="353"/>
      <c r="S59" s="347"/>
      <c r="T59" s="355"/>
      <c r="U59" s="356"/>
      <c r="V59" s="355"/>
      <c r="W59" s="357" t="s">
        <v>1035</v>
      </c>
      <c r="X59" s="357" t="s">
        <v>1036</v>
      </c>
      <c r="Y59" s="357"/>
      <c r="Z59" s="357"/>
      <c r="AA59" s="357"/>
      <c r="AB59" s="357"/>
      <c r="AC59" s="357"/>
      <c r="AD59" s="353"/>
    </row>
    <row r="60" spans="1:30" s="354" customFormat="1" ht="25.5" customHeight="1" thickBot="1" x14ac:dyDescent="0.25">
      <c r="A60" s="347"/>
      <c r="B60" s="358"/>
      <c r="C60" s="359"/>
      <c r="D60" s="359"/>
      <c r="E60" s="363" t="s">
        <v>1827</v>
      </c>
      <c r="F60" s="359"/>
      <c r="G60" s="359"/>
      <c r="H60" s="364" t="s">
        <v>1821</v>
      </c>
      <c r="I60" s="359"/>
      <c r="J60" s="359"/>
      <c r="K60" s="359"/>
      <c r="L60" s="360" t="s">
        <v>1875</v>
      </c>
      <c r="M60" s="360" t="s">
        <v>1904</v>
      </c>
      <c r="N60" s="359"/>
      <c r="O60" s="359"/>
      <c r="P60" s="361"/>
      <c r="Q60" s="353"/>
      <c r="S60" s="347"/>
      <c r="T60" s="355"/>
      <c r="U60" s="356"/>
      <c r="V60" s="356"/>
      <c r="W60" s="356"/>
      <c r="X60" s="356"/>
      <c r="Y60" s="355"/>
      <c r="Z60" s="355"/>
      <c r="AA60" s="355"/>
      <c r="AB60" s="355"/>
      <c r="AC60" s="355"/>
      <c r="AD60" s="353"/>
    </row>
    <row r="61" spans="1:30" s="354" customFormat="1" ht="25.5" customHeight="1" thickBot="1" x14ac:dyDescent="0.25">
      <c r="A61" s="347"/>
      <c r="B61" s="358"/>
      <c r="C61" s="359"/>
      <c r="D61" s="359"/>
      <c r="E61" s="363" t="s">
        <v>1828</v>
      </c>
      <c r="F61" s="359"/>
      <c r="G61" s="359"/>
      <c r="H61" s="364" t="s">
        <v>1822</v>
      </c>
      <c r="I61" s="359"/>
      <c r="J61" s="359"/>
      <c r="K61" s="359"/>
      <c r="L61" s="360" t="s">
        <v>1875</v>
      </c>
      <c r="M61" s="360" t="s">
        <v>1905</v>
      </c>
      <c r="N61" s="359"/>
      <c r="O61" s="359"/>
      <c r="P61" s="361"/>
      <c r="Q61" s="353"/>
      <c r="S61" s="347"/>
      <c r="T61" s="355"/>
      <c r="U61" s="365">
        <v>7</v>
      </c>
      <c r="V61" s="366" t="s">
        <v>1037</v>
      </c>
      <c r="W61" s="367"/>
      <c r="X61" s="367"/>
      <c r="Y61" s="367"/>
      <c r="Z61" s="367"/>
      <c r="AA61" s="367"/>
      <c r="AB61" s="367"/>
      <c r="AC61" s="367"/>
      <c r="AD61" s="353"/>
    </row>
    <row r="62" spans="1:30" s="354" customFormat="1" ht="25.5" customHeight="1" x14ac:dyDescent="0.2">
      <c r="A62" s="347"/>
      <c r="B62" s="358"/>
      <c r="C62" s="359"/>
      <c r="D62" s="359"/>
      <c r="E62" s="363" t="s">
        <v>1829</v>
      </c>
      <c r="F62" s="359"/>
      <c r="G62" s="359"/>
      <c r="H62" s="364" t="s">
        <v>1833</v>
      </c>
      <c r="I62" s="359"/>
      <c r="J62" s="359"/>
      <c r="K62" s="359"/>
      <c r="L62" s="360" t="s">
        <v>1875</v>
      </c>
      <c r="M62" s="360" t="s">
        <v>1906</v>
      </c>
      <c r="N62" s="359"/>
      <c r="O62" s="359"/>
      <c r="P62" s="361"/>
      <c r="Q62" s="353"/>
      <c r="S62" s="347"/>
      <c r="T62" s="355"/>
      <c r="U62" s="368"/>
      <c r="V62" s="366"/>
      <c r="W62" s="367"/>
      <c r="X62" s="367"/>
      <c r="Y62" s="367"/>
      <c r="Z62" s="367"/>
      <c r="AA62" s="367"/>
      <c r="AB62" s="367"/>
      <c r="AC62" s="367"/>
      <c r="AD62" s="353"/>
    </row>
    <row r="63" spans="1:30" s="354" customFormat="1" ht="25.5" customHeight="1" x14ac:dyDescent="0.2">
      <c r="A63" s="347"/>
      <c r="B63" s="358"/>
      <c r="C63" s="359"/>
      <c r="D63" s="359"/>
      <c r="E63" s="363" t="s">
        <v>1830</v>
      </c>
      <c r="F63" s="359"/>
      <c r="G63" s="359"/>
      <c r="H63" s="364" t="s">
        <v>1352</v>
      </c>
      <c r="I63" s="359"/>
      <c r="J63" s="359"/>
      <c r="K63" s="359"/>
      <c r="L63" s="360" t="s">
        <v>1875</v>
      </c>
      <c r="M63" s="360" t="s">
        <v>1907</v>
      </c>
      <c r="N63" s="359"/>
      <c r="O63" s="359"/>
      <c r="P63" s="361"/>
      <c r="Q63" s="353"/>
      <c r="S63" s="347"/>
      <c r="T63" s="355"/>
      <c r="U63" s="368"/>
      <c r="V63" s="366"/>
      <c r="W63" s="367"/>
      <c r="X63" s="367"/>
      <c r="Y63" s="367"/>
      <c r="Z63" s="367"/>
      <c r="AA63" s="367"/>
      <c r="AB63" s="367"/>
      <c r="AC63" s="367"/>
      <c r="AD63" s="353"/>
    </row>
    <row r="64" spans="1:30" s="354" customFormat="1" ht="25.5" customHeight="1" x14ac:dyDescent="0.2">
      <c r="A64" s="347"/>
      <c r="B64" s="358"/>
      <c r="C64" s="359"/>
      <c r="D64" s="359"/>
      <c r="E64" s="363" t="s">
        <v>1831</v>
      </c>
      <c r="F64" s="359"/>
      <c r="G64" s="359"/>
      <c r="H64" s="364" t="s">
        <v>1834</v>
      </c>
      <c r="I64" s="359"/>
      <c r="J64" s="359"/>
      <c r="K64" s="359"/>
      <c r="L64" s="360" t="s">
        <v>1875</v>
      </c>
      <c r="M64" s="360" t="s">
        <v>1908</v>
      </c>
      <c r="N64" s="359"/>
      <c r="O64" s="359"/>
      <c r="P64" s="361"/>
      <c r="Q64" s="353"/>
      <c r="S64" s="347"/>
      <c r="T64" s="355"/>
      <c r="U64" s="368"/>
      <c r="V64" s="366"/>
      <c r="W64" s="367"/>
      <c r="X64" s="367"/>
      <c r="Y64" s="367"/>
      <c r="Z64" s="367"/>
      <c r="AA64" s="367"/>
      <c r="AB64" s="367"/>
      <c r="AC64" s="367"/>
      <c r="AD64" s="353"/>
    </row>
    <row r="65" spans="1:30" s="354" customFormat="1" ht="25.5" customHeight="1" x14ac:dyDescent="0.2">
      <c r="A65" s="347"/>
      <c r="B65" s="369"/>
      <c r="C65" s="370"/>
      <c r="D65" s="370"/>
      <c r="E65" s="371" t="s">
        <v>1832</v>
      </c>
      <c r="F65" s="370"/>
      <c r="G65" s="370"/>
      <c r="H65" s="372" t="s">
        <v>1835</v>
      </c>
      <c r="I65" s="370"/>
      <c r="J65" s="370"/>
      <c r="K65" s="370"/>
      <c r="L65" s="360" t="s">
        <v>1875</v>
      </c>
      <c r="M65" s="373" t="s">
        <v>1909</v>
      </c>
      <c r="N65" s="370"/>
      <c r="O65" s="370"/>
      <c r="P65" s="374"/>
      <c r="Q65" s="353"/>
      <c r="S65" s="347"/>
      <c r="T65" s="355"/>
      <c r="U65" s="368"/>
      <c r="V65" s="366"/>
      <c r="W65" s="367"/>
      <c r="X65" s="367"/>
      <c r="Y65" s="367"/>
      <c r="Z65" s="367"/>
      <c r="AA65" s="367"/>
      <c r="AB65" s="367"/>
      <c r="AC65" s="367"/>
      <c r="AD65" s="353"/>
    </row>
    <row r="66" spans="1:30" s="354" customFormat="1" ht="25.5" customHeight="1" x14ac:dyDescent="0.2">
      <c r="A66" s="347"/>
      <c r="B66" s="356"/>
      <c r="C66" s="356"/>
      <c r="D66" s="356"/>
      <c r="E66" s="356"/>
      <c r="F66" s="356"/>
      <c r="G66" s="356"/>
      <c r="H66" s="356"/>
      <c r="I66" s="356"/>
      <c r="J66" s="356"/>
      <c r="K66" s="356"/>
      <c r="L66" s="375"/>
      <c r="M66" s="375"/>
      <c r="N66" s="355"/>
      <c r="O66" s="355"/>
      <c r="P66" s="355"/>
      <c r="Q66" s="353"/>
      <c r="S66" s="347"/>
      <c r="T66" s="355"/>
      <c r="U66" s="356"/>
      <c r="V66" s="355"/>
      <c r="W66" s="362" t="s">
        <v>1038</v>
      </c>
      <c r="X66" s="362" t="s">
        <v>1039</v>
      </c>
      <c r="Y66" s="362"/>
      <c r="Z66" s="362"/>
      <c r="AA66" s="362"/>
      <c r="AB66" s="362"/>
      <c r="AC66" s="362"/>
      <c r="AD66" s="353"/>
    </row>
    <row r="67" spans="1:30" s="354" customFormat="1" ht="25.5" customHeight="1" x14ac:dyDescent="0.2">
      <c r="A67" s="347"/>
      <c r="B67" s="348" t="s">
        <v>971</v>
      </c>
      <c r="C67" s="349" t="s">
        <v>1852</v>
      </c>
      <c r="D67" s="350"/>
      <c r="E67" s="350"/>
      <c r="F67" s="350"/>
      <c r="G67" s="350"/>
      <c r="H67" s="350"/>
      <c r="I67" s="350"/>
      <c r="J67" s="350"/>
      <c r="K67" s="350"/>
      <c r="L67" s="351"/>
      <c r="M67" s="351"/>
      <c r="N67" s="350"/>
      <c r="O67" s="350"/>
      <c r="P67" s="352"/>
      <c r="Q67" s="353"/>
      <c r="S67" s="347"/>
      <c r="T67" s="355"/>
      <c r="U67" s="356"/>
      <c r="V67" s="355"/>
      <c r="W67" s="357" t="s">
        <v>1040</v>
      </c>
      <c r="X67" s="357" t="s">
        <v>1041</v>
      </c>
      <c r="Y67" s="357"/>
      <c r="Z67" s="357"/>
      <c r="AA67" s="357"/>
      <c r="AB67" s="357"/>
      <c r="AC67" s="357"/>
      <c r="AD67" s="353"/>
    </row>
    <row r="68" spans="1:30" s="354" customFormat="1" ht="25.5" customHeight="1" x14ac:dyDescent="0.2">
      <c r="A68" s="347"/>
      <c r="B68" s="358"/>
      <c r="C68" s="359"/>
      <c r="D68" s="359"/>
      <c r="E68" s="359"/>
      <c r="F68" s="359"/>
      <c r="G68" s="359"/>
      <c r="H68" s="359"/>
      <c r="I68" s="359"/>
      <c r="J68" s="359"/>
      <c r="K68" s="359"/>
      <c r="L68" s="360"/>
      <c r="M68" s="360"/>
      <c r="N68" s="359"/>
      <c r="O68" s="359"/>
      <c r="P68" s="361"/>
      <c r="Q68" s="353"/>
      <c r="S68" s="347"/>
      <c r="T68" s="355"/>
      <c r="U68" s="356"/>
      <c r="V68" s="355"/>
      <c r="W68" s="362" t="s">
        <v>1042</v>
      </c>
      <c r="X68" s="362" t="s">
        <v>1043</v>
      </c>
      <c r="Y68" s="362"/>
      <c r="Z68" s="362"/>
      <c r="AA68" s="362"/>
      <c r="AB68" s="362"/>
      <c r="AC68" s="362"/>
      <c r="AD68" s="353"/>
    </row>
    <row r="69" spans="1:30" s="354" customFormat="1" ht="25.5" customHeight="1" x14ac:dyDescent="0.2">
      <c r="A69" s="347"/>
      <c r="B69" s="358"/>
      <c r="C69" s="359"/>
      <c r="D69" s="359"/>
      <c r="E69" s="376" t="s">
        <v>1836</v>
      </c>
      <c r="F69" s="359"/>
      <c r="G69" s="359"/>
      <c r="H69" s="364" t="s">
        <v>1844</v>
      </c>
      <c r="I69" s="359"/>
      <c r="J69" s="359"/>
      <c r="K69" s="359"/>
      <c r="L69" s="360" t="s">
        <v>1897</v>
      </c>
      <c r="M69" s="360" t="s">
        <v>1910</v>
      </c>
      <c r="N69" s="359"/>
      <c r="O69" s="359"/>
      <c r="P69" s="361"/>
      <c r="Q69" s="353"/>
      <c r="S69" s="347"/>
      <c r="T69" s="355"/>
      <c r="U69" s="356"/>
      <c r="V69" s="355"/>
      <c r="W69" s="357" t="s">
        <v>1044</v>
      </c>
      <c r="X69" s="357" t="s">
        <v>1045</v>
      </c>
      <c r="Y69" s="357"/>
      <c r="Z69" s="357"/>
      <c r="AA69" s="357"/>
      <c r="AB69" s="357"/>
      <c r="AC69" s="357"/>
      <c r="AD69" s="353"/>
    </row>
    <row r="70" spans="1:30" s="354" customFormat="1" ht="25.5" customHeight="1" thickBot="1" x14ac:dyDescent="0.25">
      <c r="A70" s="347"/>
      <c r="B70" s="358"/>
      <c r="C70" s="359"/>
      <c r="D70" s="359"/>
      <c r="E70" s="376" t="s">
        <v>1837</v>
      </c>
      <c r="F70" s="359"/>
      <c r="G70" s="359"/>
      <c r="H70" s="364" t="s">
        <v>1845</v>
      </c>
      <c r="I70" s="359"/>
      <c r="J70" s="359"/>
      <c r="K70" s="359"/>
      <c r="L70" s="360" t="s">
        <v>1897</v>
      </c>
      <c r="M70" s="360" t="s">
        <v>1911</v>
      </c>
      <c r="N70" s="359"/>
      <c r="O70" s="359"/>
      <c r="P70" s="361"/>
      <c r="Q70" s="353"/>
      <c r="S70" s="347"/>
      <c r="T70" s="355"/>
      <c r="U70" s="356"/>
      <c r="V70" s="356"/>
      <c r="W70" s="356"/>
      <c r="X70" s="356"/>
      <c r="Y70" s="355"/>
      <c r="Z70" s="355"/>
      <c r="AA70" s="355"/>
      <c r="AB70" s="355"/>
      <c r="AC70" s="355"/>
      <c r="AD70" s="353"/>
    </row>
    <row r="71" spans="1:30" s="354" customFormat="1" ht="25.5" customHeight="1" thickBot="1" x14ac:dyDescent="0.25">
      <c r="A71" s="347"/>
      <c r="B71" s="358"/>
      <c r="C71" s="359"/>
      <c r="D71" s="359"/>
      <c r="E71" s="376" t="s">
        <v>1838</v>
      </c>
      <c r="F71" s="359"/>
      <c r="G71" s="359"/>
      <c r="H71" s="364" t="s">
        <v>1846</v>
      </c>
      <c r="I71" s="359"/>
      <c r="J71" s="359"/>
      <c r="K71" s="359"/>
      <c r="L71" s="360" t="s">
        <v>1897</v>
      </c>
      <c r="M71" s="360" t="s">
        <v>1912</v>
      </c>
      <c r="N71" s="359"/>
      <c r="O71" s="359"/>
      <c r="P71" s="361"/>
      <c r="Q71" s="353"/>
      <c r="S71" s="347"/>
      <c r="T71" s="355"/>
      <c r="U71" s="365">
        <v>8</v>
      </c>
      <c r="V71" s="366" t="s">
        <v>1046</v>
      </c>
      <c r="W71" s="367"/>
      <c r="X71" s="367"/>
      <c r="Y71" s="367"/>
      <c r="Z71" s="367"/>
      <c r="AA71" s="367"/>
      <c r="AB71" s="367"/>
      <c r="AC71" s="367"/>
      <c r="AD71" s="353"/>
    </row>
    <row r="72" spans="1:30" s="354" customFormat="1" ht="25.5" customHeight="1" x14ac:dyDescent="0.2">
      <c r="A72" s="347"/>
      <c r="B72" s="358"/>
      <c r="C72" s="359"/>
      <c r="D72" s="359"/>
      <c r="E72" s="376" t="s">
        <v>1839</v>
      </c>
      <c r="F72" s="359"/>
      <c r="G72" s="359"/>
      <c r="H72" s="364" t="s">
        <v>1847</v>
      </c>
      <c r="I72" s="359"/>
      <c r="J72" s="359"/>
      <c r="K72" s="359"/>
      <c r="L72" s="360" t="s">
        <v>1897</v>
      </c>
      <c r="M72" s="360" t="s">
        <v>1913</v>
      </c>
      <c r="N72" s="359"/>
      <c r="O72" s="359"/>
      <c r="P72" s="361"/>
      <c r="Q72" s="353"/>
      <c r="S72" s="347"/>
      <c r="T72" s="355"/>
      <c r="U72" s="356"/>
      <c r="V72" s="355"/>
      <c r="W72" s="362" t="s">
        <v>1047</v>
      </c>
      <c r="X72" s="362" t="s">
        <v>1048</v>
      </c>
      <c r="Y72" s="362"/>
      <c r="Z72" s="362"/>
      <c r="AA72" s="362"/>
      <c r="AB72" s="362"/>
      <c r="AC72" s="362"/>
      <c r="AD72" s="353"/>
    </row>
    <row r="73" spans="1:30" s="354" customFormat="1" ht="25.5" customHeight="1" x14ac:dyDescent="0.2">
      <c r="A73" s="347"/>
      <c r="B73" s="358"/>
      <c r="C73" s="359"/>
      <c r="D73" s="359"/>
      <c r="E73" s="376" t="s">
        <v>1840</v>
      </c>
      <c r="F73" s="359"/>
      <c r="G73" s="359"/>
      <c r="H73" s="364" t="s">
        <v>1848</v>
      </c>
      <c r="I73" s="359"/>
      <c r="J73" s="359"/>
      <c r="K73" s="359"/>
      <c r="L73" s="360" t="s">
        <v>1897</v>
      </c>
      <c r="M73" s="360" t="s">
        <v>1914</v>
      </c>
      <c r="N73" s="359"/>
      <c r="O73" s="359"/>
      <c r="P73" s="361"/>
      <c r="Q73" s="353"/>
      <c r="S73" s="347"/>
      <c r="T73" s="355"/>
      <c r="U73" s="356"/>
      <c r="V73" s="355"/>
      <c r="W73" s="357" t="s">
        <v>1049</v>
      </c>
      <c r="X73" s="357" t="s">
        <v>1050</v>
      </c>
      <c r="Y73" s="357"/>
      <c r="Z73" s="357"/>
      <c r="AA73" s="357"/>
      <c r="AB73" s="357"/>
      <c r="AC73" s="357"/>
      <c r="AD73" s="353"/>
    </row>
    <row r="74" spans="1:30" s="354" customFormat="1" ht="25.5" customHeight="1" x14ac:dyDescent="0.2">
      <c r="A74" s="347"/>
      <c r="B74" s="358"/>
      <c r="C74" s="359"/>
      <c r="D74" s="359"/>
      <c r="E74" s="376" t="s">
        <v>1841</v>
      </c>
      <c r="F74" s="359"/>
      <c r="G74" s="359"/>
      <c r="H74" s="364" t="s">
        <v>1849</v>
      </c>
      <c r="I74" s="359"/>
      <c r="J74" s="359"/>
      <c r="K74" s="359"/>
      <c r="L74" s="360" t="s">
        <v>1897</v>
      </c>
      <c r="M74" s="360" t="s">
        <v>1915</v>
      </c>
      <c r="N74" s="359"/>
      <c r="O74" s="359"/>
      <c r="P74" s="361"/>
      <c r="Q74" s="353"/>
      <c r="S74" s="347"/>
      <c r="T74" s="355"/>
      <c r="U74" s="356"/>
      <c r="V74" s="355"/>
      <c r="W74" s="357"/>
      <c r="X74" s="357"/>
      <c r="Y74" s="357"/>
      <c r="Z74" s="357"/>
      <c r="AA74" s="357"/>
      <c r="AB74" s="357"/>
      <c r="AC74" s="357"/>
      <c r="AD74" s="353"/>
    </row>
    <row r="75" spans="1:30" s="354" customFormat="1" ht="25.5" customHeight="1" x14ac:dyDescent="0.2">
      <c r="A75" s="347"/>
      <c r="B75" s="358"/>
      <c r="C75" s="359"/>
      <c r="D75" s="359"/>
      <c r="E75" s="376" t="s">
        <v>1842</v>
      </c>
      <c r="F75" s="359"/>
      <c r="G75" s="359"/>
      <c r="H75" s="364" t="s">
        <v>1850</v>
      </c>
      <c r="I75" s="359"/>
      <c r="J75" s="359"/>
      <c r="K75" s="359"/>
      <c r="L75" s="360" t="s">
        <v>1897</v>
      </c>
      <c r="M75" s="360" t="s">
        <v>1916</v>
      </c>
      <c r="N75" s="359"/>
      <c r="O75" s="359"/>
      <c r="P75" s="361"/>
      <c r="Q75" s="353"/>
      <c r="S75" s="347"/>
      <c r="T75" s="355"/>
      <c r="U75" s="356"/>
      <c r="V75" s="355"/>
      <c r="W75" s="357"/>
      <c r="X75" s="357"/>
      <c r="Y75" s="357"/>
      <c r="Z75" s="357"/>
      <c r="AA75" s="357"/>
      <c r="AB75" s="357"/>
      <c r="AC75" s="357"/>
      <c r="AD75" s="353"/>
    </row>
    <row r="76" spans="1:30" s="354" customFormat="1" ht="25.5" customHeight="1" x14ac:dyDescent="0.2">
      <c r="A76" s="347"/>
      <c r="B76" s="369"/>
      <c r="C76" s="370"/>
      <c r="D76" s="370"/>
      <c r="E76" s="377" t="s">
        <v>1843</v>
      </c>
      <c r="F76" s="370"/>
      <c r="G76" s="370"/>
      <c r="H76" s="372" t="s">
        <v>1851</v>
      </c>
      <c r="I76" s="370"/>
      <c r="J76" s="370"/>
      <c r="K76" s="370"/>
      <c r="L76" s="360" t="s">
        <v>1897</v>
      </c>
      <c r="M76" s="373" t="s">
        <v>1917</v>
      </c>
      <c r="N76" s="370"/>
      <c r="O76" s="370"/>
      <c r="P76" s="374"/>
      <c r="Q76" s="353"/>
      <c r="S76" s="347"/>
      <c r="T76" s="355"/>
      <c r="U76" s="356"/>
      <c r="V76" s="355"/>
      <c r="W76" s="357"/>
      <c r="X76" s="357"/>
      <c r="Y76" s="357"/>
      <c r="Z76" s="357"/>
      <c r="AA76" s="357"/>
      <c r="AB76" s="357"/>
      <c r="AC76" s="357"/>
      <c r="AD76" s="353"/>
    </row>
    <row r="77" spans="1:30" s="354" customFormat="1" ht="25.5" customHeight="1" thickBot="1" x14ac:dyDescent="0.25">
      <c r="A77" s="347"/>
      <c r="B77" s="356"/>
      <c r="C77" s="356"/>
      <c r="D77" s="356"/>
      <c r="E77" s="356"/>
      <c r="F77" s="356"/>
      <c r="G77" s="356"/>
      <c r="H77" s="356"/>
      <c r="I77" s="356"/>
      <c r="J77" s="356"/>
      <c r="K77" s="356"/>
      <c r="L77" s="375"/>
      <c r="M77" s="375"/>
      <c r="N77" s="355"/>
      <c r="O77" s="355"/>
      <c r="P77" s="355"/>
      <c r="Q77" s="353"/>
      <c r="S77" s="378"/>
      <c r="T77" s="379"/>
      <c r="U77" s="379"/>
      <c r="V77" s="379"/>
      <c r="W77" s="379"/>
      <c r="X77" s="379"/>
      <c r="Y77" s="379"/>
      <c r="Z77" s="379"/>
      <c r="AA77" s="379"/>
      <c r="AB77" s="379"/>
      <c r="AC77" s="379"/>
      <c r="AD77" s="380"/>
    </row>
    <row r="78" spans="1:30" s="354" customFormat="1" ht="25.5" customHeight="1" x14ac:dyDescent="0.2">
      <c r="A78" s="347"/>
      <c r="B78" s="348" t="s">
        <v>973</v>
      </c>
      <c r="C78" s="381" t="s">
        <v>1874</v>
      </c>
      <c r="D78" s="350"/>
      <c r="E78" s="350"/>
      <c r="F78" s="350"/>
      <c r="G78" s="350"/>
      <c r="H78" s="350"/>
      <c r="I78" s="350"/>
      <c r="J78" s="350"/>
      <c r="K78" s="350"/>
      <c r="L78" s="351"/>
      <c r="M78" s="351"/>
      <c r="N78" s="350"/>
      <c r="O78" s="350"/>
      <c r="P78" s="352"/>
      <c r="Q78" s="353"/>
    </row>
    <row r="79" spans="1:30" s="354" customFormat="1" ht="25.5" customHeight="1" x14ac:dyDescent="0.2">
      <c r="A79" s="347"/>
      <c r="B79" s="358"/>
      <c r="C79" s="359"/>
      <c r="D79" s="359"/>
      <c r="E79" s="359"/>
      <c r="F79" s="359"/>
      <c r="G79" s="359"/>
      <c r="H79" s="359"/>
      <c r="I79" s="359"/>
      <c r="J79" s="359"/>
      <c r="K79" s="359"/>
      <c r="L79" s="360"/>
      <c r="M79" s="360"/>
      <c r="N79" s="359"/>
      <c r="O79" s="359"/>
      <c r="P79" s="361"/>
      <c r="Q79" s="353"/>
    </row>
    <row r="80" spans="1:30" s="354" customFormat="1" ht="25.5" customHeight="1" x14ac:dyDescent="0.2">
      <c r="A80" s="347"/>
      <c r="B80" s="358"/>
      <c r="C80" s="359"/>
      <c r="D80" s="359"/>
      <c r="E80" s="382" t="s">
        <v>1876</v>
      </c>
      <c r="F80" s="359"/>
      <c r="G80" s="359"/>
      <c r="H80" s="364" t="s">
        <v>1853</v>
      </c>
      <c r="I80" s="359"/>
      <c r="J80" s="359"/>
      <c r="K80" s="359"/>
      <c r="L80" s="360" t="s">
        <v>1898</v>
      </c>
      <c r="M80" s="360" t="s">
        <v>1918</v>
      </c>
      <c r="N80" s="359"/>
      <c r="O80" s="359"/>
      <c r="P80" s="361"/>
      <c r="Q80" s="353"/>
    </row>
    <row r="81" spans="1:17" s="354" customFormat="1" ht="25.5" customHeight="1" x14ac:dyDescent="0.2">
      <c r="A81" s="347"/>
      <c r="B81" s="358"/>
      <c r="C81" s="359"/>
      <c r="D81" s="359"/>
      <c r="E81" s="382" t="s">
        <v>1877</v>
      </c>
      <c r="F81" s="359"/>
      <c r="G81" s="359"/>
      <c r="H81" s="364" t="s">
        <v>1854</v>
      </c>
      <c r="I81" s="359"/>
      <c r="J81" s="359"/>
      <c r="K81" s="359"/>
      <c r="L81" s="360" t="s">
        <v>1898</v>
      </c>
      <c r="M81" s="360" t="s">
        <v>1919</v>
      </c>
      <c r="N81" s="359"/>
      <c r="O81" s="359"/>
      <c r="P81" s="361"/>
      <c r="Q81" s="353"/>
    </row>
    <row r="82" spans="1:17" s="354" customFormat="1" ht="25.5" customHeight="1" x14ac:dyDescent="0.2">
      <c r="A82" s="347"/>
      <c r="B82" s="358"/>
      <c r="C82" s="359"/>
      <c r="D82" s="359"/>
      <c r="E82" s="382" t="s">
        <v>1878</v>
      </c>
      <c r="F82" s="359"/>
      <c r="G82" s="359"/>
      <c r="H82" s="364" t="s">
        <v>1855</v>
      </c>
      <c r="I82" s="359"/>
      <c r="J82" s="359"/>
      <c r="K82" s="359"/>
      <c r="L82" s="360" t="s">
        <v>1898</v>
      </c>
      <c r="M82" s="360" t="s">
        <v>1920</v>
      </c>
      <c r="N82" s="359"/>
      <c r="O82" s="359"/>
      <c r="P82" s="361"/>
      <c r="Q82" s="353"/>
    </row>
    <row r="83" spans="1:17" s="354" customFormat="1" ht="25.5" customHeight="1" x14ac:dyDescent="0.2">
      <c r="A83" s="347"/>
      <c r="B83" s="358"/>
      <c r="C83" s="359"/>
      <c r="D83" s="359"/>
      <c r="E83" s="382" t="s">
        <v>1879</v>
      </c>
      <c r="F83" s="359"/>
      <c r="G83" s="359"/>
      <c r="H83" s="382" t="s">
        <v>1856</v>
      </c>
      <c r="I83" s="359"/>
      <c r="J83" s="359"/>
      <c r="K83" s="359"/>
      <c r="L83" s="360" t="s">
        <v>1898</v>
      </c>
      <c r="M83" s="360" t="s">
        <v>1921</v>
      </c>
      <c r="N83" s="359"/>
      <c r="O83" s="359"/>
      <c r="P83" s="361"/>
      <c r="Q83" s="353"/>
    </row>
    <row r="84" spans="1:17" s="354" customFormat="1" ht="25.5" customHeight="1" x14ac:dyDescent="0.2">
      <c r="A84" s="347"/>
      <c r="B84" s="358"/>
      <c r="C84" s="359"/>
      <c r="D84" s="359"/>
      <c r="E84" s="382" t="s">
        <v>1880</v>
      </c>
      <c r="F84" s="359"/>
      <c r="G84" s="359"/>
      <c r="H84" s="382" t="s">
        <v>1857</v>
      </c>
      <c r="I84" s="359"/>
      <c r="J84" s="359"/>
      <c r="K84" s="359"/>
      <c r="L84" s="360" t="s">
        <v>1898</v>
      </c>
      <c r="M84" s="360" t="s">
        <v>1922</v>
      </c>
      <c r="N84" s="359"/>
      <c r="O84" s="359"/>
      <c r="P84" s="361"/>
      <c r="Q84" s="353"/>
    </row>
    <row r="85" spans="1:17" s="354" customFormat="1" ht="25.5" customHeight="1" x14ac:dyDescent="0.2">
      <c r="A85" s="347"/>
      <c r="B85" s="358"/>
      <c r="C85" s="359"/>
      <c r="D85" s="359"/>
      <c r="E85" s="382" t="s">
        <v>1881</v>
      </c>
      <c r="F85" s="359"/>
      <c r="G85" s="359"/>
      <c r="H85" s="382" t="s">
        <v>1858</v>
      </c>
      <c r="I85" s="359"/>
      <c r="J85" s="359"/>
      <c r="K85" s="359"/>
      <c r="L85" s="360" t="s">
        <v>1898</v>
      </c>
      <c r="M85" s="360" t="s">
        <v>1923</v>
      </c>
      <c r="N85" s="359"/>
      <c r="O85" s="359"/>
      <c r="P85" s="361"/>
      <c r="Q85" s="353"/>
    </row>
    <row r="86" spans="1:17" s="354" customFormat="1" ht="25.5" customHeight="1" x14ac:dyDescent="0.2">
      <c r="A86" s="347"/>
      <c r="B86" s="358"/>
      <c r="C86" s="359"/>
      <c r="D86" s="359"/>
      <c r="E86" s="382" t="s">
        <v>1882</v>
      </c>
      <c r="F86" s="359"/>
      <c r="G86" s="359"/>
      <c r="H86" s="382" t="s">
        <v>1859</v>
      </c>
      <c r="I86" s="359"/>
      <c r="J86" s="359"/>
      <c r="K86" s="359"/>
      <c r="L86" s="360" t="s">
        <v>1898</v>
      </c>
      <c r="M86" s="360" t="s">
        <v>1924</v>
      </c>
      <c r="N86" s="359"/>
      <c r="O86" s="359"/>
      <c r="P86" s="361"/>
      <c r="Q86" s="353"/>
    </row>
    <row r="87" spans="1:17" s="354" customFormat="1" ht="25.5" customHeight="1" x14ac:dyDescent="0.2">
      <c r="A87" s="347"/>
      <c r="B87" s="358"/>
      <c r="C87" s="359"/>
      <c r="D87" s="359"/>
      <c r="E87" s="382" t="s">
        <v>1883</v>
      </c>
      <c r="F87" s="359"/>
      <c r="G87" s="359"/>
      <c r="H87" s="382" t="s">
        <v>1494</v>
      </c>
      <c r="I87" s="359"/>
      <c r="J87" s="359"/>
      <c r="K87" s="359"/>
      <c r="L87" s="360" t="s">
        <v>1898</v>
      </c>
      <c r="M87" s="360" t="s">
        <v>1925</v>
      </c>
      <c r="N87" s="359"/>
      <c r="O87" s="359"/>
      <c r="P87" s="361"/>
      <c r="Q87" s="353"/>
    </row>
    <row r="88" spans="1:17" s="354" customFormat="1" ht="25.5" customHeight="1" x14ac:dyDescent="0.2">
      <c r="A88" s="347"/>
      <c r="B88" s="369"/>
      <c r="C88" s="370"/>
      <c r="D88" s="370"/>
      <c r="E88" s="383" t="s">
        <v>1884</v>
      </c>
      <c r="F88" s="370"/>
      <c r="G88" s="370"/>
      <c r="H88" s="383" t="s">
        <v>1860</v>
      </c>
      <c r="I88" s="370"/>
      <c r="J88" s="370"/>
      <c r="K88" s="370"/>
      <c r="L88" s="360" t="s">
        <v>1898</v>
      </c>
      <c r="M88" s="373" t="s">
        <v>1926</v>
      </c>
      <c r="N88" s="370"/>
      <c r="O88" s="370"/>
      <c r="P88" s="374"/>
      <c r="Q88" s="353"/>
    </row>
    <row r="89" spans="1:17" s="354" customFormat="1" ht="25.5" customHeight="1" x14ac:dyDescent="0.2">
      <c r="A89" s="347"/>
      <c r="B89" s="356"/>
      <c r="C89" s="356"/>
      <c r="D89" s="356"/>
      <c r="E89" s="356"/>
      <c r="F89" s="356"/>
      <c r="G89" s="356"/>
      <c r="H89" s="355"/>
      <c r="I89" s="356"/>
      <c r="J89" s="356"/>
      <c r="K89" s="356"/>
      <c r="L89" s="375"/>
      <c r="M89" s="375"/>
      <c r="N89" s="355"/>
      <c r="O89" s="355"/>
      <c r="P89" s="355"/>
      <c r="Q89" s="353"/>
    </row>
    <row r="90" spans="1:17" s="354" customFormat="1" ht="25.5" customHeight="1" x14ac:dyDescent="0.2">
      <c r="A90" s="347"/>
      <c r="B90" s="348" t="s">
        <v>975</v>
      </c>
      <c r="C90" s="381" t="s">
        <v>1873</v>
      </c>
      <c r="D90" s="350"/>
      <c r="E90" s="350"/>
      <c r="F90" s="350"/>
      <c r="G90" s="350"/>
      <c r="H90" s="350"/>
      <c r="I90" s="350"/>
      <c r="J90" s="350"/>
      <c r="K90" s="350"/>
      <c r="L90" s="351"/>
      <c r="M90" s="351"/>
      <c r="N90" s="350"/>
      <c r="O90" s="350"/>
      <c r="P90" s="352"/>
      <c r="Q90" s="353"/>
    </row>
    <row r="91" spans="1:17" s="354" customFormat="1" ht="25.5" customHeight="1" x14ac:dyDescent="0.2">
      <c r="A91" s="347"/>
      <c r="B91" s="358"/>
      <c r="C91" s="359"/>
      <c r="D91" s="359"/>
      <c r="E91" s="359"/>
      <c r="F91" s="359"/>
      <c r="G91" s="359"/>
      <c r="H91" s="359"/>
      <c r="I91" s="359"/>
      <c r="J91" s="359"/>
      <c r="K91" s="359"/>
      <c r="L91" s="360"/>
      <c r="M91" s="360"/>
      <c r="N91" s="359"/>
      <c r="O91" s="359"/>
      <c r="P91" s="361"/>
      <c r="Q91" s="353"/>
    </row>
    <row r="92" spans="1:17" s="354" customFormat="1" ht="25.5" customHeight="1" x14ac:dyDescent="0.2">
      <c r="A92" s="347"/>
      <c r="B92" s="358"/>
      <c r="C92" s="359"/>
      <c r="D92" s="359"/>
      <c r="E92" s="382" t="s">
        <v>1885</v>
      </c>
      <c r="F92" s="359"/>
      <c r="G92" s="359"/>
      <c r="H92" s="364" t="s">
        <v>1861</v>
      </c>
      <c r="I92" s="359"/>
      <c r="J92" s="359"/>
      <c r="K92" s="359"/>
      <c r="L92" s="360" t="s">
        <v>1899</v>
      </c>
      <c r="M92" s="360" t="s">
        <v>1927</v>
      </c>
      <c r="N92" s="359"/>
      <c r="O92" s="359"/>
      <c r="P92" s="361"/>
      <c r="Q92" s="353"/>
    </row>
    <row r="93" spans="1:17" s="354" customFormat="1" ht="25.5" customHeight="1" x14ac:dyDescent="0.2">
      <c r="A93" s="347"/>
      <c r="B93" s="358"/>
      <c r="C93" s="359"/>
      <c r="D93" s="359"/>
      <c r="E93" s="382" t="s">
        <v>1886</v>
      </c>
      <c r="F93" s="359"/>
      <c r="G93" s="359"/>
      <c r="H93" s="364" t="s">
        <v>1862</v>
      </c>
      <c r="I93" s="359"/>
      <c r="J93" s="359"/>
      <c r="K93" s="359"/>
      <c r="L93" s="360" t="s">
        <v>1899</v>
      </c>
      <c r="M93" s="360" t="s">
        <v>1928</v>
      </c>
      <c r="N93" s="359"/>
      <c r="O93" s="359"/>
      <c r="P93" s="361"/>
      <c r="Q93" s="353"/>
    </row>
    <row r="94" spans="1:17" s="354" customFormat="1" ht="25.5" customHeight="1" x14ac:dyDescent="0.2">
      <c r="A94" s="347"/>
      <c r="B94" s="358"/>
      <c r="C94" s="359"/>
      <c r="D94" s="359"/>
      <c r="E94" s="382" t="s">
        <v>1887</v>
      </c>
      <c r="F94" s="359"/>
      <c r="G94" s="359"/>
      <c r="H94" s="364" t="s">
        <v>1863</v>
      </c>
      <c r="I94" s="359"/>
      <c r="J94" s="359"/>
      <c r="K94" s="359"/>
      <c r="L94" s="360" t="s">
        <v>1899</v>
      </c>
      <c r="M94" s="360" t="s">
        <v>1929</v>
      </c>
      <c r="N94" s="359"/>
      <c r="O94" s="359"/>
      <c r="P94" s="361"/>
      <c r="Q94" s="353"/>
    </row>
    <row r="95" spans="1:17" s="354" customFormat="1" ht="25.5" customHeight="1" x14ac:dyDescent="0.2">
      <c r="A95" s="347"/>
      <c r="B95" s="358"/>
      <c r="C95" s="359"/>
      <c r="D95" s="359"/>
      <c r="E95" s="382" t="s">
        <v>1888</v>
      </c>
      <c r="F95" s="359"/>
      <c r="G95" s="359"/>
      <c r="H95" s="364" t="s">
        <v>1864</v>
      </c>
      <c r="I95" s="359"/>
      <c r="J95" s="359"/>
      <c r="K95" s="359"/>
      <c r="L95" s="360" t="s">
        <v>1899</v>
      </c>
      <c r="M95" s="360" t="s">
        <v>1930</v>
      </c>
      <c r="N95" s="359"/>
      <c r="O95" s="359"/>
      <c r="P95" s="361"/>
      <c r="Q95" s="353"/>
    </row>
    <row r="96" spans="1:17" s="354" customFormat="1" ht="25.5" customHeight="1" x14ac:dyDescent="0.2">
      <c r="A96" s="347"/>
      <c r="B96" s="358"/>
      <c r="C96" s="359"/>
      <c r="D96" s="359"/>
      <c r="E96" s="382" t="s">
        <v>1889</v>
      </c>
      <c r="F96" s="359"/>
      <c r="G96" s="359"/>
      <c r="H96" s="364" t="s">
        <v>1660</v>
      </c>
      <c r="I96" s="359"/>
      <c r="J96" s="359"/>
      <c r="K96" s="359"/>
      <c r="L96" s="360" t="s">
        <v>1899</v>
      </c>
      <c r="M96" s="360" t="s">
        <v>1931</v>
      </c>
      <c r="N96" s="359"/>
      <c r="O96" s="359"/>
      <c r="P96" s="361"/>
      <c r="Q96" s="353"/>
    </row>
    <row r="97" spans="1:24" s="354" customFormat="1" ht="25.5" customHeight="1" x14ac:dyDescent="0.2">
      <c r="A97" s="347"/>
      <c r="B97" s="358"/>
      <c r="C97" s="359"/>
      <c r="D97" s="359"/>
      <c r="E97" s="382" t="s">
        <v>1890</v>
      </c>
      <c r="F97" s="359"/>
      <c r="G97" s="359"/>
      <c r="H97" s="364" t="s">
        <v>1865</v>
      </c>
      <c r="I97" s="359"/>
      <c r="J97" s="359"/>
      <c r="K97" s="359"/>
      <c r="L97" s="360" t="s">
        <v>1899</v>
      </c>
      <c r="M97" s="360" t="s">
        <v>1932</v>
      </c>
      <c r="N97" s="359"/>
      <c r="O97" s="359"/>
      <c r="P97" s="361"/>
      <c r="Q97" s="353"/>
    </row>
    <row r="98" spans="1:24" s="354" customFormat="1" ht="25.5" customHeight="1" x14ac:dyDescent="0.2">
      <c r="A98" s="347"/>
      <c r="B98" s="369"/>
      <c r="C98" s="370"/>
      <c r="D98" s="370"/>
      <c r="E98" s="383" t="s">
        <v>1891</v>
      </c>
      <c r="F98" s="370"/>
      <c r="G98" s="370"/>
      <c r="H98" s="372" t="s">
        <v>1866</v>
      </c>
      <c r="I98" s="370"/>
      <c r="J98" s="370"/>
      <c r="K98" s="370"/>
      <c r="L98" s="360" t="s">
        <v>1899</v>
      </c>
      <c r="M98" s="373" t="s">
        <v>1933</v>
      </c>
      <c r="N98" s="370"/>
      <c r="O98" s="370"/>
      <c r="P98" s="374"/>
      <c r="Q98" s="353"/>
    </row>
    <row r="99" spans="1:24" s="354" customFormat="1" ht="25.5" customHeight="1" x14ac:dyDescent="0.2">
      <c r="A99" s="347"/>
      <c r="B99" s="356"/>
      <c r="C99" s="356"/>
      <c r="D99" s="356"/>
      <c r="E99" s="356"/>
      <c r="F99" s="356"/>
      <c r="G99" s="356"/>
      <c r="H99" s="356"/>
      <c r="I99" s="356"/>
      <c r="J99" s="356"/>
      <c r="K99" s="356"/>
      <c r="L99" s="375"/>
      <c r="M99" s="375"/>
      <c r="N99" s="355"/>
      <c r="O99" s="355"/>
      <c r="P99" s="355"/>
      <c r="Q99" s="353"/>
    </row>
    <row r="100" spans="1:24" s="354" customFormat="1" ht="25.5" customHeight="1" x14ac:dyDescent="0.2">
      <c r="A100" s="347"/>
      <c r="B100" s="348" t="s">
        <v>977</v>
      </c>
      <c r="C100" s="381" t="s">
        <v>1872</v>
      </c>
      <c r="D100" s="350"/>
      <c r="E100" s="350"/>
      <c r="F100" s="350"/>
      <c r="G100" s="350"/>
      <c r="H100" s="350"/>
      <c r="I100" s="350"/>
      <c r="J100" s="350"/>
      <c r="K100" s="350"/>
      <c r="L100" s="351"/>
      <c r="M100" s="351"/>
      <c r="N100" s="350"/>
      <c r="O100" s="350"/>
      <c r="P100" s="352"/>
      <c r="Q100" s="353"/>
    </row>
    <row r="101" spans="1:24" s="354" customFormat="1" ht="25.5" customHeight="1" x14ac:dyDescent="0.2">
      <c r="A101" s="347"/>
      <c r="B101" s="358"/>
      <c r="C101" s="359"/>
      <c r="D101" s="359"/>
      <c r="E101" s="359"/>
      <c r="F101" s="359"/>
      <c r="G101" s="359"/>
      <c r="H101" s="359"/>
      <c r="I101" s="359"/>
      <c r="J101" s="359"/>
      <c r="K101" s="359"/>
      <c r="L101" s="360"/>
      <c r="M101" s="360"/>
      <c r="N101" s="359"/>
      <c r="O101" s="359"/>
      <c r="P101" s="361"/>
      <c r="Q101" s="353"/>
    </row>
    <row r="102" spans="1:24" s="354" customFormat="1" ht="25.5" customHeight="1" x14ac:dyDescent="0.2">
      <c r="A102" s="347"/>
      <c r="B102" s="358"/>
      <c r="C102" s="359"/>
      <c r="D102" s="359"/>
      <c r="E102" s="382" t="s">
        <v>1892</v>
      </c>
      <c r="F102" s="359"/>
      <c r="G102" s="359"/>
      <c r="H102" s="364" t="s">
        <v>1867</v>
      </c>
      <c r="I102" s="359"/>
      <c r="J102" s="359"/>
      <c r="K102" s="359"/>
      <c r="L102" s="360" t="s">
        <v>1899</v>
      </c>
      <c r="M102" s="360" t="s">
        <v>1934</v>
      </c>
      <c r="N102" s="359"/>
      <c r="O102" s="359"/>
      <c r="P102" s="361"/>
      <c r="Q102" s="353"/>
    </row>
    <row r="103" spans="1:24" s="354" customFormat="1" ht="25.5" customHeight="1" x14ac:dyDescent="0.2">
      <c r="A103" s="347"/>
      <c r="B103" s="358"/>
      <c r="C103" s="359"/>
      <c r="D103" s="359"/>
      <c r="E103" s="382" t="s">
        <v>1893</v>
      </c>
      <c r="F103" s="359"/>
      <c r="G103" s="359"/>
      <c r="H103" s="364" t="s">
        <v>1868</v>
      </c>
      <c r="I103" s="359"/>
      <c r="J103" s="359"/>
      <c r="K103" s="359"/>
      <c r="L103" s="360" t="s">
        <v>1899</v>
      </c>
      <c r="M103" s="360" t="s">
        <v>1935</v>
      </c>
      <c r="N103" s="359"/>
      <c r="O103" s="359"/>
      <c r="P103" s="361"/>
      <c r="Q103" s="353"/>
      <c r="V103" s="384" t="s">
        <v>1823</v>
      </c>
      <c r="W103" s="354" t="str">
        <f>VLOOKUP(V103,E55:M65,4,FALSE)</f>
        <v>Disposer rationnellement les supports et les accessoires amont et aval des postes de travail</v>
      </c>
      <c r="X103" s="354" t="str">
        <f>VLOOKUP(V103,E55:L65,8,FALSE)</f>
        <v>Poste de travail
Règles d’ergonomie
Machines mono ou multiopératrices automatisées ou non
Matériels et outillages
Accessoires et supports de stockage et/ou transfert
Dossier technique
Quantitatif des matériaux ou composants
Données orales
Consignes de sécurité
Instructions Permanentes de Sécurité (I.P.S.)
Plan particulier de sécurité et de prévention de la santé (P.P.S.P.S.)
Équipements de Protection Individuelle (E.P.I.)
Procédures de maintenance
Fiches techniques
Équipements d’entretien et de maintenance
Lieux de tri, de stockage et d’enlèvement des produits déposés
Réglementation en vigueur
Consignes de tri</v>
      </c>
    </row>
    <row r="104" spans="1:24" s="354" customFormat="1" ht="25.5" customHeight="1" x14ac:dyDescent="0.2">
      <c r="A104" s="347"/>
      <c r="B104" s="358"/>
      <c r="C104" s="359"/>
      <c r="D104" s="359"/>
      <c r="E104" s="382" t="s">
        <v>1894</v>
      </c>
      <c r="F104" s="359"/>
      <c r="G104" s="359"/>
      <c r="H104" s="364" t="s">
        <v>1869</v>
      </c>
      <c r="I104" s="359"/>
      <c r="J104" s="359"/>
      <c r="K104" s="359"/>
      <c r="L104" s="360" t="s">
        <v>1899</v>
      </c>
      <c r="M104" s="360" t="s">
        <v>1936</v>
      </c>
      <c r="N104" s="359"/>
      <c r="O104" s="359"/>
      <c r="P104" s="361"/>
      <c r="Q104" s="353"/>
    </row>
    <row r="105" spans="1:24" s="354" customFormat="1" ht="25.5" customHeight="1" x14ac:dyDescent="0.2">
      <c r="A105" s="347"/>
      <c r="B105" s="358"/>
      <c r="C105" s="359"/>
      <c r="D105" s="359"/>
      <c r="E105" s="382" t="s">
        <v>1895</v>
      </c>
      <c r="F105" s="359"/>
      <c r="G105" s="359"/>
      <c r="H105" s="364" t="s">
        <v>1870</v>
      </c>
      <c r="I105" s="359"/>
      <c r="J105" s="359"/>
      <c r="K105" s="359"/>
      <c r="L105" s="360" t="s">
        <v>1899</v>
      </c>
      <c r="M105" s="360" t="s">
        <v>1937</v>
      </c>
      <c r="N105" s="359"/>
      <c r="O105" s="359"/>
      <c r="P105" s="361"/>
      <c r="Q105" s="353"/>
    </row>
    <row r="106" spans="1:24" s="354" customFormat="1" ht="25.5" customHeight="1" x14ac:dyDescent="0.2">
      <c r="A106" s="347"/>
      <c r="B106" s="369"/>
      <c r="C106" s="370"/>
      <c r="D106" s="370"/>
      <c r="E106" s="383" t="s">
        <v>1896</v>
      </c>
      <c r="F106" s="370"/>
      <c r="G106" s="370"/>
      <c r="H106" s="372" t="s">
        <v>1871</v>
      </c>
      <c r="I106" s="370"/>
      <c r="J106" s="370"/>
      <c r="K106" s="370"/>
      <c r="L106" s="360" t="s">
        <v>1899</v>
      </c>
      <c r="M106" s="373" t="s">
        <v>1938</v>
      </c>
      <c r="N106" s="370"/>
      <c r="O106" s="370"/>
      <c r="P106" s="374"/>
      <c r="Q106" s="353"/>
    </row>
    <row r="107" spans="1:24" x14ac:dyDescent="0.25">
      <c r="A107" s="238"/>
      <c r="B107" s="218"/>
      <c r="C107" s="218"/>
      <c r="D107" s="218"/>
      <c r="E107" s="249"/>
      <c r="F107" s="249"/>
      <c r="G107" s="249"/>
      <c r="H107" s="218"/>
      <c r="I107" s="218"/>
      <c r="J107" s="218"/>
      <c r="K107" s="218"/>
      <c r="L107" s="251"/>
      <c r="M107" s="251"/>
      <c r="N107" s="217"/>
      <c r="O107" s="217"/>
      <c r="P107" s="217"/>
      <c r="Q107" s="242"/>
    </row>
    <row r="108" spans="1:24" x14ac:dyDescent="0.25">
      <c r="A108" s="238"/>
      <c r="B108" s="218"/>
      <c r="C108" s="218"/>
      <c r="D108" s="218"/>
      <c r="E108" s="249"/>
      <c r="F108" s="249"/>
      <c r="G108" s="249"/>
      <c r="H108" s="218"/>
      <c r="I108" s="218"/>
      <c r="J108" s="218"/>
      <c r="K108" s="218"/>
      <c r="L108" s="251"/>
      <c r="M108" s="251"/>
      <c r="N108" s="217"/>
      <c r="O108" s="217"/>
      <c r="P108" s="217"/>
      <c r="Q108" s="242"/>
    </row>
    <row r="109" spans="1:24" ht="15.75" thickBot="1" x14ac:dyDescent="0.3">
      <c r="A109" s="262"/>
      <c r="B109" s="263"/>
      <c r="C109" s="263"/>
      <c r="D109" s="263"/>
      <c r="E109" s="263"/>
      <c r="F109" s="263"/>
      <c r="G109" s="263"/>
      <c r="H109" s="263"/>
      <c r="I109" s="263"/>
      <c r="J109" s="263"/>
      <c r="K109" s="263"/>
      <c r="L109" s="277"/>
      <c r="M109" s="277"/>
      <c r="N109" s="266"/>
      <c r="O109" s="266"/>
      <c r="P109" s="266"/>
      <c r="Q109" s="267"/>
    </row>
    <row r="110" spans="1:24" x14ac:dyDescent="0.25">
      <c r="B110" s="268"/>
      <c r="C110" s="268"/>
      <c r="D110" s="268"/>
      <c r="E110" s="268"/>
      <c r="F110" s="268"/>
      <c r="G110" s="268"/>
      <c r="H110" s="268"/>
      <c r="I110" s="268"/>
      <c r="J110" s="268"/>
      <c r="K110" s="268"/>
      <c r="L110" s="278"/>
      <c r="M110" s="278"/>
    </row>
  </sheetData>
  <mergeCells count="3">
    <mergeCell ref="A1:AD1"/>
    <mergeCell ref="A3:AD5"/>
    <mergeCell ref="A7:P7"/>
  </mergeCells>
  <pageMargins left="0.7" right="0.7" top="0.75" bottom="0.75" header="0.3" footer="0.3"/>
  <pageSetup paperSize="9" scale="1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14999847407452621"/>
  </sheetPr>
  <dimension ref="A1:AD185"/>
  <sheetViews>
    <sheetView view="pageBreakPreview" topLeftCell="A112" zoomScale="70" zoomScaleNormal="40" zoomScaleSheetLayoutView="70" workbookViewId="0">
      <selection activeCell="F170" sqref="F170"/>
    </sheetView>
  </sheetViews>
  <sheetFormatPr baseColWidth="10" defaultRowHeight="15" x14ac:dyDescent="0.25"/>
  <cols>
    <col min="1" max="1" width="2.85546875" style="214" customWidth="1"/>
    <col min="2" max="7" width="11.42578125" style="214"/>
    <col min="8" max="11" width="19.5703125" style="214" customWidth="1"/>
    <col min="12" max="12" width="83.28515625" style="232" customWidth="1"/>
    <col min="13" max="13" width="50.5703125" style="232" customWidth="1"/>
    <col min="14" max="16" width="19.5703125" style="214" customWidth="1"/>
    <col min="17" max="19" width="2.85546875" style="214" customWidth="1"/>
    <col min="20" max="20" width="4.140625" style="214" customWidth="1"/>
    <col min="21" max="29" width="11.42578125" style="214"/>
    <col min="30" max="30" width="2.85546875" style="214" customWidth="1"/>
    <col min="31" max="16384" width="11.42578125" style="214"/>
  </cols>
  <sheetData>
    <row r="1" spans="1:30" ht="67.5" customHeight="1" x14ac:dyDescent="0.25">
      <c r="A1" s="223" t="s">
        <v>1243</v>
      </c>
      <c r="B1" s="224"/>
      <c r="C1" s="224"/>
      <c r="D1" s="224"/>
      <c r="E1" s="224"/>
      <c r="F1" s="224"/>
      <c r="G1" s="224"/>
      <c r="H1" s="224"/>
      <c r="I1" s="224"/>
      <c r="J1" s="224"/>
      <c r="K1" s="224"/>
      <c r="L1" s="225"/>
      <c r="M1" s="225"/>
      <c r="N1" s="224"/>
      <c r="O1" s="224"/>
      <c r="P1" s="224"/>
      <c r="Q1" s="224"/>
      <c r="R1" s="224"/>
      <c r="S1" s="224"/>
      <c r="T1" s="224"/>
      <c r="U1" s="224"/>
      <c r="V1" s="224"/>
      <c r="W1" s="224"/>
      <c r="X1" s="224"/>
      <c r="Y1" s="224"/>
      <c r="Z1" s="224"/>
      <c r="AA1" s="224"/>
      <c r="AB1" s="224"/>
      <c r="AC1" s="224"/>
      <c r="AD1" s="224"/>
    </row>
    <row r="2" spans="1:30" ht="16.5" customHeight="1" x14ac:dyDescent="0.25">
      <c r="L2" s="226"/>
      <c r="M2" s="226"/>
      <c r="N2" s="222"/>
      <c r="O2" s="222"/>
      <c r="P2" s="222"/>
      <c r="Q2" s="222"/>
      <c r="R2" s="222"/>
      <c r="S2" s="222"/>
    </row>
    <row r="3" spans="1:30" ht="22.5" customHeight="1" x14ac:dyDescent="0.25">
      <c r="A3" s="227" t="s">
        <v>246</v>
      </c>
      <c r="B3" s="228"/>
      <c r="C3" s="228"/>
      <c r="D3" s="228"/>
      <c r="E3" s="228"/>
      <c r="F3" s="228"/>
      <c r="G3" s="228"/>
      <c r="H3" s="228"/>
      <c r="I3" s="228"/>
      <c r="J3" s="228"/>
      <c r="K3" s="228"/>
      <c r="L3" s="229"/>
      <c r="M3" s="229"/>
      <c r="N3" s="228"/>
      <c r="O3" s="228"/>
      <c r="P3" s="228"/>
      <c r="Q3" s="228"/>
      <c r="R3" s="228"/>
      <c r="S3" s="228"/>
      <c r="T3" s="228"/>
      <c r="U3" s="228"/>
      <c r="V3" s="228"/>
      <c r="W3" s="228"/>
      <c r="X3" s="228"/>
      <c r="Y3" s="228"/>
      <c r="Z3" s="228"/>
      <c r="AA3" s="228"/>
      <c r="AB3" s="228"/>
      <c r="AC3" s="228"/>
      <c r="AD3" s="228"/>
    </row>
    <row r="4" spans="1:30" ht="22.5" customHeight="1" x14ac:dyDescent="0.25">
      <c r="A4" s="227"/>
      <c r="B4" s="228"/>
      <c r="C4" s="228"/>
      <c r="D4" s="228"/>
      <c r="E4" s="228"/>
      <c r="F4" s="228"/>
      <c r="G4" s="228"/>
      <c r="H4" s="228"/>
      <c r="I4" s="228"/>
      <c r="J4" s="228"/>
      <c r="K4" s="228"/>
      <c r="L4" s="229"/>
      <c r="M4" s="229"/>
      <c r="N4" s="228"/>
      <c r="O4" s="228"/>
      <c r="P4" s="228"/>
      <c r="Q4" s="228"/>
      <c r="R4" s="228"/>
      <c r="S4" s="228"/>
      <c r="T4" s="228"/>
      <c r="U4" s="228"/>
      <c r="V4" s="228"/>
      <c r="W4" s="228"/>
      <c r="X4" s="228"/>
      <c r="Y4" s="228"/>
      <c r="Z4" s="228"/>
      <c r="AA4" s="228"/>
      <c r="AB4" s="228"/>
      <c r="AC4" s="228"/>
      <c r="AD4" s="228"/>
    </row>
    <row r="5" spans="1:30" ht="22.5" customHeight="1" x14ac:dyDescent="0.25">
      <c r="A5" s="227"/>
      <c r="B5" s="228"/>
      <c r="C5" s="228"/>
      <c r="D5" s="228"/>
      <c r="E5" s="228"/>
      <c r="F5" s="228"/>
      <c r="G5" s="228"/>
      <c r="H5" s="228"/>
      <c r="I5" s="228"/>
      <c r="J5" s="228"/>
      <c r="K5" s="228"/>
      <c r="L5" s="229"/>
      <c r="M5" s="229"/>
      <c r="N5" s="228"/>
      <c r="O5" s="228"/>
      <c r="P5" s="228"/>
      <c r="Q5" s="228"/>
      <c r="R5" s="228"/>
      <c r="S5" s="228"/>
      <c r="T5" s="228"/>
      <c r="U5" s="228"/>
      <c r="V5" s="228"/>
      <c r="W5" s="228"/>
      <c r="X5" s="228"/>
      <c r="Y5" s="228"/>
      <c r="Z5" s="228"/>
      <c r="AA5" s="228"/>
      <c r="AB5" s="228"/>
      <c r="AC5" s="228"/>
      <c r="AD5" s="228"/>
    </row>
    <row r="6" spans="1:30" ht="22.5" customHeight="1" x14ac:dyDescent="0.25">
      <c r="A6" s="230"/>
      <c r="B6" s="230"/>
      <c r="C6" s="230"/>
      <c r="D6" s="230"/>
      <c r="E6" s="230"/>
      <c r="F6" s="230"/>
      <c r="G6" s="230"/>
      <c r="H6" s="230"/>
      <c r="I6" s="230"/>
      <c r="J6" s="230"/>
      <c r="K6" s="230"/>
      <c r="L6" s="231"/>
      <c r="M6" s="231"/>
      <c r="N6" s="230"/>
      <c r="O6" s="230"/>
      <c r="P6" s="230"/>
      <c r="Q6" s="230"/>
      <c r="R6" s="230"/>
      <c r="S6" s="230"/>
      <c r="T6" s="230"/>
      <c r="U6" s="230"/>
      <c r="V6" s="230"/>
      <c r="W6" s="230"/>
      <c r="X6" s="230"/>
      <c r="Y6" s="230"/>
      <c r="Z6" s="230"/>
      <c r="AA6" s="230"/>
      <c r="AB6" s="230"/>
      <c r="AC6" s="230"/>
      <c r="AD6" s="230"/>
    </row>
    <row r="7" spans="1:30" ht="67.5" customHeight="1" x14ac:dyDescent="0.25">
      <c r="A7" s="230" t="s">
        <v>1051</v>
      </c>
      <c r="B7" s="230"/>
      <c r="C7" s="230"/>
      <c r="D7" s="230"/>
      <c r="E7" s="230"/>
      <c r="F7" s="230"/>
      <c r="G7" s="230"/>
      <c r="H7" s="230"/>
      <c r="I7" s="230"/>
      <c r="J7" s="230"/>
      <c r="K7" s="230"/>
      <c r="L7" s="231"/>
      <c r="M7" s="231"/>
      <c r="N7" s="230"/>
      <c r="O7" s="230"/>
      <c r="P7" s="230"/>
      <c r="Q7" s="230"/>
      <c r="R7" s="230"/>
      <c r="S7" s="230" t="s">
        <v>248</v>
      </c>
      <c r="T7" s="230"/>
      <c r="U7" s="230"/>
      <c r="V7" s="230"/>
      <c r="W7" s="230"/>
      <c r="X7" s="230"/>
      <c r="Y7" s="230"/>
      <c r="Z7" s="230"/>
      <c r="AA7" s="230"/>
      <c r="AB7" s="230"/>
      <c r="AC7" s="230"/>
      <c r="AD7" s="230"/>
    </row>
    <row r="8" spans="1:30" ht="15.75" customHeight="1" thickBot="1" x14ac:dyDescent="0.3"/>
    <row r="9" spans="1:30" ht="15" customHeight="1" thickBot="1" x14ac:dyDescent="0.3">
      <c r="A9" s="233"/>
      <c r="B9" s="234"/>
      <c r="C9" s="234"/>
      <c r="D9" s="234"/>
      <c r="E9" s="234"/>
      <c r="F9" s="234"/>
      <c r="G9" s="234"/>
      <c r="H9" s="234"/>
      <c r="I9" s="234"/>
      <c r="J9" s="234"/>
      <c r="K9" s="234"/>
      <c r="L9" s="235" t="s">
        <v>1358</v>
      </c>
      <c r="M9" s="235" t="s">
        <v>1359</v>
      </c>
      <c r="N9" s="236"/>
      <c r="O9" s="236"/>
      <c r="P9" s="236"/>
      <c r="Q9" s="237"/>
      <c r="S9" s="233"/>
      <c r="T9" s="236"/>
      <c r="U9" s="236"/>
      <c r="V9" s="236"/>
      <c r="W9" s="236" t="s">
        <v>942</v>
      </c>
      <c r="X9" s="236"/>
      <c r="Y9" s="236"/>
      <c r="Z9" s="236"/>
      <c r="AA9" s="236"/>
      <c r="AB9" s="236"/>
      <c r="AC9" s="236"/>
      <c r="AD9" s="237"/>
    </row>
    <row r="10" spans="1:30" ht="15" customHeight="1" thickBot="1" x14ac:dyDescent="0.3">
      <c r="A10" s="238"/>
      <c r="B10" s="239" t="s">
        <v>256</v>
      </c>
      <c r="C10" s="240" t="s">
        <v>1360</v>
      </c>
      <c r="D10" s="240"/>
      <c r="E10" s="240"/>
      <c r="F10" s="240"/>
      <c r="G10" s="240"/>
      <c r="H10" s="240"/>
      <c r="I10" s="240"/>
      <c r="J10" s="240"/>
      <c r="K10" s="240"/>
      <c r="L10" s="241"/>
      <c r="M10" s="241"/>
      <c r="N10" s="215"/>
      <c r="O10" s="215"/>
      <c r="P10" s="216"/>
      <c r="Q10" s="242"/>
      <c r="S10" s="238"/>
      <c r="T10" s="217"/>
      <c r="U10" s="243">
        <v>1</v>
      </c>
      <c r="V10" s="244" t="s">
        <v>943</v>
      </c>
      <c r="W10" s="245"/>
      <c r="X10" s="245"/>
      <c r="Y10" s="245"/>
      <c r="Z10" s="245"/>
      <c r="AA10" s="245"/>
      <c r="AB10" s="245"/>
      <c r="AC10" s="245"/>
      <c r="AD10" s="242"/>
    </row>
    <row r="11" spans="1:30" ht="15" customHeight="1" x14ac:dyDescent="0.25">
      <c r="A11" s="238"/>
      <c r="B11" s="246"/>
      <c r="C11" s="218"/>
      <c r="D11" s="218"/>
      <c r="E11" s="218"/>
      <c r="F11" s="218"/>
      <c r="G11" s="218"/>
      <c r="H11" s="218"/>
      <c r="I11" s="218"/>
      <c r="J11" s="218"/>
      <c r="K11" s="218"/>
      <c r="L11" s="247"/>
      <c r="M11" s="247"/>
      <c r="N11" s="217"/>
      <c r="O11" s="217"/>
      <c r="P11" s="219"/>
      <c r="Q11" s="242"/>
      <c r="S11" s="238"/>
      <c r="T11" s="217"/>
      <c r="U11" s="218"/>
      <c r="V11" s="217"/>
      <c r="W11" s="248" t="s">
        <v>256</v>
      </c>
      <c r="X11" s="248" t="s">
        <v>944</v>
      </c>
      <c r="Y11" s="248"/>
      <c r="Z11" s="248"/>
      <c r="AA11" s="248"/>
      <c r="AB11" s="248"/>
      <c r="AC11" s="248"/>
      <c r="AD11" s="242"/>
    </row>
    <row r="12" spans="1:30" ht="16.5" x14ac:dyDescent="0.3">
      <c r="A12" s="238"/>
      <c r="B12" s="246"/>
      <c r="C12" s="218"/>
      <c r="D12" s="218"/>
      <c r="E12" s="249" t="s">
        <v>1231</v>
      </c>
      <c r="F12" s="249"/>
      <c r="G12" s="249"/>
      <c r="H12" s="250" t="s">
        <v>1361</v>
      </c>
      <c r="I12" s="218"/>
      <c r="J12" s="218"/>
      <c r="K12" s="218"/>
      <c r="L12" s="251" t="s">
        <v>1362</v>
      </c>
      <c r="M12" s="251" t="s">
        <v>1363</v>
      </c>
      <c r="N12" s="217"/>
      <c r="O12" s="217"/>
      <c r="P12" s="219"/>
      <c r="Q12" s="242"/>
      <c r="S12" s="238"/>
      <c r="T12" s="217"/>
      <c r="U12" s="218"/>
      <c r="V12" s="217"/>
      <c r="W12" s="252" t="s">
        <v>292</v>
      </c>
      <c r="X12" s="252" t="s">
        <v>945</v>
      </c>
      <c r="Y12" s="252"/>
      <c r="Z12" s="252"/>
      <c r="AA12" s="252"/>
      <c r="AB12" s="252"/>
      <c r="AC12" s="252"/>
      <c r="AD12" s="242"/>
    </row>
    <row r="13" spans="1:30" ht="16.5" x14ac:dyDescent="0.3">
      <c r="A13" s="238"/>
      <c r="B13" s="246"/>
      <c r="C13" s="218"/>
      <c r="D13" s="218"/>
      <c r="E13" s="249" t="s">
        <v>263</v>
      </c>
      <c r="F13" s="249"/>
      <c r="G13" s="249"/>
      <c r="H13" s="253" t="s">
        <v>1364</v>
      </c>
      <c r="I13" s="218"/>
      <c r="J13" s="218"/>
      <c r="K13" s="218"/>
      <c r="L13" s="251" t="s">
        <v>1365</v>
      </c>
      <c r="M13" s="251" t="s">
        <v>1366</v>
      </c>
      <c r="N13" s="217"/>
      <c r="O13" s="217"/>
      <c r="P13" s="219"/>
      <c r="Q13" s="242"/>
      <c r="S13" s="238"/>
      <c r="T13" s="217"/>
      <c r="U13" s="218"/>
      <c r="V13" s="217"/>
      <c r="W13" s="248" t="s">
        <v>310</v>
      </c>
      <c r="X13" s="248" t="s">
        <v>946</v>
      </c>
      <c r="Y13" s="248"/>
      <c r="Z13" s="248"/>
      <c r="AA13" s="248"/>
      <c r="AB13" s="248"/>
      <c r="AC13" s="248"/>
      <c r="AD13" s="242"/>
    </row>
    <row r="14" spans="1:30" ht="16.5" x14ac:dyDescent="0.3">
      <c r="A14" s="238"/>
      <c r="B14" s="246"/>
      <c r="C14" s="218"/>
      <c r="D14" s="218"/>
      <c r="E14" s="249" t="s">
        <v>267</v>
      </c>
      <c r="F14" s="249"/>
      <c r="G14" s="249"/>
      <c r="H14" s="253" t="s">
        <v>1367</v>
      </c>
      <c r="I14" s="218"/>
      <c r="J14" s="218"/>
      <c r="K14" s="218"/>
      <c r="L14" s="251" t="s">
        <v>1368</v>
      </c>
      <c r="M14" s="251" t="s">
        <v>1369</v>
      </c>
      <c r="N14" s="217"/>
      <c r="O14" s="217"/>
      <c r="P14" s="219"/>
      <c r="Q14" s="242"/>
      <c r="S14" s="238"/>
      <c r="T14" s="217"/>
      <c r="U14" s="218"/>
      <c r="V14" s="217"/>
      <c r="W14" s="252" t="s">
        <v>947</v>
      </c>
      <c r="X14" s="252" t="s">
        <v>948</v>
      </c>
      <c r="Y14" s="252"/>
      <c r="Z14" s="252"/>
      <c r="AA14" s="252"/>
      <c r="AB14" s="252"/>
      <c r="AC14" s="252"/>
      <c r="AD14" s="242"/>
    </row>
    <row r="15" spans="1:30" ht="16.5" x14ac:dyDescent="0.3">
      <c r="A15" s="238"/>
      <c r="B15" s="246"/>
      <c r="C15" s="218"/>
      <c r="D15" s="218"/>
      <c r="E15" s="249" t="s">
        <v>272</v>
      </c>
      <c r="F15" s="249"/>
      <c r="G15" s="249"/>
      <c r="H15" s="253" t="s">
        <v>1370</v>
      </c>
      <c r="I15" s="218"/>
      <c r="J15" s="218"/>
      <c r="K15" s="218"/>
      <c r="L15" s="251" t="s">
        <v>1371</v>
      </c>
      <c r="M15" s="251" t="s">
        <v>1372</v>
      </c>
      <c r="N15" s="217"/>
      <c r="O15" s="217"/>
      <c r="P15" s="219"/>
      <c r="Q15" s="242"/>
      <c r="S15" s="238"/>
      <c r="T15" s="217"/>
      <c r="U15" s="218"/>
      <c r="V15" s="217"/>
      <c r="W15" s="248" t="s">
        <v>949</v>
      </c>
      <c r="X15" s="248" t="s">
        <v>950</v>
      </c>
      <c r="Y15" s="248"/>
      <c r="Z15" s="248"/>
      <c r="AA15" s="248"/>
      <c r="AB15" s="248"/>
      <c r="AC15" s="248"/>
      <c r="AD15" s="242"/>
    </row>
    <row r="16" spans="1:30" ht="16.5" x14ac:dyDescent="0.3">
      <c r="A16" s="238"/>
      <c r="B16" s="246"/>
      <c r="C16" s="218"/>
      <c r="D16" s="218"/>
      <c r="E16" s="249" t="s">
        <v>277</v>
      </c>
      <c r="F16" s="249"/>
      <c r="G16" s="249"/>
      <c r="H16" s="253" t="s">
        <v>1373</v>
      </c>
      <c r="I16" s="218"/>
      <c r="J16" s="218"/>
      <c r="K16" s="218"/>
      <c r="L16" s="251" t="s">
        <v>1374</v>
      </c>
      <c r="M16" s="251" t="s">
        <v>1375</v>
      </c>
      <c r="N16" s="217"/>
      <c r="O16" s="217"/>
      <c r="P16" s="219"/>
      <c r="Q16" s="242"/>
      <c r="S16" s="238"/>
      <c r="T16" s="217"/>
      <c r="U16" s="218"/>
      <c r="V16" s="217"/>
      <c r="W16" s="252" t="s">
        <v>951</v>
      </c>
      <c r="X16" s="252" t="s">
        <v>952</v>
      </c>
      <c r="Y16" s="252"/>
      <c r="Z16" s="252"/>
      <c r="AA16" s="252"/>
      <c r="AB16" s="252"/>
      <c r="AC16" s="252"/>
      <c r="AD16" s="242"/>
    </row>
    <row r="17" spans="1:30" ht="17.25" thickBot="1" x14ac:dyDescent="0.35">
      <c r="A17" s="238"/>
      <c r="B17" s="246"/>
      <c r="C17" s="218"/>
      <c r="D17" s="218"/>
      <c r="E17" s="249" t="s">
        <v>282</v>
      </c>
      <c r="F17" s="249"/>
      <c r="G17" s="249"/>
      <c r="H17" s="253" t="s">
        <v>1376</v>
      </c>
      <c r="I17" s="218"/>
      <c r="J17" s="218"/>
      <c r="K17" s="218"/>
      <c r="L17" s="251" t="s">
        <v>1377</v>
      </c>
      <c r="M17" s="251" t="s">
        <v>1378</v>
      </c>
      <c r="N17" s="217"/>
      <c r="O17" s="217"/>
      <c r="P17" s="219"/>
      <c r="Q17" s="242"/>
      <c r="S17" s="238"/>
      <c r="T17" s="217"/>
      <c r="U17" s="218"/>
      <c r="V17" s="218"/>
      <c r="W17" s="218"/>
      <c r="X17" s="218"/>
      <c r="Y17" s="217"/>
      <c r="Z17" s="217"/>
      <c r="AA17" s="217"/>
      <c r="AB17" s="217"/>
      <c r="AC17" s="217"/>
      <c r="AD17" s="242"/>
    </row>
    <row r="18" spans="1:30" ht="38.25" thickBot="1" x14ac:dyDescent="0.35">
      <c r="A18" s="238"/>
      <c r="B18" s="246"/>
      <c r="C18" s="218"/>
      <c r="D18" s="218"/>
      <c r="E18" s="249" t="s">
        <v>287</v>
      </c>
      <c r="F18" s="249"/>
      <c r="G18" s="249"/>
      <c r="H18" s="253" t="s">
        <v>1379</v>
      </c>
      <c r="I18" s="218"/>
      <c r="J18" s="218"/>
      <c r="K18" s="218"/>
      <c r="L18" s="254" t="s">
        <v>1380</v>
      </c>
      <c r="M18" s="254" t="s">
        <v>1381</v>
      </c>
      <c r="N18" s="217"/>
      <c r="O18" s="217"/>
      <c r="P18" s="219"/>
      <c r="Q18" s="242"/>
      <c r="S18" s="238"/>
      <c r="T18" s="217"/>
      <c r="U18" s="243">
        <v>2</v>
      </c>
      <c r="V18" s="244" t="s">
        <v>953</v>
      </c>
      <c r="W18" s="245"/>
      <c r="X18" s="245"/>
      <c r="Y18" s="245"/>
      <c r="Z18" s="245"/>
      <c r="AA18" s="245"/>
      <c r="AB18" s="245"/>
      <c r="AC18" s="245"/>
      <c r="AD18" s="242"/>
    </row>
    <row r="19" spans="1:30" ht="37.5" x14ac:dyDescent="0.3">
      <c r="A19" s="238"/>
      <c r="B19" s="246"/>
      <c r="C19" s="218"/>
      <c r="D19" s="218"/>
      <c r="E19" s="249" t="s">
        <v>1382</v>
      </c>
      <c r="F19" s="249"/>
      <c r="G19" s="249"/>
      <c r="H19" s="253" t="s">
        <v>1383</v>
      </c>
      <c r="I19" s="218"/>
      <c r="J19" s="218"/>
      <c r="K19" s="218"/>
      <c r="L19" s="254" t="s">
        <v>1384</v>
      </c>
      <c r="M19" s="254" t="s">
        <v>1385</v>
      </c>
      <c r="N19" s="217"/>
      <c r="O19" s="217"/>
      <c r="P19" s="219"/>
      <c r="Q19" s="242"/>
      <c r="S19" s="238"/>
      <c r="T19" s="217"/>
      <c r="U19" s="218"/>
      <c r="V19" s="217"/>
      <c r="W19" s="248" t="s">
        <v>954</v>
      </c>
      <c r="X19" s="248" t="s">
        <v>955</v>
      </c>
      <c r="Y19" s="248"/>
      <c r="Z19" s="248"/>
      <c r="AA19" s="248"/>
      <c r="AB19" s="248"/>
      <c r="AC19" s="248"/>
      <c r="AD19" s="242"/>
    </row>
    <row r="20" spans="1:30" ht="37.5" x14ac:dyDescent="0.3">
      <c r="A20" s="238"/>
      <c r="B20" s="246"/>
      <c r="C20" s="218"/>
      <c r="D20" s="218"/>
      <c r="E20" s="249" t="s">
        <v>1386</v>
      </c>
      <c r="F20" s="249"/>
      <c r="G20" s="249"/>
      <c r="H20" s="253" t="s">
        <v>1387</v>
      </c>
      <c r="I20" s="218"/>
      <c r="J20" s="218"/>
      <c r="K20" s="218"/>
      <c r="L20" s="254" t="s">
        <v>1388</v>
      </c>
      <c r="M20" s="254" t="s">
        <v>1389</v>
      </c>
      <c r="N20" s="217"/>
      <c r="O20" s="217"/>
      <c r="P20" s="219"/>
      <c r="Q20" s="242"/>
      <c r="S20" s="238"/>
      <c r="T20" s="217"/>
      <c r="U20" s="218"/>
      <c r="V20" s="217"/>
      <c r="W20" s="252" t="s">
        <v>956</v>
      </c>
      <c r="X20" s="252" t="s">
        <v>957</v>
      </c>
      <c r="Y20" s="252"/>
      <c r="Z20" s="252"/>
      <c r="AA20" s="252"/>
      <c r="AB20" s="252"/>
      <c r="AC20" s="252"/>
      <c r="AD20" s="242"/>
    </row>
    <row r="21" spans="1:30" ht="25.5" x14ac:dyDescent="0.3">
      <c r="A21" s="238"/>
      <c r="B21" s="246"/>
      <c r="C21" s="218"/>
      <c r="D21" s="218"/>
      <c r="E21" s="249" t="s">
        <v>1390</v>
      </c>
      <c r="F21" s="249"/>
      <c r="G21" s="249"/>
      <c r="H21" s="253" t="s">
        <v>1391</v>
      </c>
      <c r="I21" s="218"/>
      <c r="J21" s="218"/>
      <c r="K21" s="218"/>
      <c r="L21" s="254" t="s">
        <v>1392</v>
      </c>
      <c r="M21" s="254" t="s">
        <v>1393</v>
      </c>
      <c r="N21" s="217"/>
      <c r="O21" s="217"/>
      <c r="P21" s="219"/>
      <c r="Q21" s="242"/>
      <c r="S21" s="238"/>
      <c r="T21" s="217"/>
      <c r="U21" s="218"/>
      <c r="V21" s="217"/>
      <c r="W21" s="248" t="s">
        <v>958</v>
      </c>
      <c r="X21" s="248" t="s">
        <v>959</v>
      </c>
      <c r="Y21" s="248"/>
      <c r="Z21" s="248"/>
      <c r="AA21" s="248"/>
      <c r="AB21" s="248"/>
      <c r="AC21" s="248"/>
      <c r="AD21" s="242"/>
    </row>
    <row r="22" spans="1:30" ht="37.5" x14ac:dyDescent="0.3">
      <c r="A22" s="238"/>
      <c r="B22" s="255"/>
      <c r="C22" s="256"/>
      <c r="D22" s="256"/>
      <c r="E22" s="257" t="s">
        <v>1394</v>
      </c>
      <c r="F22" s="257"/>
      <c r="G22" s="257"/>
      <c r="H22" s="258" t="s">
        <v>1395</v>
      </c>
      <c r="I22" s="256"/>
      <c r="J22" s="256"/>
      <c r="K22" s="256"/>
      <c r="L22" s="259" t="s">
        <v>1396</v>
      </c>
      <c r="M22" s="259" t="s">
        <v>1397</v>
      </c>
      <c r="N22" s="220"/>
      <c r="O22" s="220"/>
      <c r="P22" s="221"/>
      <c r="Q22" s="242"/>
      <c r="S22" s="238"/>
      <c r="T22" s="217"/>
      <c r="U22" s="218"/>
      <c r="V22" s="217"/>
      <c r="W22" s="252" t="s">
        <v>960</v>
      </c>
      <c r="X22" s="252" t="s">
        <v>961</v>
      </c>
      <c r="Y22" s="252"/>
      <c r="Z22" s="252"/>
      <c r="AA22" s="252"/>
      <c r="AB22" s="252"/>
      <c r="AC22" s="252"/>
      <c r="AD22" s="242"/>
    </row>
    <row r="23" spans="1:30" x14ac:dyDescent="0.25">
      <c r="A23" s="238"/>
      <c r="B23" s="218"/>
      <c r="C23" s="218"/>
      <c r="D23" s="218"/>
      <c r="E23" s="249"/>
      <c r="F23" s="249"/>
      <c r="G23" s="249"/>
      <c r="H23" s="218"/>
      <c r="I23" s="218"/>
      <c r="J23" s="218"/>
      <c r="K23" s="218"/>
      <c r="L23" s="251"/>
      <c r="M23" s="251"/>
      <c r="N23" s="217"/>
      <c r="O23" s="217"/>
      <c r="P23" s="217"/>
      <c r="Q23" s="242"/>
      <c r="S23" s="238"/>
      <c r="T23" s="217"/>
      <c r="U23" s="218"/>
      <c r="V23" s="217"/>
      <c r="W23" s="248" t="s">
        <v>962</v>
      </c>
      <c r="X23" s="248" t="s">
        <v>963</v>
      </c>
      <c r="Y23" s="248"/>
      <c r="Z23" s="248"/>
      <c r="AA23" s="248"/>
      <c r="AB23" s="248"/>
      <c r="AC23" s="248"/>
      <c r="AD23" s="242"/>
    </row>
    <row r="24" spans="1:30" x14ac:dyDescent="0.25">
      <c r="A24" s="238"/>
      <c r="B24" s="239" t="s">
        <v>292</v>
      </c>
      <c r="C24" s="240" t="s">
        <v>1398</v>
      </c>
      <c r="D24" s="240"/>
      <c r="E24" s="260"/>
      <c r="F24" s="260"/>
      <c r="G24" s="260"/>
      <c r="H24" s="240"/>
      <c r="I24" s="240"/>
      <c r="J24" s="240"/>
      <c r="K24" s="240"/>
      <c r="L24" s="261"/>
      <c r="M24" s="261"/>
      <c r="N24" s="215"/>
      <c r="O24" s="215"/>
      <c r="P24" s="216"/>
      <c r="Q24" s="242"/>
      <c r="S24" s="238"/>
      <c r="T24" s="217"/>
      <c r="U24" s="218"/>
      <c r="V24" s="217"/>
      <c r="W24" s="252" t="s">
        <v>964</v>
      </c>
      <c r="X24" s="252" t="s">
        <v>965</v>
      </c>
      <c r="Y24" s="252"/>
      <c r="Z24" s="252"/>
      <c r="AA24" s="252"/>
      <c r="AB24" s="252"/>
      <c r="AC24" s="252"/>
      <c r="AD24" s="242"/>
    </row>
    <row r="25" spans="1:30" x14ac:dyDescent="0.25">
      <c r="A25" s="238"/>
      <c r="B25" s="246"/>
      <c r="C25" s="218"/>
      <c r="D25" s="218"/>
      <c r="E25" s="249"/>
      <c r="F25" s="249"/>
      <c r="G25" s="249"/>
      <c r="H25" s="218"/>
      <c r="I25" s="218"/>
      <c r="J25" s="218"/>
      <c r="K25" s="218"/>
      <c r="L25" s="251"/>
      <c r="M25" s="251"/>
      <c r="N25" s="217"/>
      <c r="O25" s="217"/>
      <c r="P25" s="219"/>
      <c r="Q25" s="242"/>
      <c r="S25" s="238"/>
      <c r="T25" s="217"/>
      <c r="U25" s="218"/>
      <c r="V25" s="217"/>
      <c r="W25" s="248" t="s">
        <v>966</v>
      </c>
      <c r="X25" s="248" t="s">
        <v>967</v>
      </c>
      <c r="Y25" s="248"/>
      <c r="Z25" s="248"/>
      <c r="AA25" s="248"/>
      <c r="AB25" s="248"/>
      <c r="AC25" s="248"/>
      <c r="AD25" s="242"/>
    </row>
    <row r="26" spans="1:30" ht="38.25" thickBot="1" x14ac:dyDescent="0.35">
      <c r="A26" s="238"/>
      <c r="B26" s="246"/>
      <c r="C26" s="218"/>
      <c r="D26" s="218"/>
      <c r="E26" s="249" t="s">
        <v>294</v>
      </c>
      <c r="F26" s="249"/>
      <c r="G26" s="249"/>
      <c r="H26" s="253" t="s">
        <v>1399</v>
      </c>
      <c r="I26" s="218"/>
      <c r="J26" s="218"/>
      <c r="K26" s="218"/>
      <c r="L26" s="254" t="s">
        <v>1400</v>
      </c>
      <c r="M26" s="254" t="s">
        <v>1401</v>
      </c>
      <c r="N26" s="217"/>
      <c r="O26" s="217"/>
      <c r="P26" s="219"/>
      <c r="Q26" s="242"/>
      <c r="S26" s="238"/>
      <c r="T26" s="217"/>
      <c r="U26" s="218"/>
      <c r="V26" s="218"/>
      <c r="W26" s="218"/>
      <c r="X26" s="218"/>
      <c r="Y26" s="217"/>
      <c r="Z26" s="217"/>
      <c r="AA26" s="217"/>
      <c r="AB26" s="217"/>
      <c r="AC26" s="217"/>
      <c r="AD26" s="242"/>
    </row>
    <row r="27" spans="1:30" ht="38.25" thickBot="1" x14ac:dyDescent="0.35">
      <c r="A27" s="238"/>
      <c r="B27" s="246"/>
      <c r="C27" s="218"/>
      <c r="D27" s="218"/>
      <c r="E27" s="249" t="s">
        <v>300</v>
      </c>
      <c r="F27" s="249"/>
      <c r="G27" s="249"/>
      <c r="H27" s="253" t="s">
        <v>1402</v>
      </c>
      <c r="I27" s="218"/>
      <c r="J27" s="218"/>
      <c r="K27" s="218"/>
      <c r="L27" s="254" t="s">
        <v>1403</v>
      </c>
      <c r="M27" s="254" t="s">
        <v>1404</v>
      </c>
      <c r="N27" s="217"/>
      <c r="O27" s="217"/>
      <c r="P27" s="219"/>
      <c r="Q27" s="242"/>
      <c r="S27" s="238"/>
      <c r="T27" s="217"/>
      <c r="U27" s="243">
        <v>3</v>
      </c>
      <c r="V27" s="244" t="s">
        <v>968</v>
      </c>
      <c r="W27" s="245"/>
      <c r="X27" s="245"/>
      <c r="Y27" s="245"/>
      <c r="Z27" s="245"/>
      <c r="AA27" s="245"/>
      <c r="AB27" s="245"/>
      <c r="AC27" s="245"/>
      <c r="AD27" s="242"/>
    </row>
    <row r="28" spans="1:30" ht="37.5" x14ac:dyDescent="0.3">
      <c r="A28" s="238"/>
      <c r="B28" s="246"/>
      <c r="C28" s="218"/>
      <c r="D28" s="218"/>
      <c r="E28" s="249" t="s">
        <v>305</v>
      </c>
      <c r="F28" s="249"/>
      <c r="G28" s="249"/>
      <c r="H28" s="253" t="s">
        <v>1405</v>
      </c>
      <c r="I28" s="218"/>
      <c r="J28" s="218"/>
      <c r="K28" s="218"/>
      <c r="L28" s="254" t="s">
        <v>1406</v>
      </c>
      <c r="M28" s="254" t="s">
        <v>1407</v>
      </c>
      <c r="N28" s="217"/>
      <c r="O28" s="217"/>
      <c r="P28" s="219"/>
      <c r="Q28" s="242"/>
      <c r="S28" s="238"/>
      <c r="T28" s="217"/>
      <c r="U28" s="218"/>
      <c r="V28" s="217"/>
      <c r="W28" s="248" t="s">
        <v>969</v>
      </c>
      <c r="X28" s="248" t="s">
        <v>970</v>
      </c>
      <c r="Y28" s="248"/>
      <c r="Z28" s="248"/>
      <c r="AA28" s="248"/>
      <c r="AB28" s="248"/>
      <c r="AC28" s="248"/>
      <c r="AD28" s="242"/>
    </row>
    <row r="29" spans="1:30" ht="25.5" x14ac:dyDescent="0.3">
      <c r="A29" s="238"/>
      <c r="B29" s="246"/>
      <c r="C29" s="218"/>
      <c r="D29" s="218"/>
      <c r="E29" s="249" t="s">
        <v>1408</v>
      </c>
      <c r="F29" s="249"/>
      <c r="G29" s="249"/>
      <c r="H29" s="253" t="s">
        <v>1409</v>
      </c>
      <c r="I29" s="218"/>
      <c r="J29" s="218"/>
      <c r="K29" s="218"/>
      <c r="L29" s="254" t="s">
        <v>1410</v>
      </c>
      <c r="M29" s="254" t="s">
        <v>1411</v>
      </c>
      <c r="N29" s="217"/>
      <c r="O29" s="217"/>
      <c r="P29" s="219"/>
      <c r="Q29" s="242"/>
      <c r="S29" s="238"/>
      <c r="T29" s="217"/>
      <c r="U29" s="218"/>
      <c r="V29" s="217"/>
      <c r="W29" s="252" t="s">
        <v>971</v>
      </c>
      <c r="X29" s="252" t="s">
        <v>972</v>
      </c>
      <c r="Y29" s="252"/>
      <c r="Z29" s="252"/>
      <c r="AA29" s="252"/>
      <c r="AB29" s="252"/>
      <c r="AC29" s="252"/>
      <c r="AD29" s="242"/>
    </row>
    <row r="30" spans="1:30" ht="37.5" x14ac:dyDescent="0.3">
      <c r="A30" s="238"/>
      <c r="B30" s="255"/>
      <c r="C30" s="256"/>
      <c r="D30" s="256"/>
      <c r="E30" s="257" t="s">
        <v>1141</v>
      </c>
      <c r="F30" s="257"/>
      <c r="G30" s="257"/>
      <c r="H30" s="258" t="s">
        <v>1412</v>
      </c>
      <c r="I30" s="256"/>
      <c r="J30" s="256"/>
      <c r="K30" s="256"/>
      <c r="L30" s="259" t="s">
        <v>1413</v>
      </c>
      <c r="M30" s="259" t="s">
        <v>1414</v>
      </c>
      <c r="N30" s="220"/>
      <c r="O30" s="220"/>
      <c r="P30" s="221"/>
      <c r="Q30" s="242"/>
      <c r="S30" s="238"/>
      <c r="T30" s="217"/>
      <c r="U30" s="218"/>
      <c r="V30" s="217"/>
      <c r="W30" s="248" t="s">
        <v>973</v>
      </c>
      <c r="X30" s="248" t="s">
        <v>974</v>
      </c>
      <c r="Y30" s="248"/>
      <c r="Z30" s="248"/>
      <c r="AA30" s="248"/>
      <c r="AB30" s="248"/>
      <c r="AC30" s="248"/>
      <c r="AD30" s="242"/>
    </row>
    <row r="31" spans="1:30" x14ac:dyDescent="0.25">
      <c r="A31" s="238"/>
      <c r="B31" s="218"/>
      <c r="C31" s="218"/>
      <c r="D31" s="218"/>
      <c r="E31" s="249"/>
      <c r="F31" s="249"/>
      <c r="G31" s="249"/>
      <c r="H31" s="218"/>
      <c r="I31" s="218"/>
      <c r="J31" s="218"/>
      <c r="K31" s="218"/>
      <c r="L31" s="251"/>
      <c r="M31" s="251"/>
      <c r="N31" s="217"/>
      <c r="O31" s="217"/>
      <c r="P31" s="217"/>
      <c r="Q31" s="242"/>
      <c r="S31" s="238"/>
      <c r="T31" s="217"/>
      <c r="U31" s="218"/>
      <c r="V31" s="217"/>
      <c r="W31" s="252" t="s">
        <v>975</v>
      </c>
      <c r="X31" s="252" t="s">
        <v>976</v>
      </c>
      <c r="Y31" s="252"/>
      <c r="Z31" s="252"/>
      <c r="AA31" s="252"/>
      <c r="AB31" s="252"/>
      <c r="AC31" s="252"/>
      <c r="AD31" s="242"/>
    </row>
    <row r="32" spans="1:30" x14ac:dyDescent="0.25">
      <c r="A32" s="238"/>
      <c r="B32" s="239" t="s">
        <v>310</v>
      </c>
      <c r="C32" s="240" t="s">
        <v>1415</v>
      </c>
      <c r="D32" s="240"/>
      <c r="E32" s="260"/>
      <c r="F32" s="260"/>
      <c r="G32" s="260"/>
      <c r="H32" s="240"/>
      <c r="I32" s="240"/>
      <c r="J32" s="240"/>
      <c r="K32" s="240"/>
      <c r="L32" s="261"/>
      <c r="M32" s="261"/>
      <c r="N32" s="215"/>
      <c r="O32" s="215"/>
      <c r="P32" s="216"/>
      <c r="Q32" s="242"/>
      <c r="S32" s="238"/>
      <c r="T32" s="217"/>
      <c r="U32" s="218"/>
      <c r="V32" s="217"/>
      <c r="W32" s="248" t="s">
        <v>977</v>
      </c>
      <c r="X32" s="248" t="s">
        <v>978</v>
      </c>
      <c r="Y32" s="248"/>
      <c r="Z32" s="248"/>
      <c r="AA32" s="248"/>
      <c r="AB32" s="248"/>
      <c r="AC32" s="248"/>
      <c r="AD32" s="242"/>
    </row>
    <row r="33" spans="1:30" x14ac:dyDescent="0.25">
      <c r="A33" s="238"/>
      <c r="B33" s="246"/>
      <c r="C33" s="218"/>
      <c r="D33" s="218"/>
      <c r="E33" s="249"/>
      <c r="F33" s="249"/>
      <c r="G33" s="249"/>
      <c r="H33" s="218"/>
      <c r="I33" s="218"/>
      <c r="J33" s="218"/>
      <c r="K33" s="218"/>
      <c r="L33" s="251"/>
      <c r="M33" s="251"/>
      <c r="N33" s="217"/>
      <c r="O33" s="217"/>
      <c r="P33" s="219"/>
      <c r="Q33" s="242"/>
      <c r="S33" s="238"/>
      <c r="T33" s="217"/>
      <c r="U33" s="218"/>
      <c r="V33" s="217"/>
      <c r="W33" s="252" t="s">
        <v>979</v>
      </c>
      <c r="X33" s="252" t="s">
        <v>980</v>
      </c>
      <c r="Y33" s="252"/>
      <c r="Z33" s="252"/>
      <c r="AA33" s="252"/>
      <c r="AB33" s="252"/>
      <c r="AC33" s="252"/>
      <c r="AD33" s="242"/>
    </row>
    <row r="34" spans="1:30" ht="86.25" thickBot="1" x14ac:dyDescent="0.35">
      <c r="A34" s="238"/>
      <c r="B34" s="255"/>
      <c r="C34" s="256"/>
      <c r="D34" s="256"/>
      <c r="E34" s="257" t="s">
        <v>312</v>
      </c>
      <c r="F34" s="257"/>
      <c r="G34" s="257"/>
      <c r="H34" s="258" t="s">
        <v>1416</v>
      </c>
      <c r="I34" s="256"/>
      <c r="J34" s="256"/>
      <c r="K34" s="256"/>
      <c r="L34" s="259" t="s">
        <v>1417</v>
      </c>
      <c r="M34" s="259" t="s">
        <v>1418</v>
      </c>
      <c r="N34" s="220"/>
      <c r="O34" s="220"/>
      <c r="P34" s="221"/>
      <c r="Q34" s="242"/>
      <c r="S34" s="238"/>
      <c r="T34" s="217"/>
      <c r="U34" s="218"/>
      <c r="V34" s="218"/>
      <c r="W34" s="218"/>
      <c r="X34" s="218"/>
      <c r="Y34" s="217"/>
      <c r="Z34" s="217"/>
      <c r="AA34" s="217"/>
      <c r="AB34" s="217"/>
      <c r="AC34" s="217"/>
      <c r="AD34" s="242"/>
    </row>
    <row r="35" spans="1:30" ht="21" thickBot="1" x14ac:dyDescent="0.3">
      <c r="A35" s="262"/>
      <c r="B35" s="263"/>
      <c r="C35" s="263"/>
      <c r="D35" s="263"/>
      <c r="E35" s="264"/>
      <c r="F35" s="264"/>
      <c r="G35" s="264"/>
      <c r="H35" s="263"/>
      <c r="I35" s="263"/>
      <c r="J35" s="263"/>
      <c r="K35" s="263"/>
      <c r="L35" s="265"/>
      <c r="M35" s="265"/>
      <c r="N35" s="266"/>
      <c r="O35" s="266"/>
      <c r="P35" s="266"/>
      <c r="Q35" s="267"/>
      <c r="S35" s="238"/>
      <c r="T35" s="217"/>
      <c r="U35" s="243">
        <v>4</v>
      </c>
      <c r="V35" s="244" t="s">
        <v>981</v>
      </c>
      <c r="W35" s="245"/>
      <c r="X35" s="245"/>
      <c r="Y35" s="245"/>
      <c r="Z35" s="245"/>
      <c r="AA35" s="245"/>
      <c r="AB35" s="245"/>
      <c r="AC35" s="245"/>
      <c r="AD35" s="242"/>
    </row>
    <row r="36" spans="1:30" ht="23.25" thickBot="1" x14ac:dyDescent="0.5">
      <c r="B36" s="268"/>
      <c r="C36" s="268"/>
      <c r="D36" s="268"/>
      <c r="E36" s="269"/>
      <c r="F36" s="269"/>
      <c r="G36" s="269"/>
      <c r="H36" s="270"/>
      <c r="I36" s="268"/>
      <c r="J36" s="268"/>
      <c r="K36" s="268"/>
      <c r="L36" s="271"/>
      <c r="M36" s="271"/>
      <c r="S36" s="238"/>
      <c r="T36" s="217"/>
      <c r="U36" s="218"/>
      <c r="V36" s="217"/>
      <c r="W36" s="248" t="s">
        <v>982</v>
      </c>
      <c r="X36" s="248" t="s">
        <v>983</v>
      </c>
      <c r="Y36" s="248"/>
      <c r="Z36" s="248"/>
      <c r="AA36" s="248"/>
      <c r="AB36" s="248"/>
      <c r="AC36" s="248"/>
      <c r="AD36" s="242"/>
    </row>
    <row r="37" spans="1:30" x14ac:dyDescent="0.25">
      <c r="A37" s="233"/>
      <c r="B37" s="234"/>
      <c r="C37" s="234"/>
      <c r="D37" s="234"/>
      <c r="E37" s="272"/>
      <c r="F37" s="272"/>
      <c r="G37" s="272"/>
      <c r="H37" s="234"/>
      <c r="I37" s="234"/>
      <c r="J37" s="234"/>
      <c r="K37" s="234"/>
      <c r="L37" s="273"/>
      <c r="M37" s="273"/>
      <c r="N37" s="236"/>
      <c r="O37" s="236"/>
      <c r="P37" s="236"/>
      <c r="Q37" s="237"/>
      <c r="S37" s="238"/>
      <c r="T37" s="217"/>
      <c r="U37" s="218"/>
      <c r="V37" s="217"/>
      <c r="W37" s="252" t="s">
        <v>984</v>
      </c>
      <c r="X37" s="252" t="s">
        <v>985</v>
      </c>
      <c r="Y37" s="252"/>
      <c r="Z37" s="252"/>
      <c r="AA37" s="252"/>
      <c r="AB37" s="252"/>
      <c r="AC37" s="252"/>
      <c r="AD37" s="242"/>
    </row>
    <row r="38" spans="1:30" x14ac:dyDescent="0.25">
      <c r="A38" s="238"/>
      <c r="B38" s="239" t="s">
        <v>954</v>
      </c>
      <c r="C38" s="240" t="s">
        <v>1419</v>
      </c>
      <c r="D38" s="240"/>
      <c r="E38" s="260"/>
      <c r="F38" s="260"/>
      <c r="G38" s="260"/>
      <c r="H38" s="240"/>
      <c r="I38" s="240"/>
      <c r="J38" s="240"/>
      <c r="K38" s="240"/>
      <c r="L38" s="261"/>
      <c r="M38" s="261"/>
      <c r="N38" s="215"/>
      <c r="O38" s="215"/>
      <c r="P38" s="216"/>
      <c r="Q38" s="242"/>
      <c r="S38" s="238"/>
      <c r="T38" s="217"/>
      <c r="U38" s="218"/>
      <c r="V38" s="217"/>
      <c r="W38" s="248" t="s">
        <v>986</v>
      </c>
      <c r="X38" s="248" t="s">
        <v>987</v>
      </c>
      <c r="Y38" s="248"/>
      <c r="Z38" s="248"/>
      <c r="AA38" s="248"/>
      <c r="AB38" s="248"/>
      <c r="AC38" s="248"/>
      <c r="AD38" s="242"/>
    </row>
    <row r="39" spans="1:30" x14ac:dyDescent="0.25">
      <c r="A39" s="238"/>
      <c r="B39" s="246"/>
      <c r="C39" s="218"/>
      <c r="D39" s="218"/>
      <c r="E39" s="249"/>
      <c r="F39" s="249"/>
      <c r="G39" s="249"/>
      <c r="H39" s="218"/>
      <c r="I39" s="218"/>
      <c r="J39" s="218"/>
      <c r="K39" s="218"/>
      <c r="L39" s="251"/>
      <c r="M39" s="251"/>
      <c r="N39" s="217"/>
      <c r="O39" s="217"/>
      <c r="P39" s="219"/>
      <c r="Q39" s="242"/>
      <c r="S39" s="238"/>
      <c r="T39" s="217"/>
      <c r="U39" s="218"/>
      <c r="V39" s="217"/>
      <c r="W39" s="252" t="s">
        <v>988</v>
      </c>
      <c r="X39" s="252" t="s">
        <v>989</v>
      </c>
      <c r="Y39" s="252"/>
      <c r="Z39" s="252"/>
      <c r="AA39" s="252"/>
      <c r="AB39" s="252"/>
      <c r="AC39" s="252"/>
      <c r="AD39" s="242"/>
    </row>
    <row r="40" spans="1:30" ht="38.25" thickBot="1" x14ac:dyDescent="0.35">
      <c r="A40" s="238"/>
      <c r="B40" s="246"/>
      <c r="C40" s="218"/>
      <c r="D40" s="218"/>
      <c r="E40" s="249" t="s">
        <v>351</v>
      </c>
      <c r="F40" s="249"/>
      <c r="G40" s="249"/>
      <c r="H40" s="253" t="s">
        <v>1420</v>
      </c>
      <c r="I40" s="218"/>
      <c r="J40" s="218"/>
      <c r="K40" s="218"/>
      <c r="L40" s="254" t="s">
        <v>1421</v>
      </c>
      <c r="M40" s="254" t="s">
        <v>1422</v>
      </c>
      <c r="N40" s="217"/>
      <c r="O40" s="217"/>
      <c r="P40" s="219"/>
      <c r="Q40" s="242"/>
      <c r="S40" s="238"/>
      <c r="T40" s="217"/>
      <c r="U40" s="218"/>
      <c r="V40" s="218"/>
      <c r="W40" s="218"/>
      <c r="X40" s="218"/>
      <c r="Y40" s="217"/>
      <c r="Z40" s="217"/>
      <c r="AA40" s="217"/>
      <c r="AB40" s="217"/>
      <c r="AC40" s="217"/>
      <c r="AD40" s="242"/>
    </row>
    <row r="41" spans="1:30" ht="74.25" thickBot="1" x14ac:dyDescent="0.35">
      <c r="A41" s="238"/>
      <c r="B41" s="246"/>
      <c r="C41" s="218"/>
      <c r="D41" s="218"/>
      <c r="E41" s="249" t="s">
        <v>357</v>
      </c>
      <c r="F41" s="249"/>
      <c r="G41" s="249"/>
      <c r="H41" s="253" t="s">
        <v>1423</v>
      </c>
      <c r="I41" s="218"/>
      <c r="J41" s="218"/>
      <c r="K41" s="218"/>
      <c r="L41" s="254" t="s">
        <v>1424</v>
      </c>
      <c r="M41" s="254" t="s">
        <v>1425</v>
      </c>
      <c r="N41" s="217"/>
      <c r="O41" s="217"/>
      <c r="P41" s="219"/>
      <c r="Q41" s="242"/>
      <c r="S41" s="238"/>
      <c r="T41" s="217"/>
      <c r="U41" s="243">
        <v>5</v>
      </c>
      <c r="V41" s="244" t="s">
        <v>990</v>
      </c>
      <c r="W41" s="245"/>
      <c r="X41" s="245"/>
      <c r="Y41" s="245"/>
      <c r="Z41" s="245"/>
      <c r="AA41" s="245"/>
      <c r="AB41" s="245"/>
      <c r="AC41" s="245"/>
      <c r="AD41" s="242"/>
    </row>
    <row r="42" spans="1:30" ht="37.5" x14ac:dyDescent="0.3">
      <c r="A42" s="238"/>
      <c r="B42" s="255"/>
      <c r="C42" s="256"/>
      <c r="D42" s="256"/>
      <c r="E42" s="257" t="s">
        <v>362</v>
      </c>
      <c r="F42" s="257"/>
      <c r="G42" s="257"/>
      <c r="H42" s="258" t="s">
        <v>1426</v>
      </c>
      <c r="I42" s="256"/>
      <c r="J42" s="256"/>
      <c r="K42" s="256"/>
      <c r="L42" s="259" t="s">
        <v>1427</v>
      </c>
      <c r="M42" s="259" t="s">
        <v>1428</v>
      </c>
      <c r="N42" s="220"/>
      <c r="O42" s="220"/>
      <c r="P42" s="221"/>
      <c r="Q42" s="242"/>
      <c r="S42" s="238"/>
      <c r="T42" s="217"/>
      <c r="U42" s="218"/>
      <c r="V42" s="217"/>
      <c r="W42" s="248" t="s">
        <v>991</v>
      </c>
      <c r="X42" s="248" t="s">
        <v>992</v>
      </c>
      <c r="Y42" s="248"/>
      <c r="Z42" s="248"/>
      <c r="AA42" s="248"/>
      <c r="AB42" s="248"/>
      <c r="AC42" s="248"/>
      <c r="AD42" s="242"/>
    </row>
    <row r="43" spans="1:30" x14ac:dyDescent="0.25">
      <c r="A43" s="238"/>
      <c r="B43" s="218"/>
      <c r="C43" s="218"/>
      <c r="D43" s="218"/>
      <c r="E43" s="249"/>
      <c r="F43" s="249"/>
      <c r="G43" s="249"/>
      <c r="H43" s="218"/>
      <c r="I43" s="218"/>
      <c r="J43" s="218"/>
      <c r="K43" s="218"/>
      <c r="L43" s="251"/>
      <c r="M43" s="251"/>
      <c r="N43" s="217"/>
      <c r="O43" s="217"/>
      <c r="P43" s="217"/>
      <c r="Q43" s="242"/>
      <c r="S43" s="238"/>
      <c r="T43" s="217"/>
      <c r="U43" s="218"/>
      <c r="V43" s="217"/>
      <c r="W43" s="218" t="s">
        <v>819</v>
      </c>
      <c r="X43" s="274" t="s">
        <v>993</v>
      </c>
      <c r="Y43" s="274"/>
      <c r="Z43" s="274"/>
      <c r="AA43" s="274"/>
      <c r="AB43" s="217"/>
      <c r="AC43" s="217"/>
      <c r="AD43" s="242"/>
    </row>
    <row r="44" spans="1:30" x14ac:dyDescent="0.25">
      <c r="A44" s="238"/>
      <c r="B44" s="239" t="s">
        <v>956</v>
      </c>
      <c r="C44" s="240" t="s">
        <v>1429</v>
      </c>
      <c r="D44" s="240"/>
      <c r="E44" s="260"/>
      <c r="F44" s="260"/>
      <c r="G44" s="260"/>
      <c r="H44" s="240"/>
      <c r="I44" s="240"/>
      <c r="J44" s="240"/>
      <c r="K44" s="240"/>
      <c r="L44" s="261"/>
      <c r="M44" s="261"/>
      <c r="N44" s="215"/>
      <c r="O44" s="215"/>
      <c r="P44" s="216"/>
      <c r="Q44" s="242"/>
      <c r="S44" s="238"/>
      <c r="T44" s="217"/>
      <c r="U44" s="218"/>
      <c r="V44" s="217"/>
      <c r="W44" s="218" t="s">
        <v>825</v>
      </c>
      <c r="X44" s="275" t="s">
        <v>994</v>
      </c>
      <c r="Y44" s="275"/>
      <c r="Z44" s="275"/>
      <c r="AA44" s="275"/>
      <c r="AB44" s="217"/>
      <c r="AC44" s="217"/>
      <c r="AD44" s="242"/>
    </row>
    <row r="45" spans="1:30" x14ac:dyDescent="0.25">
      <c r="A45" s="238"/>
      <c r="B45" s="246"/>
      <c r="C45" s="218"/>
      <c r="D45" s="218"/>
      <c r="E45" s="249"/>
      <c r="F45" s="249"/>
      <c r="G45" s="249"/>
      <c r="H45" s="218"/>
      <c r="I45" s="218"/>
      <c r="J45" s="218"/>
      <c r="K45" s="218"/>
      <c r="L45" s="251"/>
      <c r="M45" s="251"/>
      <c r="N45" s="217"/>
      <c r="O45" s="217"/>
      <c r="P45" s="219"/>
      <c r="Q45" s="242"/>
      <c r="S45" s="238"/>
      <c r="T45" s="217"/>
      <c r="U45" s="218"/>
      <c r="V45" s="217"/>
      <c r="W45" s="218" t="s">
        <v>830</v>
      </c>
      <c r="X45" s="274" t="s">
        <v>995</v>
      </c>
      <c r="Y45" s="274"/>
      <c r="Z45" s="274"/>
      <c r="AA45" s="274"/>
      <c r="AB45" s="217"/>
      <c r="AC45" s="217"/>
      <c r="AD45" s="242"/>
    </row>
    <row r="46" spans="1:30" ht="49.5" x14ac:dyDescent="0.3">
      <c r="A46" s="238"/>
      <c r="B46" s="246"/>
      <c r="C46" s="218"/>
      <c r="D46" s="218"/>
      <c r="E46" s="249" t="s">
        <v>373</v>
      </c>
      <c r="F46" s="249"/>
      <c r="G46" s="249"/>
      <c r="H46" s="253" t="s">
        <v>1430</v>
      </c>
      <c r="I46" s="218"/>
      <c r="J46" s="218"/>
      <c r="K46" s="218"/>
      <c r="L46" s="254" t="s">
        <v>1431</v>
      </c>
      <c r="M46" s="254" t="s">
        <v>1432</v>
      </c>
      <c r="N46" s="217"/>
      <c r="O46" s="217"/>
      <c r="P46" s="219"/>
      <c r="Q46" s="242"/>
      <c r="S46" s="238"/>
      <c r="T46" s="217"/>
      <c r="U46" s="218"/>
      <c r="V46" s="217"/>
      <c r="W46" s="218"/>
      <c r="X46" s="218"/>
      <c r="Y46" s="217"/>
      <c r="Z46" s="217"/>
      <c r="AA46" s="217"/>
      <c r="AB46" s="217"/>
      <c r="AC46" s="217"/>
      <c r="AD46" s="242"/>
    </row>
    <row r="47" spans="1:30" ht="49.5" x14ac:dyDescent="0.3">
      <c r="A47" s="238"/>
      <c r="B47" s="246"/>
      <c r="C47" s="218"/>
      <c r="D47" s="218"/>
      <c r="E47" s="249" t="s">
        <v>1140</v>
      </c>
      <c r="F47" s="249"/>
      <c r="G47" s="249"/>
      <c r="H47" s="253" t="s">
        <v>1433</v>
      </c>
      <c r="I47" s="218"/>
      <c r="J47" s="218"/>
      <c r="K47" s="218"/>
      <c r="L47" s="254" t="s">
        <v>1434</v>
      </c>
      <c r="M47" s="254" t="s">
        <v>1435</v>
      </c>
      <c r="N47" s="217"/>
      <c r="O47" s="217"/>
      <c r="P47" s="219"/>
      <c r="Q47" s="242"/>
      <c r="S47" s="238"/>
      <c r="T47" s="217"/>
      <c r="U47" s="218"/>
      <c r="V47" s="217"/>
      <c r="W47" s="252" t="s">
        <v>996</v>
      </c>
      <c r="X47" s="252" t="s">
        <v>997</v>
      </c>
      <c r="Y47" s="252"/>
      <c r="Z47" s="252"/>
      <c r="AA47" s="252"/>
      <c r="AB47" s="252"/>
      <c r="AC47" s="252"/>
      <c r="AD47" s="242"/>
    </row>
    <row r="48" spans="1:30" ht="49.5" x14ac:dyDescent="0.3">
      <c r="A48" s="238"/>
      <c r="B48" s="246"/>
      <c r="C48" s="218"/>
      <c r="D48" s="218"/>
      <c r="E48" s="249" t="s">
        <v>1436</v>
      </c>
      <c r="F48" s="249"/>
      <c r="G48" s="249"/>
      <c r="H48" s="253" t="s">
        <v>1437</v>
      </c>
      <c r="I48" s="218"/>
      <c r="J48" s="218"/>
      <c r="K48" s="218"/>
      <c r="L48" s="254" t="s">
        <v>1438</v>
      </c>
      <c r="M48" s="254" t="s">
        <v>1439</v>
      </c>
      <c r="N48" s="217"/>
      <c r="O48" s="217"/>
      <c r="P48" s="219"/>
      <c r="Q48" s="242"/>
      <c r="S48" s="238"/>
      <c r="T48" s="217"/>
      <c r="U48" s="218"/>
      <c r="V48" s="217"/>
      <c r="W48" s="218" t="s">
        <v>841</v>
      </c>
      <c r="X48" s="274" t="s">
        <v>998</v>
      </c>
      <c r="Y48" s="274"/>
      <c r="Z48" s="274"/>
      <c r="AA48" s="274"/>
      <c r="AB48" s="217"/>
      <c r="AC48" s="217"/>
      <c r="AD48" s="242"/>
    </row>
    <row r="49" spans="1:30" ht="25.5" x14ac:dyDescent="0.3">
      <c r="A49" s="238"/>
      <c r="B49" s="246"/>
      <c r="C49" s="218"/>
      <c r="D49" s="218"/>
      <c r="E49" s="249" t="s">
        <v>1440</v>
      </c>
      <c r="F49" s="249"/>
      <c r="G49" s="249"/>
      <c r="H49" s="253" t="s">
        <v>1441</v>
      </c>
      <c r="I49" s="218"/>
      <c r="J49" s="218"/>
      <c r="K49" s="218"/>
      <c r="L49" s="254" t="s">
        <v>1442</v>
      </c>
      <c r="M49" s="254" t="s">
        <v>1443</v>
      </c>
      <c r="N49" s="217"/>
      <c r="O49" s="217"/>
      <c r="P49" s="219"/>
      <c r="Q49" s="242"/>
      <c r="S49" s="238"/>
      <c r="T49" s="217"/>
      <c r="U49" s="218"/>
      <c r="V49" s="217"/>
      <c r="W49" s="218" t="s">
        <v>847</v>
      </c>
      <c r="X49" s="275" t="s">
        <v>999</v>
      </c>
      <c r="Y49" s="275"/>
      <c r="Z49" s="275"/>
      <c r="AA49" s="275"/>
      <c r="AB49" s="217"/>
      <c r="AC49" s="217"/>
      <c r="AD49" s="242"/>
    </row>
    <row r="50" spans="1:30" ht="25.5" x14ac:dyDescent="0.3">
      <c r="A50" s="238"/>
      <c r="B50" s="255"/>
      <c r="C50" s="256"/>
      <c r="D50" s="256"/>
      <c r="E50" s="257" t="s">
        <v>1444</v>
      </c>
      <c r="F50" s="257"/>
      <c r="G50" s="257"/>
      <c r="H50" s="258" t="s">
        <v>1445</v>
      </c>
      <c r="I50" s="256"/>
      <c r="J50" s="256"/>
      <c r="K50" s="256"/>
      <c r="L50" s="259" t="s">
        <v>1446</v>
      </c>
      <c r="M50" s="259" t="s">
        <v>393</v>
      </c>
      <c r="N50" s="220"/>
      <c r="O50" s="220"/>
      <c r="P50" s="221"/>
      <c r="Q50" s="242"/>
      <c r="S50" s="238"/>
      <c r="T50" s="217"/>
      <c r="U50" s="218"/>
      <c r="V50" s="217"/>
      <c r="W50" s="218" t="s">
        <v>852</v>
      </c>
      <c r="X50" s="274" t="s">
        <v>1000</v>
      </c>
      <c r="Y50" s="274"/>
      <c r="Z50" s="274"/>
      <c r="AA50" s="274"/>
      <c r="AB50" s="217"/>
      <c r="AC50" s="217"/>
      <c r="AD50" s="242"/>
    </row>
    <row r="51" spans="1:30" x14ac:dyDescent="0.25">
      <c r="A51" s="238"/>
      <c r="B51" s="218"/>
      <c r="C51" s="218"/>
      <c r="D51" s="218"/>
      <c r="E51" s="249"/>
      <c r="F51" s="249"/>
      <c r="G51" s="249"/>
      <c r="H51" s="218"/>
      <c r="I51" s="218"/>
      <c r="J51" s="218"/>
      <c r="K51" s="218"/>
      <c r="L51" s="251"/>
      <c r="M51" s="251"/>
      <c r="N51" s="217"/>
      <c r="O51" s="217"/>
      <c r="P51" s="217"/>
      <c r="Q51" s="242"/>
      <c r="S51" s="238"/>
      <c r="T51" s="217"/>
      <c r="U51" s="218"/>
      <c r="V51" s="217"/>
      <c r="W51" s="218" t="s">
        <v>857</v>
      </c>
      <c r="X51" s="275" t="s">
        <v>1001</v>
      </c>
      <c r="Y51" s="275"/>
      <c r="Z51" s="275"/>
      <c r="AA51" s="275"/>
      <c r="AB51" s="217"/>
      <c r="AC51" s="217"/>
      <c r="AD51" s="242"/>
    </row>
    <row r="52" spans="1:30" x14ac:dyDescent="0.25">
      <c r="A52" s="238"/>
      <c r="B52" s="239" t="s">
        <v>958</v>
      </c>
      <c r="C52" s="240" t="s">
        <v>1447</v>
      </c>
      <c r="D52" s="240"/>
      <c r="E52" s="260"/>
      <c r="F52" s="260"/>
      <c r="G52" s="260"/>
      <c r="H52" s="240"/>
      <c r="I52" s="240"/>
      <c r="J52" s="240"/>
      <c r="K52" s="240"/>
      <c r="L52" s="261"/>
      <c r="M52" s="261"/>
      <c r="N52" s="215"/>
      <c r="O52" s="215"/>
      <c r="P52" s="216"/>
      <c r="Q52" s="242"/>
      <c r="S52" s="238"/>
      <c r="T52" s="217"/>
      <c r="U52" s="218"/>
      <c r="V52" s="217"/>
      <c r="W52" s="218"/>
      <c r="X52" s="218"/>
      <c r="Y52" s="217"/>
      <c r="Z52" s="217"/>
      <c r="AA52" s="217"/>
      <c r="AB52" s="217"/>
      <c r="AC52" s="217"/>
      <c r="AD52" s="242"/>
    </row>
    <row r="53" spans="1:30" x14ac:dyDescent="0.25">
      <c r="A53" s="238"/>
      <c r="B53" s="246"/>
      <c r="C53" s="218"/>
      <c r="D53" s="218"/>
      <c r="E53" s="249"/>
      <c r="F53" s="249"/>
      <c r="G53" s="249"/>
      <c r="H53" s="218"/>
      <c r="I53" s="218"/>
      <c r="J53" s="218"/>
      <c r="K53" s="218"/>
      <c r="L53" s="251"/>
      <c r="M53" s="251"/>
      <c r="N53" s="217"/>
      <c r="O53" s="217"/>
      <c r="P53" s="219"/>
      <c r="Q53" s="242"/>
      <c r="S53" s="238"/>
      <c r="T53" s="217"/>
      <c r="U53" s="218"/>
      <c r="V53" s="217"/>
      <c r="W53" s="248" t="s">
        <v>1002</v>
      </c>
      <c r="X53" s="248" t="s">
        <v>1003</v>
      </c>
      <c r="Y53" s="248"/>
      <c r="Z53" s="248"/>
      <c r="AA53" s="248"/>
      <c r="AB53" s="248"/>
      <c r="AC53" s="248"/>
      <c r="AD53" s="242"/>
    </row>
    <row r="54" spans="1:30" ht="85.5" x14ac:dyDescent="0.3">
      <c r="A54" s="238"/>
      <c r="B54" s="246"/>
      <c r="C54" s="218"/>
      <c r="D54" s="218"/>
      <c r="E54" s="249" t="s">
        <v>380</v>
      </c>
      <c r="F54" s="249"/>
      <c r="G54" s="249"/>
      <c r="H54" s="253" t="s">
        <v>1448</v>
      </c>
      <c r="I54" s="218"/>
      <c r="J54" s="218"/>
      <c r="K54" s="218"/>
      <c r="L54" s="254" t="s">
        <v>1449</v>
      </c>
      <c r="M54" s="254" t="s">
        <v>1450</v>
      </c>
      <c r="N54" s="217"/>
      <c r="O54" s="217"/>
      <c r="P54" s="219"/>
      <c r="Q54" s="242"/>
      <c r="S54" s="238"/>
      <c r="T54" s="217"/>
      <c r="U54" s="218"/>
      <c r="V54" s="217"/>
      <c r="W54" s="218"/>
      <c r="X54" s="218"/>
      <c r="Y54" s="217"/>
      <c r="Z54" s="217"/>
      <c r="AA54" s="217"/>
      <c r="AB54" s="217"/>
      <c r="AC54" s="217"/>
      <c r="AD54" s="242"/>
    </row>
    <row r="55" spans="1:30" ht="85.5" x14ac:dyDescent="0.3">
      <c r="A55" s="238"/>
      <c r="B55" s="255"/>
      <c r="C55" s="256"/>
      <c r="D55" s="256"/>
      <c r="E55" s="257" t="s">
        <v>1142</v>
      </c>
      <c r="F55" s="257"/>
      <c r="G55" s="257"/>
      <c r="H55" s="258" t="s">
        <v>1451</v>
      </c>
      <c r="I55" s="256"/>
      <c r="J55" s="256"/>
      <c r="K55" s="256"/>
      <c r="L55" s="259" t="s">
        <v>1452</v>
      </c>
      <c r="M55" s="259" t="s">
        <v>1453</v>
      </c>
      <c r="N55" s="220"/>
      <c r="O55" s="220"/>
      <c r="P55" s="221"/>
      <c r="Q55" s="242"/>
      <c r="S55" s="238"/>
      <c r="T55" s="217"/>
      <c r="U55" s="218"/>
      <c r="V55" s="217"/>
      <c r="W55" s="252" t="s">
        <v>1004</v>
      </c>
      <c r="X55" s="252" t="s">
        <v>1005</v>
      </c>
      <c r="Y55" s="252"/>
      <c r="Z55" s="252"/>
      <c r="AA55" s="252"/>
      <c r="AB55" s="252"/>
      <c r="AC55" s="252"/>
      <c r="AD55" s="242"/>
    </row>
    <row r="56" spans="1:30" x14ac:dyDescent="0.25">
      <c r="A56" s="238"/>
      <c r="B56" s="218"/>
      <c r="C56" s="218"/>
      <c r="D56" s="218"/>
      <c r="E56" s="249"/>
      <c r="F56" s="249"/>
      <c r="G56" s="249"/>
      <c r="H56" s="218"/>
      <c r="I56" s="218"/>
      <c r="J56" s="218"/>
      <c r="K56" s="218"/>
      <c r="L56" s="251"/>
      <c r="M56" s="251"/>
      <c r="N56" s="217"/>
      <c r="O56" s="217"/>
      <c r="P56" s="217"/>
      <c r="Q56" s="242"/>
      <c r="S56" s="238"/>
      <c r="T56" s="217"/>
      <c r="U56" s="218"/>
      <c r="V56" s="217"/>
      <c r="W56" s="218"/>
      <c r="X56" s="218"/>
      <c r="Y56" s="217"/>
      <c r="Z56" s="217"/>
      <c r="AA56" s="217"/>
      <c r="AB56" s="217"/>
      <c r="AC56" s="217"/>
      <c r="AD56" s="242"/>
    </row>
    <row r="57" spans="1:30" x14ac:dyDescent="0.25">
      <c r="A57" s="238"/>
      <c r="B57" s="239" t="s">
        <v>960</v>
      </c>
      <c r="C57" s="240" t="s">
        <v>1454</v>
      </c>
      <c r="D57" s="240"/>
      <c r="E57" s="260"/>
      <c r="F57" s="260"/>
      <c r="G57" s="260"/>
      <c r="H57" s="240"/>
      <c r="I57" s="240"/>
      <c r="J57" s="240"/>
      <c r="K57" s="240"/>
      <c r="L57" s="261"/>
      <c r="M57" s="261"/>
      <c r="N57" s="215"/>
      <c r="O57" s="215"/>
      <c r="P57" s="216"/>
      <c r="Q57" s="242"/>
      <c r="S57" s="238"/>
      <c r="T57" s="217"/>
      <c r="U57" s="218"/>
      <c r="V57" s="217"/>
      <c r="W57" s="248" t="s">
        <v>1006</v>
      </c>
      <c r="X57" s="248" t="s">
        <v>1007</v>
      </c>
      <c r="Y57" s="248"/>
      <c r="Z57" s="248"/>
      <c r="AA57" s="248"/>
      <c r="AB57" s="248"/>
      <c r="AC57" s="248"/>
      <c r="AD57" s="242"/>
    </row>
    <row r="58" spans="1:30" x14ac:dyDescent="0.25">
      <c r="A58" s="238"/>
      <c r="B58" s="246"/>
      <c r="C58" s="218"/>
      <c r="D58" s="218"/>
      <c r="E58" s="249"/>
      <c r="F58" s="249"/>
      <c r="G58" s="249"/>
      <c r="H58" s="218"/>
      <c r="I58" s="218"/>
      <c r="J58" s="218"/>
      <c r="K58" s="218"/>
      <c r="L58" s="251"/>
      <c r="M58" s="251"/>
      <c r="N58" s="217"/>
      <c r="O58" s="217"/>
      <c r="P58" s="219"/>
      <c r="Q58" s="242"/>
      <c r="S58" s="238"/>
      <c r="T58" s="217"/>
      <c r="U58" s="218"/>
      <c r="V58" s="217"/>
      <c r="W58" s="218" t="s">
        <v>1008</v>
      </c>
      <c r="X58" s="274" t="s">
        <v>1009</v>
      </c>
      <c r="Y58" s="274"/>
      <c r="Z58" s="274"/>
      <c r="AA58" s="274"/>
      <c r="AB58" s="217"/>
      <c r="AC58" s="217"/>
      <c r="AD58" s="242"/>
    </row>
    <row r="59" spans="1:30" ht="37.5" x14ac:dyDescent="0.3">
      <c r="A59" s="238"/>
      <c r="B59" s="246"/>
      <c r="C59" s="218"/>
      <c r="D59" s="218"/>
      <c r="E59" s="249" t="s">
        <v>396</v>
      </c>
      <c r="F59" s="249"/>
      <c r="G59" s="249"/>
      <c r="H59" s="253" t="s">
        <v>1455</v>
      </c>
      <c r="I59" s="218"/>
      <c r="J59" s="218"/>
      <c r="K59" s="218"/>
      <c r="L59" s="254" t="s">
        <v>1456</v>
      </c>
      <c r="M59" s="254" t="s">
        <v>1457</v>
      </c>
      <c r="N59" s="217"/>
      <c r="O59" s="217"/>
      <c r="P59" s="219"/>
      <c r="Q59" s="242"/>
      <c r="S59" s="238"/>
      <c r="T59" s="217"/>
      <c r="U59" s="218"/>
      <c r="V59" s="217"/>
      <c r="W59" s="218" t="s">
        <v>1010</v>
      </c>
      <c r="X59" s="275" t="s">
        <v>1011</v>
      </c>
      <c r="Y59" s="275"/>
      <c r="Z59" s="275"/>
      <c r="AA59" s="275"/>
      <c r="AB59" s="217"/>
      <c r="AC59" s="217"/>
      <c r="AD59" s="242"/>
    </row>
    <row r="60" spans="1:30" ht="16.5" x14ac:dyDescent="0.3">
      <c r="A60" s="238"/>
      <c r="B60" s="246"/>
      <c r="C60" s="218"/>
      <c r="D60" s="218"/>
      <c r="E60" s="249" t="s">
        <v>402</v>
      </c>
      <c r="F60" s="249"/>
      <c r="G60" s="249"/>
      <c r="H60" s="253" t="s">
        <v>1458</v>
      </c>
      <c r="I60" s="218"/>
      <c r="J60" s="218"/>
      <c r="K60" s="218"/>
      <c r="L60" s="254" t="s">
        <v>1459</v>
      </c>
      <c r="M60" s="254" t="s">
        <v>1460</v>
      </c>
      <c r="N60" s="217"/>
      <c r="O60" s="217"/>
      <c r="P60" s="219"/>
      <c r="Q60" s="242"/>
      <c r="S60" s="238"/>
      <c r="T60" s="217"/>
      <c r="U60" s="218"/>
      <c r="V60" s="217"/>
      <c r="W60" s="218"/>
      <c r="X60" s="218"/>
      <c r="Y60" s="217"/>
      <c r="Z60" s="217"/>
      <c r="AA60" s="217"/>
      <c r="AB60" s="217"/>
      <c r="AC60" s="217"/>
      <c r="AD60" s="242"/>
    </row>
    <row r="61" spans="1:30" ht="37.5" x14ac:dyDescent="0.3">
      <c r="A61" s="238"/>
      <c r="B61" s="246"/>
      <c r="C61" s="218"/>
      <c r="D61" s="218"/>
      <c r="E61" s="249" t="s">
        <v>408</v>
      </c>
      <c r="F61" s="249"/>
      <c r="G61" s="249"/>
      <c r="H61" s="253" t="s">
        <v>1461</v>
      </c>
      <c r="I61" s="218"/>
      <c r="J61" s="218"/>
      <c r="K61" s="218"/>
      <c r="L61" s="254" t="s">
        <v>1462</v>
      </c>
      <c r="M61" s="254" t="s">
        <v>1463</v>
      </c>
      <c r="N61" s="217"/>
      <c r="O61" s="217"/>
      <c r="P61" s="219"/>
      <c r="Q61" s="242"/>
      <c r="S61" s="238"/>
      <c r="T61" s="217"/>
      <c r="U61" s="218"/>
      <c r="V61" s="217"/>
      <c r="W61" s="252" t="s">
        <v>1012</v>
      </c>
      <c r="X61" s="252" t="s">
        <v>1013</v>
      </c>
      <c r="Y61" s="252"/>
      <c r="Z61" s="252"/>
      <c r="AA61" s="252"/>
      <c r="AB61" s="252"/>
      <c r="AC61" s="252"/>
      <c r="AD61" s="242"/>
    </row>
    <row r="62" spans="1:30" ht="37.5" x14ac:dyDescent="0.3">
      <c r="A62" s="238"/>
      <c r="B62" s="246"/>
      <c r="C62" s="218"/>
      <c r="D62" s="218"/>
      <c r="E62" s="249" t="s">
        <v>413</v>
      </c>
      <c r="F62" s="249"/>
      <c r="G62" s="249"/>
      <c r="H62" s="253" t="s">
        <v>1464</v>
      </c>
      <c r="I62" s="218"/>
      <c r="J62" s="218"/>
      <c r="K62" s="218"/>
      <c r="L62" s="254" t="s">
        <v>1465</v>
      </c>
      <c r="M62" s="254" t="s">
        <v>1466</v>
      </c>
      <c r="N62" s="217"/>
      <c r="O62" s="217"/>
      <c r="P62" s="219"/>
      <c r="Q62" s="242"/>
      <c r="S62" s="238"/>
      <c r="T62" s="217"/>
      <c r="U62" s="218"/>
      <c r="V62" s="217"/>
      <c r="W62" s="218" t="s">
        <v>1014</v>
      </c>
      <c r="X62" s="274" t="s">
        <v>1015</v>
      </c>
      <c r="Y62" s="274"/>
      <c r="Z62" s="274"/>
      <c r="AA62" s="274"/>
      <c r="AB62" s="217"/>
      <c r="AC62" s="217"/>
      <c r="AD62" s="242"/>
    </row>
    <row r="63" spans="1:30" ht="109.5" x14ac:dyDescent="0.3">
      <c r="A63" s="238"/>
      <c r="B63" s="246"/>
      <c r="C63" s="218"/>
      <c r="D63" s="218"/>
      <c r="E63" s="249" t="s">
        <v>1467</v>
      </c>
      <c r="F63" s="249"/>
      <c r="G63" s="249"/>
      <c r="H63" s="253" t="s">
        <v>1468</v>
      </c>
      <c r="I63" s="218"/>
      <c r="J63" s="218"/>
      <c r="K63" s="218"/>
      <c r="L63" s="254" t="s">
        <v>1469</v>
      </c>
      <c r="M63" s="254" t="s">
        <v>1470</v>
      </c>
      <c r="N63" s="217"/>
      <c r="O63" s="217"/>
      <c r="P63" s="219"/>
      <c r="Q63" s="242"/>
      <c r="S63" s="238"/>
      <c r="T63" s="217"/>
      <c r="U63" s="218"/>
      <c r="V63" s="217"/>
      <c r="W63" s="218" t="s">
        <v>1016</v>
      </c>
      <c r="X63" s="275" t="s">
        <v>1017</v>
      </c>
      <c r="Y63" s="275"/>
      <c r="Z63" s="275"/>
      <c r="AA63" s="275"/>
      <c r="AB63" s="217"/>
      <c r="AC63" s="217"/>
      <c r="AD63" s="242"/>
    </row>
    <row r="64" spans="1:30" ht="16.5" x14ac:dyDescent="0.3">
      <c r="A64" s="238"/>
      <c r="B64" s="255"/>
      <c r="C64" s="256"/>
      <c r="D64" s="256"/>
      <c r="E64" s="257" t="s">
        <v>1471</v>
      </c>
      <c r="F64" s="257"/>
      <c r="G64" s="257"/>
      <c r="H64" s="258" t="s">
        <v>1472</v>
      </c>
      <c r="I64" s="256"/>
      <c r="J64" s="256"/>
      <c r="K64" s="256"/>
      <c r="L64" s="276" t="s">
        <v>1473</v>
      </c>
      <c r="M64" s="259" t="s">
        <v>1474</v>
      </c>
      <c r="N64" s="220"/>
      <c r="O64" s="220"/>
      <c r="P64" s="221"/>
      <c r="Q64" s="242"/>
      <c r="S64" s="238"/>
      <c r="T64" s="217"/>
      <c r="U64" s="218"/>
      <c r="V64" s="217"/>
      <c r="W64" s="218" t="s">
        <v>1018</v>
      </c>
      <c r="X64" s="274" t="s">
        <v>1019</v>
      </c>
      <c r="Y64" s="274"/>
      <c r="Z64" s="274"/>
      <c r="AA64" s="274"/>
      <c r="AB64" s="217"/>
      <c r="AC64" s="217"/>
      <c r="AD64" s="242"/>
    </row>
    <row r="65" spans="1:30" ht="15.75" thickBot="1" x14ac:dyDescent="0.3">
      <c r="A65" s="262"/>
      <c r="B65" s="263"/>
      <c r="C65" s="263"/>
      <c r="D65" s="263"/>
      <c r="E65" s="264"/>
      <c r="F65" s="264"/>
      <c r="G65" s="264"/>
      <c r="H65" s="263"/>
      <c r="I65" s="263"/>
      <c r="J65" s="263"/>
      <c r="K65" s="263"/>
      <c r="L65" s="265"/>
      <c r="M65" s="265"/>
      <c r="N65" s="266"/>
      <c r="O65" s="266"/>
      <c r="P65" s="266"/>
      <c r="Q65" s="267"/>
      <c r="S65" s="238"/>
      <c r="T65" s="217"/>
      <c r="U65" s="218"/>
      <c r="V65" s="218"/>
      <c r="W65" s="218"/>
      <c r="X65" s="218"/>
      <c r="Y65" s="217"/>
      <c r="Z65" s="217"/>
      <c r="AA65" s="217"/>
      <c r="AB65" s="217"/>
      <c r="AC65" s="217"/>
      <c r="AD65" s="242"/>
    </row>
    <row r="66" spans="1:30" ht="23.25" thickBot="1" x14ac:dyDescent="0.5">
      <c r="B66" s="268"/>
      <c r="C66" s="268"/>
      <c r="D66" s="268"/>
      <c r="E66" s="269"/>
      <c r="F66" s="269"/>
      <c r="G66" s="269"/>
      <c r="H66" s="270"/>
      <c r="I66" s="268"/>
      <c r="J66" s="268"/>
      <c r="K66" s="268"/>
      <c r="L66" s="271"/>
      <c r="M66" s="271"/>
      <c r="S66" s="238"/>
      <c r="T66" s="217"/>
      <c r="U66" s="243">
        <v>6</v>
      </c>
      <c r="V66" s="244" t="s">
        <v>1020</v>
      </c>
      <c r="W66" s="245"/>
      <c r="X66" s="245"/>
      <c r="Y66" s="245"/>
      <c r="Z66" s="245"/>
      <c r="AA66" s="245"/>
      <c r="AB66" s="245"/>
      <c r="AC66" s="245"/>
      <c r="AD66" s="242"/>
    </row>
    <row r="67" spans="1:30" x14ac:dyDescent="0.25">
      <c r="A67" s="233"/>
      <c r="B67" s="234"/>
      <c r="C67" s="234"/>
      <c r="D67" s="234"/>
      <c r="E67" s="272"/>
      <c r="F67" s="272"/>
      <c r="G67" s="272"/>
      <c r="H67" s="234"/>
      <c r="I67" s="234"/>
      <c r="J67" s="234"/>
      <c r="K67" s="234"/>
      <c r="L67" s="273"/>
      <c r="M67" s="273"/>
      <c r="N67" s="236"/>
      <c r="O67" s="236"/>
      <c r="P67" s="236"/>
      <c r="Q67" s="237"/>
      <c r="S67" s="238"/>
      <c r="T67" s="217"/>
      <c r="U67" s="218"/>
      <c r="V67" s="217"/>
      <c r="W67" s="248" t="s">
        <v>1021</v>
      </c>
      <c r="X67" s="248" t="s">
        <v>1022</v>
      </c>
      <c r="Y67" s="248"/>
      <c r="Z67" s="248"/>
      <c r="AA67" s="248"/>
      <c r="AB67" s="248"/>
      <c r="AC67" s="248"/>
      <c r="AD67" s="242"/>
    </row>
    <row r="68" spans="1:30" x14ac:dyDescent="0.25">
      <c r="A68" s="238"/>
      <c r="B68" s="239" t="s">
        <v>969</v>
      </c>
      <c r="C68" s="240" t="s">
        <v>1475</v>
      </c>
      <c r="D68" s="240"/>
      <c r="E68" s="260"/>
      <c r="F68" s="260"/>
      <c r="G68" s="260"/>
      <c r="H68" s="240"/>
      <c r="I68" s="240"/>
      <c r="J68" s="240"/>
      <c r="K68" s="240"/>
      <c r="L68" s="261"/>
      <c r="M68" s="261"/>
      <c r="N68" s="215"/>
      <c r="O68" s="215"/>
      <c r="P68" s="216"/>
      <c r="Q68" s="242"/>
      <c r="S68" s="238"/>
      <c r="T68" s="217"/>
      <c r="U68" s="218"/>
      <c r="V68" s="217"/>
      <c r="W68" s="252" t="s">
        <v>1023</v>
      </c>
      <c r="X68" s="252" t="s">
        <v>1024</v>
      </c>
      <c r="Y68" s="252"/>
      <c r="Z68" s="252"/>
      <c r="AA68" s="252"/>
      <c r="AB68" s="252"/>
      <c r="AC68" s="252"/>
      <c r="AD68" s="242"/>
    </row>
    <row r="69" spans="1:30" x14ac:dyDescent="0.25">
      <c r="A69" s="238"/>
      <c r="B69" s="246"/>
      <c r="C69" s="218"/>
      <c r="D69" s="218"/>
      <c r="E69" s="249"/>
      <c r="F69" s="249"/>
      <c r="G69" s="249"/>
      <c r="H69" s="218"/>
      <c r="I69" s="218"/>
      <c r="J69" s="218"/>
      <c r="K69" s="218"/>
      <c r="L69" s="251"/>
      <c r="M69" s="251"/>
      <c r="N69" s="217"/>
      <c r="O69" s="217"/>
      <c r="P69" s="219"/>
      <c r="Q69" s="242"/>
      <c r="S69" s="238"/>
      <c r="T69" s="217"/>
      <c r="U69" s="218"/>
      <c r="V69" s="217"/>
      <c r="W69" s="248" t="s">
        <v>1025</v>
      </c>
      <c r="X69" s="248" t="s">
        <v>1026</v>
      </c>
      <c r="Y69" s="248"/>
      <c r="Z69" s="248"/>
      <c r="AA69" s="248"/>
      <c r="AB69" s="248"/>
      <c r="AC69" s="248"/>
      <c r="AD69" s="242"/>
    </row>
    <row r="70" spans="1:30" ht="37.5" x14ac:dyDescent="0.3">
      <c r="A70" s="238"/>
      <c r="B70" s="246"/>
      <c r="C70" s="218"/>
      <c r="D70" s="218"/>
      <c r="E70" s="249" t="s">
        <v>443</v>
      </c>
      <c r="F70" s="249"/>
      <c r="G70" s="249"/>
      <c r="H70" s="253" t="s">
        <v>1476</v>
      </c>
      <c r="I70" s="218"/>
      <c r="J70" s="218"/>
      <c r="K70" s="218"/>
      <c r="L70" s="254" t="s">
        <v>1477</v>
      </c>
      <c r="M70" s="254" t="s">
        <v>1478</v>
      </c>
      <c r="N70" s="217"/>
      <c r="O70" s="217"/>
      <c r="P70" s="219"/>
      <c r="Q70" s="242"/>
      <c r="S70" s="238"/>
      <c r="T70" s="217"/>
      <c r="U70" s="218"/>
      <c r="V70" s="217"/>
      <c r="W70" s="252" t="s">
        <v>1027</v>
      </c>
      <c r="X70" s="252" t="s">
        <v>1028</v>
      </c>
      <c r="Y70" s="252"/>
      <c r="Z70" s="252"/>
      <c r="AA70" s="252"/>
      <c r="AB70" s="252"/>
      <c r="AC70" s="252"/>
      <c r="AD70" s="242"/>
    </row>
    <row r="71" spans="1:30" ht="37.5" x14ac:dyDescent="0.3">
      <c r="A71" s="238"/>
      <c r="B71" s="246"/>
      <c r="C71" s="218"/>
      <c r="D71" s="218"/>
      <c r="E71" s="249" t="s">
        <v>449</v>
      </c>
      <c r="F71" s="249"/>
      <c r="G71" s="249"/>
      <c r="H71" s="253" t="s">
        <v>1479</v>
      </c>
      <c r="I71" s="218"/>
      <c r="J71" s="218"/>
      <c r="K71" s="218"/>
      <c r="L71" s="254" t="s">
        <v>1480</v>
      </c>
      <c r="M71" s="254" t="s">
        <v>1481</v>
      </c>
      <c r="N71" s="217"/>
      <c r="O71" s="217"/>
      <c r="P71" s="219"/>
      <c r="Q71" s="242"/>
      <c r="S71" s="238"/>
      <c r="T71" s="217"/>
      <c r="U71" s="218"/>
      <c r="V71" s="217"/>
      <c r="W71" s="248" t="s">
        <v>1029</v>
      </c>
      <c r="X71" s="248" t="s">
        <v>1030</v>
      </c>
      <c r="Y71" s="248"/>
      <c r="Z71" s="248"/>
      <c r="AA71" s="248"/>
      <c r="AB71" s="248"/>
      <c r="AC71" s="248"/>
      <c r="AD71" s="242"/>
    </row>
    <row r="72" spans="1:30" ht="85.5" x14ac:dyDescent="0.3">
      <c r="A72" s="238"/>
      <c r="B72" s="246"/>
      <c r="C72" s="218"/>
      <c r="D72" s="218"/>
      <c r="E72" s="249" t="s">
        <v>454</v>
      </c>
      <c r="F72" s="249"/>
      <c r="G72" s="249"/>
      <c r="H72" s="253" t="s">
        <v>1482</v>
      </c>
      <c r="I72" s="218"/>
      <c r="J72" s="218"/>
      <c r="K72" s="218"/>
      <c r="L72" s="254" t="s">
        <v>1483</v>
      </c>
      <c r="M72" s="254" t="s">
        <v>1484</v>
      </c>
      <c r="N72" s="217"/>
      <c r="O72" s="217"/>
      <c r="P72" s="219"/>
      <c r="Q72" s="242"/>
      <c r="S72" s="238"/>
      <c r="T72" s="217"/>
      <c r="U72" s="218"/>
      <c r="V72" s="217"/>
      <c r="W72" s="252" t="s">
        <v>1031</v>
      </c>
      <c r="X72" s="252" t="s">
        <v>1032</v>
      </c>
      <c r="Y72" s="252"/>
      <c r="Z72" s="252"/>
      <c r="AA72" s="252"/>
      <c r="AB72" s="252"/>
      <c r="AC72" s="252"/>
      <c r="AD72" s="242"/>
    </row>
    <row r="73" spans="1:30" ht="61.5" x14ac:dyDescent="0.3">
      <c r="A73" s="238"/>
      <c r="B73" s="246"/>
      <c r="C73" s="218"/>
      <c r="D73" s="218"/>
      <c r="E73" s="249" t="s">
        <v>459</v>
      </c>
      <c r="F73" s="249"/>
      <c r="G73" s="249"/>
      <c r="H73" s="253" t="s">
        <v>1485</v>
      </c>
      <c r="I73" s="218"/>
      <c r="J73" s="218"/>
      <c r="K73" s="218"/>
      <c r="L73" s="254" t="s">
        <v>1486</v>
      </c>
      <c r="M73" s="254" t="s">
        <v>1487</v>
      </c>
      <c r="N73" s="217"/>
      <c r="O73" s="217"/>
      <c r="P73" s="219"/>
      <c r="Q73" s="242"/>
      <c r="S73" s="238"/>
      <c r="T73" s="217"/>
      <c r="U73" s="218"/>
      <c r="V73" s="217"/>
      <c r="W73" s="248" t="s">
        <v>1033</v>
      </c>
      <c r="X73" s="248" t="s">
        <v>1034</v>
      </c>
      <c r="Y73" s="248"/>
      <c r="Z73" s="248"/>
      <c r="AA73" s="248"/>
      <c r="AB73" s="248"/>
      <c r="AC73" s="248"/>
      <c r="AD73" s="242"/>
    </row>
    <row r="74" spans="1:30" ht="37.5" x14ac:dyDescent="0.3">
      <c r="A74" s="238"/>
      <c r="B74" s="246"/>
      <c r="C74" s="218"/>
      <c r="D74" s="218"/>
      <c r="E74" s="249" t="s">
        <v>464</v>
      </c>
      <c r="F74" s="249"/>
      <c r="G74" s="249"/>
      <c r="H74" s="253" t="s">
        <v>1488</v>
      </c>
      <c r="I74" s="218"/>
      <c r="J74" s="218"/>
      <c r="K74" s="218"/>
      <c r="L74" s="254" t="s">
        <v>1489</v>
      </c>
      <c r="M74" s="254" t="s">
        <v>1490</v>
      </c>
      <c r="N74" s="217"/>
      <c r="O74" s="217"/>
      <c r="P74" s="219"/>
      <c r="Q74" s="242"/>
      <c r="S74" s="238"/>
      <c r="T74" s="217"/>
      <c r="U74" s="218"/>
      <c r="V74" s="217"/>
      <c r="W74" s="252" t="s">
        <v>1035</v>
      </c>
      <c r="X74" s="252" t="s">
        <v>1036</v>
      </c>
      <c r="Y74" s="252"/>
      <c r="Z74" s="252"/>
      <c r="AA74" s="252"/>
      <c r="AB74" s="252"/>
      <c r="AC74" s="252"/>
      <c r="AD74" s="242"/>
    </row>
    <row r="75" spans="1:30" ht="38.25" thickBot="1" x14ac:dyDescent="0.35">
      <c r="A75" s="238"/>
      <c r="B75" s="246"/>
      <c r="C75" s="218"/>
      <c r="D75" s="218"/>
      <c r="E75" s="249" t="s">
        <v>469</v>
      </c>
      <c r="F75" s="249"/>
      <c r="G75" s="249"/>
      <c r="H75" s="253" t="s">
        <v>1491</v>
      </c>
      <c r="I75" s="218"/>
      <c r="J75" s="218"/>
      <c r="K75" s="218"/>
      <c r="L75" s="254" t="s">
        <v>1492</v>
      </c>
      <c r="M75" s="254" t="s">
        <v>1493</v>
      </c>
      <c r="N75" s="217"/>
      <c r="O75" s="217"/>
      <c r="P75" s="219"/>
      <c r="Q75" s="242"/>
      <c r="S75" s="238"/>
      <c r="T75" s="217"/>
      <c r="U75" s="218"/>
      <c r="V75" s="218"/>
      <c r="W75" s="218"/>
      <c r="X75" s="218"/>
      <c r="Y75" s="217"/>
      <c r="Z75" s="217"/>
      <c r="AA75" s="217"/>
      <c r="AB75" s="217"/>
      <c r="AC75" s="217"/>
      <c r="AD75" s="242"/>
    </row>
    <row r="76" spans="1:30" ht="26.25" thickBot="1" x14ac:dyDescent="0.35">
      <c r="A76" s="238"/>
      <c r="B76" s="255"/>
      <c r="C76" s="256"/>
      <c r="D76" s="256"/>
      <c r="E76" s="257" t="s">
        <v>1143</v>
      </c>
      <c r="F76" s="257"/>
      <c r="G76" s="257"/>
      <c r="H76" s="258" t="s">
        <v>1494</v>
      </c>
      <c r="I76" s="256"/>
      <c r="J76" s="256"/>
      <c r="K76" s="256"/>
      <c r="L76" s="259" t="s">
        <v>1495</v>
      </c>
      <c r="M76" s="259" t="s">
        <v>1496</v>
      </c>
      <c r="N76" s="220"/>
      <c r="O76" s="220"/>
      <c r="P76" s="221"/>
      <c r="Q76" s="242"/>
      <c r="S76" s="238"/>
      <c r="T76" s="217"/>
      <c r="U76" s="243">
        <v>7</v>
      </c>
      <c r="V76" s="244" t="s">
        <v>1037</v>
      </c>
      <c r="W76" s="245"/>
      <c r="X76" s="245"/>
      <c r="Y76" s="245"/>
      <c r="Z76" s="245"/>
      <c r="AA76" s="245"/>
      <c r="AB76" s="245"/>
      <c r="AC76" s="245"/>
      <c r="AD76" s="242"/>
    </row>
    <row r="77" spans="1:30" x14ac:dyDescent="0.25">
      <c r="A77" s="238"/>
      <c r="B77" s="218"/>
      <c r="C77" s="218"/>
      <c r="D77" s="218"/>
      <c r="E77" s="249"/>
      <c r="F77" s="249"/>
      <c r="G77" s="249"/>
      <c r="H77" s="218"/>
      <c r="I77" s="218"/>
      <c r="J77" s="218"/>
      <c r="K77" s="218"/>
      <c r="L77" s="251"/>
      <c r="M77" s="251"/>
      <c r="N77" s="217"/>
      <c r="O77" s="217"/>
      <c r="P77" s="217"/>
      <c r="Q77" s="242"/>
      <c r="S77" s="238"/>
      <c r="T77" s="217"/>
      <c r="U77" s="218"/>
      <c r="V77" s="217"/>
      <c r="W77" s="248" t="s">
        <v>1038</v>
      </c>
      <c r="X77" s="248" t="s">
        <v>1039</v>
      </c>
      <c r="Y77" s="248"/>
      <c r="Z77" s="248"/>
      <c r="AA77" s="248"/>
      <c r="AB77" s="248"/>
      <c r="AC77" s="248"/>
      <c r="AD77" s="242"/>
    </row>
    <row r="78" spans="1:30" x14ac:dyDescent="0.25">
      <c r="A78" s="238"/>
      <c r="B78" s="239" t="s">
        <v>971</v>
      </c>
      <c r="C78" s="240" t="s">
        <v>1497</v>
      </c>
      <c r="D78" s="240"/>
      <c r="E78" s="260"/>
      <c r="F78" s="260"/>
      <c r="G78" s="260"/>
      <c r="H78" s="240"/>
      <c r="I78" s="240"/>
      <c r="J78" s="240"/>
      <c r="K78" s="240"/>
      <c r="L78" s="261"/>
      <c r="M78" s="261"/>
      <c r="N78" s="215"/>
      <c r="O78" s="215"/>
      <c r="P78" s="216"/>
      <c r="Q78" s="242"/>
      <c r="S78" s="238"/>
      <c r="T78" s="217"/>
      <c r="U78" s="218"/>
      <c r="V78" s="217"/>
      <c r="W78" s="252" t="s">
        <v>1040</v>
      </c>
      <c r="X78" s="252" t="s">
        <v>1041</v>
      </c>
      <c r="Y78" s="252"/>
      <c r="Z78" s="252"/>
      <c r="AA78" s="252"/>
      <c r="AB78" s="252"/>
      <c r="AC78" s="252"/>
      <c r="AD78" s="242"/>
    </row>
    <row r="79" spans="1:30" x14ac:dyDescent="0.25">
      <c r="A79" s="238"/>
      <c r="B79" s="246"/>
      <c r="C79" s="218"/>
      <c r="D79" s="218"/>
      <c r="E79" s="249"/>
      <c r="F79" s="249"/>
      <c r="G79" s="249"/>
      <c r="H79" s="218"/>
      <c r="I79" s="218"/>
      <c r="J79" s="218"/>
      <c r="K79" s="218"/>
      <c r="L79" s="251"/>
      <c r="M79" s="251"/>
      <c r="N79" s="217"/>
      <c r="O79" s="217"/>
      <c r="P79" s="219"/>
      <c r="Q79" s="242"/>
      <c r="S79" s="238"/>
      <c r="T79" s="217"/>
      <c r="U79" s="218"/>
      <c r="V79" s="217"/>
      <c r="W79" s="248" t="s">
        <v>1042</v>
      </c>
      <c r="X79" s="248" t="s">
        <v>1043</v>
      </c>
      <c r="Y79" s="248"/>
      <c r="Z79" s="248"/>
      <c r="AA79" s="248"/>
      <c r="AB79" s="248"/>
      <c r="AC79" s="248"/>
      <c r="AD79" s="242"/>
    </row>
    <row r="80" spans="1:30" ht="193.5" x14ac:dyDescent="0.3">
      <c r="A80" s="238"/>
      <c r="B80" s="246"/>
      <c r="C80" s="218"/>
      <c r="D80" s="218"/>
      <c r="E80" s="249" t="s">
        <v>475</v>
      </c>
      <c r="F80" s="249"/>
      <c r="G80" s="249"/>
      <c r="H80" s="253" t="s">
        <v>1498</v>
      </c>
      <c r="I80" s="218"/>
      <c r="J80" s="218"/>
      <c r="K80" s="218"/>
      <c r="L80" s="254" t="s">
        <v>1499</v>
      </c>
      <c r="M80" s="254" t="s">
        <v>1500</v>
      </c>
      <c r="N80" s="217"/>
      <c r="O80" s="217"/>
      <c r="P80" s="219"/>
      <c r="Q80" s="242"/>
      <c r="S80" s="238"/>
      <c r="T80" s="217"/>
      <c r="U80" s="218"/>
      <c r="V80" s="217"/>
      <c r="W80" s="252" t="s">
        <v>1044</v>
      </c>
      <c r="X80" s="252" t="s">
        <v>1045</v>
      </c>
      <c r="Y80" s="252"/>
      <c r="Z80" s="252"/>
      <c r="AA80" s="252"/>
      <c r="AB80" s="252"/>
      <c r="AC80" s="252"/>
      <c r="AD80" s="242"/>
    </row>
    <row r="81" spans="1:30" ht="194.25" thickBot="1" x14ac:dyDescent="0.35">
      <c r="A81" s="238"/>
      <c r="B81" s="246"/>
      <c r="C81" s="218"/>
      <c r="D81" s="218"/>
      <c r="E81" s="249" t="s">
        <v>481</v>
      </c>
      <c r="F81" s="249"/>
      <c r="G81" s="249"/>
      <c r="H81" s="253" t="s">
        <v>1501</v>
      </c>
      <c r="I81" s="218"/>
      <c r="J81" s="218"/>
      <c r="K81" s="218"/>
      <c r="L81" s="254" t="s">
        <v>1499</v>
      </c>
      <c r="M81" s="254" t="s">
        <v>1500</v>
      </c>
      <c r="N81" s="217"/>
      <c r="O81" s="217"/>
      <c r="P81" s="219"/>
      <c r="Q81" s="242"/>
      <c r="S81" s="238"/>
      <c r="T81" s="217"/>
      <c r="U81" s="218"/>
      <c r="V81" s="218"/>
      <c r="W81" s="218"/>
      <c r="X81" s="218"/>
      <c r="Y81" s="217"/>
      <c r="Z81" s="217"/>
      <c r="AA81" s="217"/>
      <c r="AB81" s="217"/>
      <c r="AC81" s="217"/>
      <c r="AD81" s="242"/>
    </row>
    <row r="82" spans="1:30" ht="194.25" thickBot="1" x14ac:dyDescent="0.35">
      <c r="A82" s="238"/>
      <c r="B82" s="246"/>
      <c r="C82" s="218"/>
      <c r="D82" s="218"/>
      <c r="E82" s="249" t="s">
        <v>486</v>
      </c>
      <c r="F82" s="249"/>
      <c r="G82" s="249"/>
      <c r="H82" s="253" t="s">
        <v>1502</v>
      </c>
      <c r="I82" s="218"/>
      <c r="J82" s="218"/>
      <c r="K82" s="218"/>
      <c r="L82" s="254" t="s">
        <v>1499</v>
      </c>
      <c r="M82" s="254" t="s">
        <v>1503</v>
      </c>
      <c r="N82" s="217"/>
      <c r="O82" s="217"/>
      <c r="P82" s="219"/>
      <c r="Q82" s="242"/>
      <c r="S82" s="238"/>
      <c r="T82" s="217"/>
      <c r="U82" s="243">
        <v>8</v>
      </c>
      <c r="V82" s="244" t="s">
        <v>1046</v>
      </c>
      <c r="W82" s="245"/>
      <c r="X82" s="245"/>
      <c r="Y82" s="245"/>
      <c r="Z82" s="245"/>
      <c r="AA82" s="245"/>
      <c r="AB82" s="245"/>
      <c r="AC82" s="245"/>
      <c r="AD82" s="242"/>
    </row>
    <row r="83" spans="1:30" ht="193.5" x14ac:dyDescent="0.3">
      <c r="A83" s="238"/>
      <c r="B83" s="246"/>
      <c r="C83" s="218"/>
      <c r="D83" s="218"/>
      <c r="E83" s="249" t="s">
        <v>1504</v>
      </c>
      <c r="F83" s="249"/>
      <c r="G83" s="249"/>
      <c r="H83" s="253" t="s">
        <v>1505</v>
      </c>
      <c r="I83" s="218"/>
      <c r="J83" s="218"/>
      <c r="K83" s="218"/>
      <c r="L83" s="254" t="s">
        <v>1499</v>
      </c>
      <c r="M83" s="254" t="s">
        <v>1506</v>
      </c>
      <c r="N83" s="217"/>
      <c r="O83" s="217"/>
      <c r="P83" s="219"/>
      <c r="Q83" s="242"/>
      <c r="S83" s="238"/>
      <c r="T83" s="217"/>
      <c r="U83" s="218"/>
      <c r="V83" s="217"/>
      <c r="W83" s="248" t="s">
        <v>1047</v>
      </c>
      <c r="X83" s="248" t="s">
        <v>1048</v>
      </c>
      <c r="Y83" s="248"/>
      <c r="Z83" s="248"/>
      <c r="AA83" s="248"/>
      <c r="AB83" s="248"/>
      <c r="AC83" s="248"/>
      <c r="AD83" s="242"/>
    </row>
    <row r="84" spans="1:30" ht="25.5" x14ac:dyDescent="0.3">
      <c r="A84" s="238"/>
      <c r="B84" s="255"/>
      <c r="C84" s="256"/>
      <c r="D84" s="256"/>
      <c r="E84" s="257" t="s">
        <v>1507</v>
      </c>
      <c r="F84" s="257"/>
      <c r="G84" s="257"/>
      <c r="H84" s="258" t="s">
        <v>1508</v>
      </c>
      <c r="I84" s="256"/>
      <c r="J84" s="256"/>
      <c r="K84" s="256"/>
      <c r="L84" s="276" t="s">
        <v>1509</v>
      </c>
      <c r="M84" s="259" t="s">
        <v>1510</v>
      </c>
      <c r="N84" s="220"/>
      <c r="O84" s="220"/>
      <c r="P84" s="221"/>
      <c r="Q84" s="242"/>
      <c r="S84" s="238"/>
      <c r="T84" s="217"/>
      <c r="U84" s="218"/>
      <c r="V84" s="217"/>
      <c r="W84" s="252" t="s">
        <v>1049</v>
      </c>
      <c r="X84" s="252" t="s">
        <v>1050</v>
      </c>
      <c r="Y84" s="252"/>
      <c r="Z84" s="252"/>
      <c r="AA84" s="252"/>
      <c r="AB84" s="252"/>
      <c r="AC84" s="252"/>
      <c r="AD84" s="242"/>
    </row>
    <row r="85" spans="1:30" ht="15.75" thickBot="1" x14ac:dyDescent="0.3">
      <c r="A85" s="238"/>
      <c r="B85" s="218"/>
      <c r="C85" s="218"/>
      <c r="D85" s="218"/>
      <c r="E85" s="249"/>
      <c r="F85" s="249"/>
      <c r="G85" s="249"/>
      <c r="H85" s="218"/>
      <c r="I85" s="218"/>
      <c r="J85" s="218"/>
      <c r="K85" s="218"/>
      <c r="L85" s="251"/>
      <c r="M85" s="251"/>
      <c r="N85" s="217"/>
      <c r="O85" s="217"/>
      <c r="P85" s="217"/>
      <c r="Q85" s="242"/>
      <c r="S85" s="262"/>
      <c r="T85" s="266"/>
      <c r="U85" s="266"/>
      <c r="V85" s="266"/>
      <c r="W85" s="266"/>
      <c r="X85" s="266"/>
      <c r="Y85" s="266"/>
      <c r="Z85" s="266"/>
      <c r="AA85" s="266"/>
      <c r="AB85" s="266"/>
      <c r="AC85" s="266"/>
      <c r="AD85" s="267"/>
    </row>
    <row r="86" spans="1:30" x14ac:dyDescent="0.25">
      <c r="A86" s="238"/>
      <c r="B86" s="239" t="s">
        <v>973</v>
      </c>
      <c r="C86" s="240" t="s">
        <v>1511</v>
      </c>
      <c r="D86" s="240"/>
      <c r="E86" s="260"/>
      <c r="F86" s="260"/>
      <c r="G86" s="260"/>
      <c r="H86" s="240"/>
      <c r="I86" s="240"/>
      <c r="J86" s="240"/>
      <c r="K86" s="240"/>
      <c r="L86" s="261"/>
      <c r="M86" s="261"/>
      <c r="N86" s="215"/>
      <c r="O86" s="215"/>
      <c r="P86" s="216"/>
      <c r="Q86" s="242"/>
    </row>
    <row r="87" spans="1:30" x14ac:dyDescent="0.25">
      <c r="A87" s="238"/>
      <c r="B87" s="246"/>
      <c r="C87" s="218"/>
      <c r="D87" s="218"/>
      <c r="E87" s="249"/>
      <c r="F87" s="249"/>
      <c r="G87" s="249"/>
      <c r="H87" s="218"/>
      <c r="I87" s="218"/>
      <c r="J87" s="218"/>
      <c r="K87" s="218"/>
      <c r="L87" s="251"/>
      <c r="M87" s="251"/>
      <c r="N87" s="217"/>
      <c r="O87" s="217"/>
      <c r="P87" s="219"/>
      <c r="Q87" s="242"/>
    </row>
    <row r="88" spans="1:30" ht="121.5" x14ac:dyDescent="0.3">
      <c r="A88" s="238"/>
      <c r="B88" s="246"/>
      <c r="C88" s="218"/>
      <c r="D88" s="218"/>
      <c r="E88" s="249" t="s">
        <v>492</v>
      </c>
      <c r="F88" s="249"/>
      <c r="G88" s="249"/>
      <c r="H88" s="253" t="s">
        <v>1512</v>
      </c>
      <c r="I88" s="218"/>
      <c r="J88" s="218"/>
      <c r="K88" s="218"/>
      <c r="L88" s="254" t="s">
        <v>1513</v>
      </c>
      <c r="M88" s="254" t="s">
        <v>1514</v>
      </c>
      <c r="N88" s="217"/>
      <c r="O88" s="217"/>
      <c r="P88" s="219"/>
      <c r="Q88" s="242"/>
    </row>
    <row r="89" spans="1:30" ht="61.5" x14ac:dyDescent="0.3">
      <c r="A89" s="238"/>
      <c r="B89" s="246"/>
      <c r="C89" s="218"/>
      <c r="D89" s="218"/>
      <c r="E89" s="249" t="s">
        <v>498</v>
      </c>
      <c r="F89" s="249"/>
      <c r="G89" s="249"/>
      <c r="H89" s="253" t="s">
        <v>1515</v>
      </c>
      <c r="I89" s="218"/>
      <c r="J89" s="218"/>
      <c r="K89" s="218"/>
      <c r="L89" s="259" t="s">
        <v>1516</v>
      </c>
      <c r="M89" s="254" t="s">
        <v>1517</v>
      </c>
      <c r="N89" s="217"/>
      <c r="O89" s="217"/>
      <c r="P89" s="219"/>
      <c r="Q89" s="242"/>
    </row>
    <row r="90" spans="1:30" ht="73.5" x14ac:dyDescent="0.3">
      <c r="A90" s="238"/>
      <c r="B90" s="255"/>
      <c r="C90" s="256"/>
      <c r="D90" s="256"/>
      <c r="E90" s="257" t="s">
        <v>503</v>
      </c>
      <c r="F90" s="257"/>
      <c r="G90" s="257"/>
      <c r="H90" s="258" t="s">
        <v>1518</v>
      </c>
      <c r="I90" s="256"/>
      <c r="J90" s="256"/>
      <c r="K90" s="256"/>
      <c r="L90" s="259" t="s">
        <v>1519</v>
      </c>
      <c r="M90" s="259" t="s">
        <v>1520</v>
      </c>
      <c r="N90" s="220"/>
      <c r="O90" s="220"/>
      <c r="P90" s="221"/>
      <c r="Q90" s="242"/>
    </row>
    <row r="91" spans="1:30" x14ac:dyDescent="0.25">
      <c r="A91" s="238"/>
      <c r="B91" s="218"/>
      <c r="C91" s="218"/>
      <c r="D91" s="218"/>
      <c r="E91" s="249"/>
      <c r="F91" s="249"/>
      <c r="G91" s="249"/>
      <c r="H91" s="218"/>
      <c r="I91" s="218"/>
      <c r="J91" s="218"/>
      <c r="K91" s="218"/>
      <c r="L91" s="251"/>
      <c r="M91" s="251"/>
      <c r="N91" s="217"/>
      <c r="O91" s="217"/>
      <c r="P91" s="217"/>
      <c r="Q91" s="242"/>
    </row>
    <row r="92" spans="1:30" x14ac:dyDescent="0.25">
      <c r="A92" s="238"/>
      <c r="B92" s="239" t="s">
        <v>975</v>
      </c>
      <c r="C92" s="240" t="s">
        <v>1521</v>
      </c>
      <c r="D92" s="240"/>
      <c r="E92" s="260"/>
      <c r="F92" s="260"/>
      <c r="G92" s="260"/>
      <c r="H92" s="240"/>
      <c r="I92" s="240"/>
      <c r="J92" s="240"/>
      <c r="K92" s="240"/>
      <c r="L92" s="261"/>
      <c r="M92" s="261"/>
      <c r="N92" s="215"/>
      <c r="O92" s="215"/>
      <c r="P92" s="216"/>
      <c r="Q92" s="242"/>
    </row>
    <row r="93" spans="1:30" x14ac:dyDescent="0.25">
      <c r="A93" s="238"/>
      <c r="B93" s="246"/>
      <c r="C93" s="218"/>
      <c r="D93" s="218"/>
      <c r="E93" s="249"/>
      <c r="F93" s="249"/>
      <c r="G93" s="249"/>
      <c r="H93" s="218"/>
      <c r="I93" s="218"/>
      <c r="J93" s="218"/>
      <c r="K93" s="218"/>
      <c r="L93" s="251"/>
      <c r="M93" s="251"/>
      <c r="N93" s="217"/>
      <c r="O93" s="217"/>
      <c r="P93" s="219"/>
      <c r="Q93" s="242"/>
    </row>
    <row r="94" spans="1:30" ht="16.5" x14ac:dyDescent="0.3">
      <c r="A94" s="238"/>
      <c r="B94" s="246"/>
      <c r="C94" s="218"/>
      <c r="D94" s="218"/>
      <c r="E94" s="249" t="s">
        <v>524</v>
      </c>
      <c r="F94" s="249"/>
      <c r="G94" s="249"/>
      <c r="H94" s="253" t="s">
        <v>1522</v>
      </c>
      <c r="I94" s="218"/>
      <c r="J94" s="218"/>
      <c r="K94" s="218"/>
      <c r="L94" s="254" t="s">
        <v>1523</v>
      </c>
      <c r="M94" s="254" t="s">
        <v>1134</v>
      </c>
      <c r="N94" s="217"/>
      <c r="O94" s="217"/>
      <c r="P94" s="219"/>
      <c r="Q94" s="242"/>
    </row>
    <row r="95" spans="1:30" ht="133.5" x14ac:dyDescent="0.3">
      <c r="A95" s="238"/>
      <c r="B95" s="246"/>
      <c r="C95" s="218"/>
      <c r="D95" s="218"/>
      <c r="E95" s="249" t="s">
        <v>530</v>
      </c>
      <c r="F95" s="249"/>
      <c r="G95" s="249"/>
      <c r="H95" s="253" t="s">
        <v>1524</v>
      </c>
      <c r="I95" s="218"/>
      <c r="J95" s="218"/>
      <c r="K95" s="218"/>
      <c r="L95" s="254" t="s">
        <v>1525</v>
      </c>
      <c r="M95" s="254" t="s">
        <v>1526</v>
      </c>
      <c r="N95" s="217"/>
      <c r="O95" s="217"/>
      <c r="P95" s="219"/>
      <c r="Q95" s="242"/>
    </row>
    <row r="96" spans="1:30" ht="181.5" x14ac:dyDescent="0.3">
      <c r="A96" s="238"/>
      <c r="B96" s="246"/>
      <c r="C96" s="218"/>
      <c r="D96" s="218"/>
      <c r="E96" s="249" t="s">
        <v>535</v>
      </c>
      <c r="F96" s="249"/>
      <c r="G96" s="249"/>
      <c r="H96" s="253" t="s">
        <v>1527</v>
      </c>
      <c r="I96" s="218"/>
      <c r="J96" s="218"/>
      <c r="K96" s="218"/>
      <c r="L96" s="254" t="s">
        <v>1528</v>
      </c>
      <c r="M96" s="254" t="s">
        <v>1529</v>
      </c>
      <c r="N96" s="217"/>
      <c r="O96" s="217"/>
      <c r="P96" s="219"/>
      <c r="Q96" s="242"/>
    </row>
    <row r="97" spans="1:17" ht="16.5" x14ac:dyDescent="0.3">
      <c r="A97" s="238"/>
      <c r="B97" s="246"/>
      <c r="C97" s="218"/>
      <c r="D97" s="218"/>
      <c r="E97" s="249" t="s">
        <v>540</v>
      </c>
      <c r="F97" s="249"/>
      <c r="G97" s="249"/>
      <c r="H97" s="253" t="s">
        <v>1530</v>
      </c>
      <c r="I97" s="218"/>
      <c r="J97" s="218"/>
      <c r="K97" s="218"/>
      <c r="L97" s="254" t="s">
        <v>1531</v>
      </c>
      <c r="M97" s="254" t="s">
        <v>1135</v>
      </c>
      <c r="N97" s="217"/>
      <c r="O97" s="217"/>
      <c r="P97" s="219"/>
      <c r="Q97" s="242"/>
    </row>
    <row r="98" spans="1:17" ht="37.5" x14ac:dyDescent="0.3">
      <c r="A98" s="238"/>
      <c r="B98" s="246"/>
      <c r="C98" s="218"/>
      <c r="D98" s="218"/>
      <c r="E98" s="249" t="s">
        <v>545</v>
      </c>
      <c r="F98" s="249"/>
      <c r="G98" s="249"/>
      <c r="H98" s="253" t="s">
        <v>1532</v>
      </c>
      <c r="I98" s="218"/>
      <c r="J98" s="218"/>
      <c r="K98" s="218"/>
      <c r="L98" s="254" t="s">
        <v>1533</v>
      </c>
      <c r="M98" s="254" t="s">
        <v>1534</v>
      </c>
      <c r="N98" s="217"/>
      <c r="O98" s="217"/>
      <c r="P98" s="219"/>
      <c r="Q98" s="242"/>
    </row>
    <row r="99" spans="1:17" ht="25.5" x14ac:dyDescent="0.3">
      <c r="A99" s="238"/>
      <c r="B99" s="255"/>
      <c r="C99" s="256"/>
      <c r="D99" s="256"/>
      <c r="E99" s="257" t="s">
        <v>1136</v>
      </c>
      <c r="F99" s="257"/>
      <c r="G99" s="257"/>
      <c r="H99" s="258" t="s">
        <v>1535</v>
      </c>
      <c r="I99" s="256"/>
      <c r="J99" s="256"/>
      <c r="K99" s="256"/>
      <c r="L99" s="259" t="s">
        <v>1536</v>
      </c>
      <c r="M99" s="259" t="s">
        <v>1537</v>
      </c>
      <c r="N99" s="220"/>
      <c r="O99" s="220"/>
      <c r="P99" s="221"/>
      <c r="Q99" s="242"/>
    </row>
    <row r="100" spans="1:17" x14ac:dyDescent="0.25">
      <c r="A100" s="238"/>
      <c r="B100" s="218"/>
      <c r="C100" s="218"/>
      <c r="D100" s="218"/>
      <c r="E100" s="249"/>
      <c r="F100" s="249"/>
      <c r="G100" s="249"/>
      <c r="H100" s="218"/>
      <c r="I100" s="218"/>
      <c r="J100" s="218"/>
      <c r="K100" s="218"/>
      <c r="L100" s="251"/>
      <c r="M100" s="251"/>
      <c r="N100" s="217"/>
      <c r="O100" s="217"/>
      <c r="P100" s="217"/>
      <c r="Q100" s="242"/>
    </row>
    <row r="101" spans="1:17" x14ac:dyDescent="0.25">
      <c r="A101" s="238"/>
      <c r="B101" s="239" t="s">
        <v>977</v>
      </c>
      <c r="C101" s="240" t="s">
        <v>1538</v>
      </c>
      <c r="D101" s="240"/>
      <c r="E101" s="260"/>
      <c r="F101" s="260"/>
      <c r="G101" s="260"/>
      <c r="H101" s="240"/>
      <c r="I101" s="240"/>
      <c r="J101" s="240"/>
      <c r="K101" s="240"/>
      <c r="L101" s="261"/>
      <c r="M101" s="261"/>
      <c r="N101" s="215"/>
      <c r="O101" s="215"/>
      <c r="P101" s="216"/>
      <c r="Q101" s="242"/>
    </row>
    <row r="102" spans="1:17" x14ac:dyDescent="0.25">
      <c r="A102" s="238"/>
      <c r="B102" s="246"/>
      <c r="C102" s="218"/>
      <c r="D102" s="218"/>
      <c r="E102" s="249"/>
      <c r="F102" s="249"/>
      <c r="G102" s="249"/>
      <c r="H102" s="218"/>
      <c r="I102" s="218"/>
      <c r="J102" s="218"/>
      <c r="K102" s="218"/>
      <c r="L102" s="251"/>
      <c r="M102" s="251"/>
      <c r="N102" s="217"/>
      <c r="O102" s="217"/>
      <c r="P102" s="219"/>
      <c r="Q102" s="242"/>
    </row>
    <row r="103" spans="1:17" ht="37.5" x14ac:dyDescent="0.3">
      <c r="A103" s="238"/>
      <c r="B103" s="246"/>
      <c r="C103" s="218"/>
      <c r="D103" s="218"/>
      <c r="E103" s="249" t="s">
        <v>551</v>
      </c>
      <c r="F103" s="249"/>
      <c r="G103" s="249"/>
      <c r="H103" s="253" t="s">
        <v>1539</v>
      </c>
      <c r="I103" s="218"/>
      <c r="J103" s="218"/>
      <c r="K103" s="218"/>
      <c r="L103" s="251" t="s">
        <v>1540</v>
      </c>
      <c r="M103" s="254" t="s">
        <v>1541</v>
      </c>
      <c r="N103" s="217"/>
      <c r="O103" s="217"/>
      <c r="P103" s="219"/>
      <c r="Q103" s="242"/>
    </row>
    <row r="104" spans="1:17" ht="25.5" x14ac:dyDescent="0.3">
      <c r="A104" s="238"/>
      <c r="B104" s="246"/>
      <c r="C104" s="218"/>
      <c r="D104" s="218"/>
      <c r="E104" s="249" t="s">
        <v>557</v>
      </c>
      <c r="F104" s="249"/>
      <c r="G104" s="249"/>
      <c r="H104" s="253" t="s">
        <v>1542</v>
      </c>
      <c r="I104" s="218"/>
      <c r="J104" s="218"/>
      <c r="K104" s="218"/>
      <c r="L104" s="251" t="s">
        <v>1540</v>
      </c>
      <c r="M104" s="254" t="s">
        <v>1543</v>
      </c>
      <c r="N104" s="217"/>
      <c r="O104" s="217"/>
      <c r="P104" s="219"/>
      <c r="Q104" s="242"/>
    </row>
    <row r="105" spans="1:17" ht="25.5" x14ac:dyDescent="0.3">
      <c r="A105" s="238"/>
      <c r="B105" s="246"/>
      <c r="C105" s="218"/>
      <c r="D105" s="218"/>
      <c r="E105" s="249" t="s">
        <v>562</v>
      </c>
      <c r="F105" s="249"/>
      <c r="G105" s="249"/>
      <c r="H105" s="253" t="s">
        <v>1544</v>
      </c>
      <c r="I105" s="218"/>
      <c r="J105" s="218"/>
      <c r="K105" s="218"/>
      <c r="L105" s="251" t="s">
        <v>1540</v>
      </c>
      <c r="M105" s="254" t="s">
        <v>1545</v>
      </c>
      <c r="N105" s="217"/>
      <c r="O105" s="217"/>
      <c r="P105" s="219"/>
      <c r="Q105" s="242"/>
    </row>
    <row r="106" spans="1:17" ht="25.5" x14ac:dyDescent="0.3">
      <c r="A106" s="238"/>
      <c r="B106" s="246"/>
      <c r="C106" s="218"/>
      <c r="D106" s="218"/>
      <c r="E106" s="249" t="s">
        <v>567</v>
      </c>
      <c r="F106" s="249"/>
      <c r="G106" s="249"/>
      <c r="H106" s="253" t="s">
        <v>1546</v>
      </c>
      <c r="I106" s="218"/>
      <c r="J106" s="218"/>
      <c r="K106" s="218"/>
      <c r="L106" s="251" t="s">
        <v>1540</v>
      </c>
      <c r="M106" s="254" t="s">
        <v>1545</v>
      </c>
      <c r="N106" s="217"/>
      <c r="O106" s="217"/>
      <c r="P106" s="219"/>
      <c r="Q106" s="242"/>
    </row>
    <row r="107" spans="1:17" ht="25.5" x14ac:dyDescent="0.3">
      <c r="A107" s="238"/>
      <c r="B107" s="246"/>
      <c r="C107" s="218"/>
      <c r="D107" s="218"/>
      <c r="E107" s="249" t="s">
        <v>572</v>
      </c>
      <c r="F107" s="249"/>
      <c r="G107" s="249"/>
      <c r="H107" s="253" t="s">
        <v>1547</v>
      </c>
      <c r="I107" s="218"/>
      <c r="J107" s="218"/>
      <c r="K107" s="218"/>
      <c r="L107" s="251" t="s">
        <v>1540</v>
      </c>
      <c r="M107" s="254" t="s">
        <v>1548</v>
      </c>
      <c r="N107" s="217"/>
      <c r="O107" s="217"/>
      <c r="P107" s="219"/>
      <c r="Q107" s="242"/>
    </row>
    <row r="108" spans="1:17" ht="25.5" x14ac:dyDescent="0.3">
      <c r="A108" s="238"/>
      <c r="B108" s="246"/>
      <c r="C108" s="218"/>
      <c r="D108" s="218"/>
      <c r="E108" s="249" t="s">
        <v>577</v>
      </c>
      <c r="F108" s="249"/>
      <c r="G108" s="249"/>
      <c r="H108" s="253" t="s">
        <v>1549</v>
      </c>
      <c r="I108" s="218"/>
      <c r="J108" s="218"/>
      <c r="K108" s="218"/>
      <c r="L108" s="251" t="s">
        <v>1540</v>
      </c>
      <c r="M108" s="254" t="s">
        <v>1550</v>
      </c>
      <c r="N108" s="217"/>
      <c r="O108" s="217"/>
      <c r="P108" s="219"/>
      <c r="Q108" s="242"/>
    </row>
    <row r="109" spans="1:17" ht="37.5" x14ac:dyDescent="0.3">
      <c r="A109" s="238"/>
      <c r="B109" s="246"/>
      <c r="C109" s="218"/>
      <c r="D109" s="218"/>
      <c r="E109" s="249" t="s">
        <v>582</v>
      </c>
      <c r="F109" s="249"/>
      <c r="G109" s="249"/>
      <c r="H109" s="253" t="s">
        <v>1551</v>
      </c>
      <c r="I109" s="218"/>
      <c r="J109" s="218"/>
      <c r="K109" s="218"/>
      <c r="L109" s="251" t="s">
        <v>1540</v>
      </c>
      <c r="M109" s="254" t="s">
        <v>1552</v>
      </c>
      <c r="N109" s="217"/>
      <c r="O109" s="217"/>
      <c r="P109" s="219"/>
      <c r="Q109" s="242"/>
    </row>
    <row r="110" spans="1:17" ht="37.5" x14ac:dyDescent="0.3">
      <c r="A110" s="238"/>
      <c r="B110" s="246"/>
      <c r="C110" s="218"/>
      <c r="D110" s="218"/>
      <c r="E110" s="249" t="s">
        <v>1117</v>
      </c>
      <c r="F110" s="249"/>
      <c r="G110" s="249"/>
      <c r="H110" s="253" t="s">
        <v>1553</v>
      </c>
      <c r="I110" s="218"/>
      <c r="J110" s="218"/>
      <c r="K110" s="218"/>
      <c r="L110" s="251" t="s">
        <v>1540</v>
      </c>
      <c r="M110" s="254" t="s">
        <v>1554</v>
      </c>
      <c r="N110" s="217"/>
      <c r="O110" s="217"/>
      <c r="P110" s="219"/>
      <c r="Q110" s="242"/>
    </row>
    <row r="111" spans="1:17" ht="16.5" x14ac:dyDescent="0.3">
      <c r="A111" s="238"/>
      <c r="B111" s="246"/>
      <c r="C111" s="218"/>
      <c r="D111" s="218"/>
      <c r="E111" s="249" t="s">
        <v>1555</v>
      </c>
      <c r="F111" s="249"/>
      <c r="G111" s="249"/>
      <c r="H111" s="253" t="s">
        <v>1556</v>
      </c>
      <c r="I111" s="218"/>
      <c r="J111" s="218"/>
      <c r="K111" s="218"/>
      <c r="L111" s="251" t="s">
        <v>1540</v>
      </c>
      <c r="M111" s="251" t="s">
        <v>1557</v>
      </c>
      <c r="N111" s="217"/>
      <c r="O111" s="217"/>
      <c r="P111" s="219"/>
      <c r="Q111" s="242"/>
    </row>
    <row r="112" spans="1:17" ht="25.5" x14ac:dyDescent="0.3">
      <c r="A112" s="238"/>
      <c r="B112" s="255"/>
      <c r="C112" s="256"/>
      <c r="D112" s="256"/>
      <c r="E112" s="257" t="s">
        <v>1137</v>
      </c>
      <c r="F112" s="257"/>
      <c r="G112" s="257"/>
      <c r="H112" s="258" t="s">
        <v>1558</v>
      </c>
      <c r="I112" s="256"/>
      <c r="J112" s="256"/>
      <c r="K112" s="256"/>
      <c r="L112" s="251" t="s">
        <v>1540</v>
      </c>
      <c r="M112" s="259" t="s">
        <v>1559</v>
      </c>
      <c r="N112" s="220"/>
      <c r="O112" s="220"/>
      <c r="P112" s="221"/>
      <c r="Q112" s="242"/>
    </row>
    <row r="113" spans="1:17" x14ac:dyDescent="0.25">
      <c r="A113" s="238"/>
      <c r="B113" s="218"/>
      <c r="C113" s="218"/>
      <c r="D113" s="218"/>
      <c r="E113" s="249"/>
      <c r="F113" s="249"/>
      <c r="G113" s="249"/>
      <c r="H113" s="218"/>
      <c r="I113" s="218"/>
      <c r="J113" s="218"/>
      <c r="K113" s="218"/>
      <c r="L113" s="251"/>
      <c r="M113" s="251"/>
      <c r="N113" s="217"/>
      <c r="O113" s="217"/>
      <c r="P113" s="217"/>
      <c r="Q113" s="242"/>
    </row>
    <row r="114" spans="1:17" x14ac:dyDescent="0.25">
      <c r="A114" s="238"/>
      <c r="B114" s="239" t="s">
        <v>979</v>
      </c>
      <c r="C114" s="240" t="s">
        <v>1560</v>
      </c>
      <c r="D114" s="240"/>
      <c r="E114" s="260"/>
      <c r="F114" s="260"/>
      <c r="G114" s="260"/>
      <c r="H114" s="240"/>
      <c r="I114" s="240"/>
      <c r="J114" s="240"/>
      <c r="K114" s="240"/>
      <c r="L114" s="261"/>
      <c r="M114" s="261"/>
      <c r="N114" s="215"/>
      <c r="O114" s="215"/>
      <c r="P114" s="216"/>
      <c r="Q114" s="242"/>
    </row>
    <row r="115" spans="1:17" x14ac:dyDescent="0.25">
      <c r="A115" s="238"/>
      <c r="B115" s="246"/>
      <c r="C115" s="218"/>
      <c r="D115" s="218"/>
      <c r="E115" s="249"/>
      <c r="F115" s="249"/>
      <c r="G115" s="249"/>
      <c r="H115" s="218"/>
      <c r="I115" s="218"/>
      <c r="J115" s="218"/>
      <c r="K115" s="218"/>
      <c r="L115" s="251"/>
      <c r="M115" s="251"/>
      <c r="N115" s="217"/>
      <c r="O115" s="217"/>
      <c r="P115" s="219"/>
      <c r="Q115" s="242"/>
    </row>
    <row r="116" spans="1:17" ht="192.75" customHeight="1" x14ac:dyDescent="0.3">
      <c r="A116" s="238"/>
      <c r="B116" s="246"/>
      <c r="C116" s="218"/>
      <c r="D116" s="218"/>
      <c r="E116" s="249" t="s">
        <v>587</v>
      </c>
      <c r="F116" s="249"/>
      <c r="G116" s="249"/>
      <c r="H116" s="253" t="s">
        <v>1561</v>
      </c>
      <c r="I116" s="218"/>
      <c r="J116" s="218"/>
      <c r="K116" s="218"/>
      <c r="L116" s="254" t="s">
        <v>1562</v>
      </c>
      <c r="M116" s="254" t="s">
        <v>1563</v>
      </c>
      <c r="N116" s="217"/>
      <c r="O116" s="217"/>
      <c r="P116" s="219"/>
      <c r="Q116" s="242"/>
    </row>
    <row r="117" spans="1:17" ht="195" customHeight="1" x14ac:dyDescent="0.3">
      <c r="A117" s="238"/>
      <c r="B117" s="246"/>
      <c r="C117" s="218"/>
      <c r="D117" s="218"/>
      <c r="E117" s="249" t="s">
        <v>593</v>
      </c>
      <c r="F117" s="249"/>
      <c r="G117" s="249"/>
      <c r="H117" s="253" t="s">
        <v>1564</v>
      </c>
      <c r="I117" s="218"/>
      <c r="J117" s="218"/>
      <c r="K117" s="218"/>
      <c r="L117" s="254" t="s">
        <v>1565</v>
      </c>
      <c r="M117" s="254" t="s">
        <v>1566</v>
      </c>
      <c r="N117" s="217"/>
      <c r="O117" s="217"/>
      <c r="P117" s="219"/>
      <c r="Q117" s="242"/>
    </row>
    <row r="118" spans="1:17" ht="202.5" customHeight="1" x14ac:dyDescent="0.3">
      <c r="A118" s="238"/>
      <c r="B118" s="246"/>
      <c r="C118" s="218"/>
      <c r="D118" s="218"/>
      <c r="E118" s="249" t="s">
        <v>598</v>
      </c>
      <c r="F118" s="249"/>
      <c r="G118" s="249"/>
      <c r="H118" s="253" t="s">
        <v>1567</v>
      </c>
      <c r="I118" s="218"/>
      <c r="J118" s="218"/>
      <c r="K118" s="218"/>
      <c r="L118" s="254" t="s">
        <v>1565</v>
      </c>
      <c r="M118" s="254" t="s">
        <v>1568</v>
      </c>
      <c r="N118" s="217"/>
      <c r="O118" s="217"/>
      <c r="P118" s="219"/>
      <c r="Q118" s="242"/>
    </row>
    <row r="119" spans="1:17" ht="181.5" x14ac:dyDescent="0.3">
      <c r="A119" s="238"/>
      <c r="B119" s="246"/>
      <c r="C119" s="218"/>
      <c r="D119" s="218"/>
      <c r="E119" s="249" t="s">
        <v>603</v>
      </c>
      <c r="F119" s="249"/>
      <c r="G119" s="249"/>
      <c r="H119" s="253" t="s">
        <v>1569</v>
      </c>
      <c r="I119" s="218"/>
      <c r="J119" s="218"/>
      <c r="K119" s="218"/>
      <c r="L119" s="254" t="s">
        <v>1565</v>
      </c>
      <c r="M119" s="254" t="s">
        <v>1570</v>
      </c>
      <c r="N119" s="217"/>
      <c r="O119" s="217"/>
      <c r="P119" s="219"/>
      <c r="Q119" s="242"/>
    </row>
    <row r="120" spans="1:17" ht="241.5" x14ac:dyDescent="0.3">
      <c r="A120" s="238"/>
      <c r="B120" s="246"/>
      <c r="C120" s="218"/>
      <c r="D120" s="218"/>
      <c r="E120" s="249" t="s">
        <v>608</v>
      </c>
      <c r="F120" s="249"/>
      <c r="G120" s="249"/>
      <c r="H120" s="253" t="s">
        <v>1571</v>
      </c>
      <c r="I120" s="218"/>
      <c r="J120" s="218"/>
      <c r="K120" s="218"/>
      <c r="L120" s="254" t="s">
        <v>1572</v>
      </c>
      <c r="M120" s="254" t="s">
        <v>1573</v>
      </c>
      <c r="N120" s="217"/>
      <c r="O120" s="217"/>
      <c r="P120" s="219"/>
      <c r="Q120" s="242"/>
    </row>
    <row r="121" spans="1:17" ht="181.5" x14ac:dyDescent="0.3">
      <c r="A121" s="238"/>
      <c r="B121" s="246"/>
      <c r="C121" s="218"/>
      <c r="D121" s="218"/>
      <c r="E121" s="249" t="s">
        <v>613</v>
      </c>
      <c r="F121" s="249"/>
      <c r="G121" s="249"/>
      <c r="H121" s="253" t="s">
        <v>1574</v>
      </c>
      <c r="I121" s="218"/>
      <c r="J121" s="218"/>
      <c r="K121" s="218"/>
      <c r="L121" s="254" t="s">
        <v>1565</v>
      </c>
      <c r="M121" s="254" t="s">
        <v>1575</v>
      </c>
      <c r="N121" s="217"/>
      <c r="O121" s="217"/>
      <c r="P121" s="219"/>
      <c r="Q121" s="242"/>
    </row>
    <row r="122" spans="1:17" ht="181.5" x14ac:dyDescent="0.3">
      <c r="A122" s="238"/>
      <c r="B122" s="246"/>
      <c r="C122" s="218"/>
      <c r="D122" s="218"/>
      <c r="E122" s="249" t="s">
        <v>616</v>
      </c>
      <c r="F122" s="249"/>
      <c r="G122" s="249"/>
      <c r="H122" s="253" t="s">
        <v>1576</v>
      </c>
      <c r="I122" s="218"/>
      <c r="J122" s="218"/>
      <c r="K122" s="218"/>
      <c r="L122" s="254" t="s">
        <v>1565</v>
      </c>
      <c r="M122" s="254" t="s">
        <v>1577</v>
      </c>
      <c r="N122" s="217"/>
      <c r="O122" s="217"/>
      <c r="P122" s="219"/>
      <c r="Q122" s="242"/>
    </row>
    <row r="123" spans="1:17" ht="181.5" x14ac:dyDescent="0.3">
      <c r="A123" s="238"/>
      <c r="B123" s="246"/>
      <c r="C123" s="218"/>
      <c r="D123" s="218"/>
      <c r="E123" s="249" t="s">
        <v>1578</v>
      </c>
      <c r="F123" s="249"/>
      <c r="G123" s="249"/>
      <c r="H123" s="253" t="s">
        <v>1579</v>
      </c>
      <c r="I123" s="218"/>
      <c r="J123" s="218"/>
      <c r="K123" s="218"/>
      <c r="L123" s="254" t="s">
        <v>1565</v>
      </c>
      <c r="M123" s="254" t="s">
        <v>1580</v>
      </c>
      <c r="N123" s="217"/>
      <c r="O123" s="217"/>
      <c r="P123" s="219"/>
      <c r="Q123" s="242"/>
    </row>
    <row r="124" spans="1:17" ht="181.5" x14ac:dyDescent="0.3">
      <c r="A124" s="238"/>
      <c r="B124" s="246"/>
      <c r="C124" s="218"/>
      <c r="D124" s="218"/>
      <c r="E124" s="249" t="s">
        <v>1581</v>
      </c>
      <c r="F124" s="249"/>
      <c r="G124" s="249"/>
      <c r="H124" s="253" t="s">
        <v>1494</v>
      </c>
      <c r="I124" s="218"/>
      <c r="J124" s="218"/>
      <c r="K124" s="218"/>
      <c r="L124" s="254" t="s">
        <v>1565</v>
      </c>
      <c r="M124" s="254" t="s">
        <v>1582</v>
      </c>
      <c r="N124" s="217"/>
      <c r="O124" s="217"/>
      <c r="P124" s="219"/>
      <c r="Q124" s="242"/>
    </row>
    <row r="125" spans="1:17" ht="181.5" x14ac:dyDescent="0.3">
      <c r="A125" s="238"/>
      <c r="B125" s="246"/>
      <c r="C125" s="218"/>
      <c r="D125" s="218"/>
      <c r="E125" s="249" t="s">
        <v>1583</v>
      </c>
      <c r="F125" s="249"/>
      <c r="G125" s="249"/>
      <c r="H125" s="253" t="s">
        <v>1556</v>
      </c>
      <c r="I125" s="218"/>
      <c r="J125" s="218"/>
      <c r="K125" s="218"/>
      <c r="L125" s="254" t="s">
        <v>1565</v>
      </c>
      <c r="M125" s="251" t="s">
        <v>1584</v>
      </c>
      <c r="N125" s="217"/>
      <c r="O125" s="217"/>
      <c r="P125" s="219"/>
      <c r="Q125" s="242"/>
    </row>
    <row r="126" spans="1:17" ht="25.5" x14ac:dyDescent="0.3">
      <c r="A126" s="238"/>
      <c r="B126" s="255"/>
      <c r="C126" s="256"/>
      <c r="D126" s="256"/>
      <c r="E126" s="257" t="s">
        <v>1585</v>
      </c>
      <c r="F126" s="257"/>
      <c r="G126" s="257"/>
      <c r="H126" s="258" t="s">
        <v>1586</v>
      </c>
      <c r="I126" s="256"/>
      <c r="J126" s="256"/>
      <c r="K126" s="256"/>
      <c r="L126" s="259" t="s">
        <v>1587</v>
      </c>
      <c r="M126" s="259" t="s">
        <v>1588</v>
      </c>
      <c r="N126" s="220"/>
      <c r="O126" s="220"/>
      <c r="P126" s="221"/>
      <c r="Q126" s="242"/>
    </row>
    <row r="127" spans="1:17" x14ac:dyDescent="0.25">
      <c r="A127" s="238"/>
      <c r="B127" s="218"/>
      <c r="C127" s="218"/>
      <c r="D127" s="218"/>
      <c r="E127" s="249"/>
      <c r="F127" s="249"/>
      <c r="G127" s="249"/>
      <c r="H127" s="218"/>
      <c r="I127" s="218"/>
      <c r="J127" s="218"/>
      <c r="K127" s="218"/>
      <c r="L127" s="251"/>
      <c r="M127" s="251"/>
      <c r="N127" s="217"/>
      <c r="O127" s="217"/>
      <c r="P127" s="217"/>
      <c r="Q127" s="242"/>
    </row>
    <row r="128" spans="1:17" x14ac:dyDescent="0.25">
      <c r="A128" s="238"/>
      <c r="B128" s="239" t="s">
        <v>1589</v>
      </c>
      <c r="C128" s="240" t="s">
        <v>1590</v>
      </c>
      <c r="D128" s="240"/>
      <c r="E128" s="260"/>
      <c r="F128" s="260"/>
      <c r="G128" s="260"/>
      <c r="H128" s="240"/>
      <c r="I128" s="240"/>
      <c r="J128" s="240"/>
      <c r="K128" s="240"/>
      <c r="L128" s="261"/>
      <c r="M128" s="261"/>
      <c r="N128" s="215"/>
      <c r="O128" s="215"/>
      <c r="P128" s="216"/>
      <c r="Q128" s="242"/>
    </row>
    <row r="129" spans="1:17" x14ac:dyDescent="0.25">
      <c r="A129" s="238"/>
      <c r="B129" s="246"/>
      <c r="C129" s="218"/>
      <c r="D129" s="218"/>
      <c r="E129" s="249"/>
      <c r="F129" s="249"/>
      <c r="G129" s="249"/>
      <c r="H129" s="218"/>
      <c r="I129" s="218"/>
      <c r="J129" s="218"/>
      <c r="K129" s="218"/>
      <c r="L129" s="251"/>
      <c r="M129" s="251"/>
      <c r="N129" s="217"/>
      <c r="O129" s="217"/>
      <c r="P129" s="219"/>
      <c r="Q129" s="242"/>
    </row>
    <row r="130" spans="1:17" ht="37.5" x14ac:dyDescent="0.3">
      <c r="A130" s="238"/>
      <c r="B130" s="246"/>
      <c r="C130" s="218"/>
      <c r="D130" s="218"/>
      <c r="E130" s="249" t="s">
        <v>1067</v>
      </c>
      <c r="F130" s="249"/>
      <c r="G130" s="249"/>
      <c r="H130" s="253" t="s">
        <v>1591</v>
      </c>
      <c r="I130" s="218"/>
      <c r="J130" s="218"/>
      <c r="K130" s="218"/>
      <c r="L130" s="254" t="s">
        <v>1592</v>
      </c>
      <c r="M130" s="254" t="s">
        <v>1593</v>
      </c>
      <c r="N130" s="217"/>
      <c r="O130" s="217"/>
      <c r="P130" s="219"/>
      <c r="Q130" s="242"/>
    </row>
    <row r="131" spans="1:17" ht="61.5" x14ac:dyDescent="0.3">
      <c r="A131" s="238"/>
      <c r="B131" s="246"/>
      <c r="C131" s="218"/>
      <c r="D131" s="218"/>
      <c r="E131" s="249" t="s">
        <v>1139</v>
      </c>
      <c r="F131" s="249"/>
      <c r="G131" s="249"/>
      <c r="H131" s="253" t="s">
        <v>1594</v>
      </c>
      <c r="I131" s="218"/>
      <c r="J131" s="218"/>
      <c r="K131" s="218"/>
      <c r="L131" s="254" t="s">
        <v>1595</v>
      </c>
      <c r="M131" s="254" t="s">
        <v>1596</v>
      </c>
      <c r="N131" s="217"/>
      <c r="O131" s="217"/>
      <c r="P131" s="219"/>
      <c r="Q131" s="242"/>
    </row>
    <row r="132" spans="1:17" ht="25.5" x14ac:dyDescent="0.3">
      <c r="A132" s="238"/>
      <c r="B132" s="246"/>
      <c r="C132" s="218"/>
      <c r="D132" s="218"/>
      <c r="E132" s="249" t="s">
        <v>1597</v>
      </c>
      <c r="F132" s="249"/>
      <c r="G132" s="249"/>
      <c r="H132" s="253" t="s">
        <v>1598</v>
      </c>
      <c r="I132" s="218"/>
      <c r="J132" s="218"/>
      <c r="K132" s="218"/>
      <c r="L132" s="254" t="s">
        <v>1599</v>
      </c>
      <c r="M132" s="254" t="s">
        <v>1600</v>
      </c>
      <c r="N132" s="217"/>
      <c r="O132" s="217"/>
      <c r="P132" s="219"/>
      <c r="Q132" s="242"/>
    </row>
    <row r="133" spans="1:17" ht="49.5" x14ac:dyDescent="0.3">
      <c r="A133" s="238"/>
      <c r="B133" s="246"/>
      <c r="C133" s="218"/>
      <c r="D133" s="218"/>
      <c r="E133" s="249" t="s">
        <v>1131</v>
      </c>
      <c r="F133" s="249"/>
      <c r="G133" s="249"/>
      <c r="H133" s="253" t="s">
        <v>1601</v>
      </c>
      <c r="I133" s="218"/>
      <c r="J133" s="218"/>
      <c r="K133" s="218"/>
      <c r="L133" s="254" t="s">
        <v>1602</v>
      </c>
      <c r="M133" s="254" t="s">
        <v>1603</v>
      </c>
      <c r="N133" s="217"/>
      <c r="O133" s="217"/>
      <c r="P133" s="219"/>
      <c r="Q133" s="242"/>
    </row>
    <row r="134" spans="1:17" ht="49.5" x14ac:dyDescent="0.3">
      <c r="A134" s="238"/>
      <c r="B134" s="246"/>
      <c r="C134" s="218"/>
      <c r="D134" s="218"/>
      <c r="E134" s="249" t="s">
        <v>1604</v>
      </c>
      <c r="F134" s="249"/>
      <c r="G134" s="249"/>
      <c r="H134" s="253" t="s">
        <v>1605</v>
      </c>
      <c r="I134" s="218"/>
      <c r="J134" s="218"/>
      <c r="K134" s="218"/>
      <c r="L134" s="254" t="s">
        <v>1602</v>
      </c>
      <c r="M134" s="254" t="s">
        <v>1606</v>
      </c>
      <c r="N134" s="217"/>
      <c r="O134" s="217"/>
      <c r="P134" s="219"/>
      <c r="Q134" s="242"/>
    </row>
    <row r="135" spans="1:17" ht="49.5" x14ac:dyDescent="0.3">
      <c r="A135" s="238"/>
      <c r="B135" s="246"/>
      <c r="C135" s="218"/>
      <c r="D135" s="218"/>
      <c r="E135" s="249" t="s">
        <v>1132</v>
      </c>
      <c r="F135" s="249"/>
      <c r="G135" s="249"/>
      <c r="H135" s="253" t="s">
        <v>1607</v>
      </c>
      <c r="I135" s="218"/>
      <c r="J135" s="218"/>
      <c r="K135" s="218"/>
      <c r="L135" s="254" t="s">
        <v>1602</v>
      </c>
      <c r="M135" s="254" t="s">
        <v>1608</v>
      </c>
      <c r="N135" s="217"/>
      <c r="O135" s="217"/>
      <c r="P135" s="219"/>
      <c r="Q135" s="242"/>
    </row>
    <row r="136" spans="1:17" ht="49.5" x14ac:dyDescent="0.3">
      <c r="A136" s="238"/>
      <c r="B136" s="246"/>
      <c r="C136" s="218"/>
      <c r="D136" s="218"/>
      <c r="E136" s="249" t="s">
        <v>1609</v>
      </c>
      <c r="F136" s="249"/>
      <c r="G136" s="249"/>
      <c r="H136" s="253" t="s">
        <v>1610</v>
      </c>
      <c r="I136" s="218"/>
      <c r="J136" s="218"/>
      <c r="K136" s="218"/>
      <c r="L136" s="254" t="s">
        <v>1602</v>
      </c>
      <c r="M136" s="254" t="s">
        <v>1611</v>
      </c>
      <c r="N136" s="217"/>
      <c r="O136" s="217"/>
      <c r="P136" s="219"/>
      <c r="Q136" s="242"/>
    </row>
    <row r="137" spans="1:17" ht="49.5" x14ac:dyDescent="0.3">
      <c r="A137" s="238"/>
      <c r="B137" s="246"/>
      <c r="C137" s="218"/>
      <c r="D137" s="218"/>
      <c r="E137" s="249" t="s">
        <v>1612</v>
      </c>
      <c r="F137" s="249"/>
      <c r="G137" s="249"/>
      <c r="H137" s="253" t="s">
        <v>1613</v>
      </c>
      <c r="I137" s="218"/>
      <c r="J137" s="218"/>
      <c r="K137" s="218"/>
      <c r="L137" s="254" t="s">
        <v>1602</v>
      </c>
      <c r="M137" s="251" t="s">
        <v>1614</v>
      </c>
      <c r="N137" s="217"/>
      <c r="O137" s="217"/>
      <c r="P137" s="219"/>
      <c r="Q137" s="242"/>
    </row>
    <row r="138" spans="1:17" ht="49.5" x14ac:dyDescent="0.3">
      <c r="A138" s="238"/>
      <c r="B138" s="246"/>
      <c r="C138" s="218"/>
      <c r="D138" s="218"/>
      <c r="E138" s="249" t="s">
        <v>1615</v>
      </c>
      <c r="F138" s="249"/>
      <c r="G138" s="249"/>
      <c r="H138" s="253" t="s">
        <v>1616</v>
      </c>
      <c r="I138" s="218"/>
      <c r="J138" s="218"/>
      <c r="K138" s="218"/>
      <c r="L138" s="254" t="s">
        <v>1602</v>
      </c>
      <c r="M138" s="251" t="s">
        <v>1557</v>
      </c>
      <c r="N138" s="217"/>
      <c r="O138" s="217"/>
      <c r="P138" s="219"/>
      <c r="Q138" s="242"/>
    </row>
    <row r="139" spans="1:17" ht="25.5" x14ac:dyDescent="0.3">
      <c r="A139" s="238"/>
      <c r="B139" s="246"/>
      <c r="C139" s="218"/>
      <c r="D139" s="218"/>
      <c r="E139" s="249" t="s">
        <v>1617</v>
      </c>
      <c r="F139" s="249"/>
      <c r="G139" s="249"/>
      <c r="H139" s="253" t="s">
        <v>1618</v>
      </c>
      <c r="I139" s="218"/>
      <c r="J139" s="218"/>
      <c r="K139" s="218"/>
      <c r="L139" s="254" t="s">
        <v>1619</v>
      </c>
      <c r="M139" s="254" t="s">
        <v>1620</v>
      </c>
      <c r="N139" s="217"/>
      <c r="O139" s="217"/>
      <c r="P139" s="219"/>
      <c r="Q139" s="242"/>
    </row>
    <row r="140" spans="1:17" ht="25.5" x14ac:dyDescent="0.3">
      <c r="A140" s="238"/>
      <c r="B140" s="255"/>
      <c r="C140" s="256"/>
      <c r="D140" s="256"/>
      <c r="E140" s="257" t="s">
        <v>1133</v>
      </c>
      <c r="F140" s="257"/>
      <c r="G140" s="257"/>
      <c r="H140" s="258" t="s">
        <v>1621</v>
      </c>
      <c r="I140" s="256"/>
      <c r="J140" s="256"/>
      <c r="K140" s="256"/>
      <c r="L140" s="259" t="s">
        <v>1622</v>
      </c>
      <c r="M140" s="259" t="s">
        <v>1623</v>
      </c>
      <c r="N140" s="220"/>
      <c r="O140" s="220"/>
      <c r="P140" s="221"/>
      <c r="Q140" s="242"/>
    </row>
    <row r="141" spans="1:17" x14ac:dyDescent="0.25">
      <c r="A141" s="238"/>
      <c r="B141" s="218"/>
      <c r="C141" s="218"/>
      <c r="D141" s="218"/>
      <c r="E141" s="249"/>
      <c r="F141" s="249"/>
      <c r="G141" s="249"/>
      <c r="H141" s="218"/>
      <c r="I141" s="218"/>
      <c r="J141" s="218"/>
      <c r="K141" s="218"/>
      <c r="L141" s="251"/>
      <c r="M141" s="251"/>
      <c r="N141" s="217"/>
      <c r="O141" s="217"/>
      <c r="P141" s="217"/>
      <c r="Q141" s="242"/>
    </row>
    <row r="142" spans="1:17" x14ac:dyDescent="0.25">
      <c r="A142" s="238"/>
      <c r="B142" s="239" t="s">
        <v>1624</v>
      </c>
      <c r="C142" s="240" t="s">
        <v>1625</v>
      </c>
      <c r="D142" s="240"/>
      <c r="E142" s="260"/>
      <c r="F142" s="260"/>
      <c r="G142" s="260"/>
      <c r="H142" s="240"/>
      <c r="I142" s="240"/>
      <c r="J142" s="240"/>
      <c r="K142" s="240"/>
      <c r="L142" s="261"/>
      <c r="M142" s="261"/>
      <c r="N142" s="215"/>
      <c r="O142" s="215"/>
      <c r="P142" s="216"/>
      <c r="Q142" s="242"/>
    </row>
    <row r="143" spans="1:17" x14ac:dyDescent="0.25">
      <c r="A143" s="238"/>
      <c r="B143" s="246"/>
      <c r="C143" s="218"/>
      <c r="D143" s="218"/>
      <c r="E143" s="249"/>
      <c r="F143" s="249"/>
      <c r="G143" s="249"/>
      <c r="H143" s="218"/>
      <c r="I143" s="218"/>
      <c r="J143" s="218"/>
      <c r="K143" s="218"/>
      <c r="L143" s="251"/>
      <c r="M143" s="251"/>
      <c r="N143" s="217"/>
      <c r="O143" s="217"/>
      <c r="P143" s="219"/>
      <c r="Q143" s="242"/>
    </row>
    <row r="144" spans="1:17" ht="37.5" x14ac:dyDescent="0.3">
      <c r="A144" s="238"/>
      <c r="B144" s="246"/>
      <c r="C144" s="218"/>
      <c r="D144" s="218"/>
      <c r="E144" s="249" t="s">
        <v>1626</v>
      </c>
      <c r="F144" s="249"/>
      <c r="G144" s="249"/>
      <c r="H144" s="253" t="s">
        <v>1627</v>
      </c>
      <c r="I144" s="218"/>
      <c r="J144" s="218"/>
      <c r="K144" s="218"/>
      <c r="L144" s="254" t="s">
        <v>1628</v>
      </c>
      <c r="M144" s="254" t="s">
        <v>1629</v>
      </c>
      <c r="N144" s="217"/>
      <c r="O144" s="217"/>
      <c r="P144" s="219"/>
      <c r="Q144" s="242"/>
    </row>
    <row r="145" spans="1:17" ht="37.5" x14ac:dyDescent="0.3">
      <c r="A145" s="238"/>
      <c r="B145" s="246"/>
      <c r="C145" s="218"/>
      <c r="D145" s="218"/>
      <c r="E145" s="249" t="s">
        <v>1145</v>
      </c>
      <c r="F145" s="249"/>
      <c r="G145" s="249"/>
      <c r="H145" s="253" t="s">
        <v>1630</v>
      </c>
      <c r="I145" s="218"/>
      <c r="J145" s="218"/>
      <c r="K145" s="218"/>
      <c r="L145" s="254" t="s">
        <v>1631</v>
      </c>
      <c r="M145" s="254" t="s">
        <v>1632</v>
      </c>
      <c r="N145" s="217"/>
      <c r="O145" s="217"/>
      <c r="P145" s="219"/>
      <c r="Q145" s="242"/>
    </row>
    <row r="146" spans="1:17" ht="49.5" x14ac:dyDescent="0.3">
      <c r="A146" s="238"/>
      <c r="B146" s="246"/>
      <c r="C146" s="218"/>
      <c r="D146" s="218"/>
      <c r="E146" s="249" t="s">
        <v>1144</v>
      </c>
      <c r="F146" s="249"/>
      <c r="G146" s="249"/>
      <c r="H146" s="253" t="s">
        <v>1633</v>
      </c>
      <c r="I146" s="218"/>
      <c r="J146" s="218"/>
      <c r="K146" s="218"/>
      <c r="L146" s="254" t="s">
        <v>1634</v>
      </c>
      <c r="M146" s="254" t="s">
        <v>1635</v>
      </c>
      <c r="N146" s="217"/>
      <c r="O146" s="217"/>
      <c r="P146" s="219"/>
      <c r="Q146" s="242"/>
    </row>
    <row r="147" spans="1:17" ht="49.5" x14ac:dyDescent="0.3">
      <c r="A147" s="238"/>
      <c r="B147" s="246"/>
      <c r="C147" s="218"/>
      <c r="D147" s="218"/>
      <c r="E147" s="249" t="s">
        <v>1636</v>
      </c>
      <c r="F147" s="249"/>
      <c r="G147" s="249"/>
      <c r="H147" s="253" t="s">
        <v>1637</v>
      </c>
      <c r="I147" s="218"/>
      <c r="J147" s="218"/>
      <c r="K147" s="218"/>
      <c r="L147" s="254" t="s">
        <v>1638</v>
      </c>
      <c r="M147" s="254" t="s">
        <v>1639</v>
      </c>
      <c r="N147" s="217"/>
      <c r="O147" s="217"/>
      <c r="P147" s="219"/>
      <c r="Q147" s="242"/>
    </row>
    <row r="148" spans="1:17" ht="73.5" x14ac:dyDescent="0.3">
      <c r="A148" s="238"/>
      <c r="B148" s="255"/>
      <c r="C148" s="256"/>
      <c r="D148" s="256"/>
      <c r="E148" s="257" t="s">
        <v>1640</v>
      </c>
      <c r="F148" s="257"/>
      <c r="G148" s="257"/>
      <c r="H148" s="258" t="s">
        <v>1586</v>
      </c>
      <c r="I148" s="256"/>
      <c r="J148" s="256"/>
      <c r="K148" s="256"/>
      <c r="L148" s="259" t="s">
        <v>1641</v>
      </c>
      <c r="M148" s="259" t="s">
        <v>1642</v>
      </c>
      <c r="N148" s="220"/>
      <c r="O148" s="220"/>
      <c r="P148" s="221"/>
      <c r="Q148" s="242"/>
    </row>
    <row r="149" spans="1:17" x14ac:dyDescent="0.25">
      <c r="A149" s="238"/>
      <c r="B149" s="218"/>
      <c r="C149" s="218"/>
      <c r="D149" s="218"/>
      <c r="E149" s="249"/>
      <c r="F149" s="249"/>
      <c r="G149" s="249"/>
      <c r="H149" s="218"/>
      <c r="I149" s="218"/>
      <c r="J149" s="218"/>
      <c r="K149" s="218"/>
      <c r="L149" s="251"/>
      <c r="M149" s="251"/>
      <c r="N149" s="217"/>
      <c r="O149" s="217"/>
      <c r="P149" s="217"/>
      <c r="Q149" s="242"/>
    </row>
    <row r="150" spans="1:17" x14ac:dyDescent="0.25">
      <c r="A150" s="238"/>
      <c r="B150" s="239" t="s">
        <v>1643</v>
      </c>
      <c r="C150" s="240" t="s">
        <v>1644</v>
      </c>
      <c r="D150" s="240"/>
      <c r="E150" s="260"/>
      <c r="F150" s="260"/>
      <c r="G150" s="260"/>
      <c r="H150" s="240"/>
      <c r="I150" s="240"/>
      <c r="J150" s="240"/>
      <c r="K150" s="240"/>
      <c r="L150" s="261"/>
      <c r="M150" s="261"/>
      <c r="N150" s="215"/>
      <c r="O150" s="215"/>
      <c r="P150" s="216"/>
      <c r="Q150" s="242"/>
    </row>
    <row r="151" spans="1:17" x14ac:dyDescent="0.25">
      <c r="A151" s="238"/>
      <c r="B151" s="246"/>
      <c r="C151" s="218"/>
      <c r="D151" s="218"/>
      <c r="E151" s="249"/>
      <c r="F151" s="249"/>
      <c r="G151" s="249"/>
      <c r="H151" s="218"/>
      <c r="I151" s="218"/>
      <c r="J151" s="218"/>
      <c r="K151" s="218"/>
      <c r="L151" s="251"/>
      <c r="M151" s="251"/>
      <c r="N151" s="217"/>
      <c r="O151" s="217"/>
      <c r="P151" s="219"/>
      <c r="Q151" s="242"/>
    </row>
    <row r="152" spans="1:17" ht="121.5" x14ac:dyDescent="0.3">
      <c r="A152" s="238"/>
      <c r="B152" s="246"/>
      <c r="C152" s="218"/>
      <c r="D152" s="218"/>
      <c r="E152" s="249" t="s">
        <v>1645</v>
      </c>
      <c r="F152" s="249"/>
      <c r="G152" s="249"/>
      <c r="H152" s="253" t="s">
        <v>1646</v>
      </c>
      <c r="I152" s="218"/>
      <c r="J152" s="218"/>
      <c r="K152" s="218"/>
      <c r="L152" s="254" t="s">
        <v>1647</v>
      </c>
      <c r="M152" s="254" t="s">
        <v>1648</v>
      </c>
      <c r="N152" s="217"/>
      <c r="O152" s="217"/>
      <c r="P152" s="219"/>
      <c r="Q152" s="242"/>
    </row>
    <row r="153" spans="1:17" ht="37.5" x14ac:dyDescent="0.3">
      <c r="A153" s="238"/>
      <c r="B153" s="246"/>
      <c r="C153" s="218"/>
      <c r="D153" s="218"/>
      <c r="E153" s="249" t="s">
        <v>1073</v>
      </c>
      <c r="F153" s="249"/>
      <c r="G153" s="249"/>
      <c r="H153" s="253" t="s">
        <v>1649</v>
      </c>
      <c r="I153" s="218"/>
      <c r="J153" s="218"/>
      <c r="K153" s="218"/>
      <c r="L153" s="254" t="s">
        <v>1650</v>
      </c>
      <c r="M153" s="254" t="s">
        <v>1651</v>
      </c>
      <c r="N153" s="217"/>
      <c r="O153" s="217"/>
      <c r="P153" s="219"/>
      <c r="Q153" s="242"/>
    </row>
    <row r="154" spans="1:17" ht="37.5" x14ac:dyDescent="0.3">
      <c r="A154" s="238"/>
      <c r="B154" s="246"/>
      <c r="C154" s="218"/>
      <c r="D154" s="218"/>
      <c r="E154" s="249" t="s">
        <v>1652</v>
      </c>
      <c r="F154" s="249"/>
      <c r="G154" s="249"/>
      <c r="H154" s="253" t="s">
        <v>1653</v>
      </c>
      <c r="I154" s="218"/>
      <c r="J154" s="218"/>
      <c r="K154" s="218"/>
      <c r="L154" s="254" t="s">
        <v>1654</v>
      </c>
      <c r="M154" s="254" t="s">
        <v>1655</v>
      </c>
      <c r="N154" s="217"/>
      <c r="O154" s="217"/>
      <c r="P154" s="219"/>
      <c r="Q154" s="242"/>
    </row>
    <row r="155" spans="1:17" ht="25.5" x14ac:dyDescent="0.3">
      <c r="A155" s="238"/>
      <c r="B155" s="246"/>
      <c r="C155" s="218"/>
      <c r="D155" s="218"/>
      <c r="E155" s="249" t="s">
        <v>1656</v>
      </c>
      <c r="F155" s="249"/>
      <c r="G155" s="249"/>
      <c r="H155" s="253" t="s">
        <v>1657</v>
      </c>
      <c r="I155" s="218"/>
      <c r="J155" s="218"/>
      <c r="K155" s="218"/>
      <c r="L155" s="254" t="s">
        <v>1658</v>
      </c>
      <c r="M155" s="254" t="s">
        <v>1659</v>
      </c>
      <c r="N155" s="217"/>
      <c r="O155" s="217"/>
      <c r="P155" s="219"/>
      <c r="Q155" s="242"/>
    </row>
    <row r="156" spans="1:17" ht="25.5" x14ac:dyDescent="0.3">
      <c r="A156" s="238"/>
      <c r="B156" s="246"/>
      <c r="C156" s="218"/>
      <c r="D156" s="218"/>
      <c r="E156" s="249" t="s">
        <v>1077</v>
      </c>
      <c r="F156" s="249"/>
      <c r="G156" s="249"/>
      <c r="H156" s="253" t="s">
        <v>1660</v>
      </c>
      <c r="I156" s="218"/>
      <c r="J156" s="218"/>
      <c r="K156" s="218"/>
      <c r="L156" s="254" t="s">
        <v>1661</v>
      </c>
      <c r="M156" s="254" t="s">
        <v>1662</v>
      </c>
      <c r="N156" s="217"/>
      <c r="O156" s="217"/>
      <c r="P156" s="219"/>
      <c r="Q156" s="242"/>
    </row>
    <row r="157" spans="1:17" ht="37.5" x14ac:dyDescent="0.3">
      <c r="A157" s="238"/>
      <c r="B157" s="246"/>
      <c r="C157" s="218"/>
      <c r="D157" s="218"/>
      <c r="E157" s="249" t="s">
        <v>1663</v>
      </c>
      <c r="F157" s="249"/>
      <c r="G157" s="249"/>
      <c r="H157" s="253" t="s">
        <v>1664</v>
      </c>
      <c r="I157" s="218"/>
      <c r="J157" s="218"/>
      <c r="K157" s="218"/>
      <c r="L157" s="254" t="s">
        <v>1661</v>
      </c>
      <c r="M157" s="254" t="s">
        <v>1665</v>
      </c>
      <c r="N157" s="217"/>
      <c r="O157" s="217"/>
      <c r="P157" s="219"/>
      <c r="Q157" s="242"/>
    </row>
    <row r="158" spans="1:17" ht="16.5" x14ac:dyDescent="0.3">
      <c r="A158" s="238"/>
      <c r="B158" s="246"/>
      <c r="C158" s="218"/>
      <c r="D158" s="218"/>
      <c r="E158" s="249" t="s">
        <v>1666</v>
      </c>
      <c r="F158" s="249"/>
      <c r="G158" s="249"/>
      <c r="H158" s="253" t="s">
        <v>1667</v>
      </c>
      <c r="I158" s="218"/>
      <c r="J158" s="218"/>
      <c r="K158" s="218"/>
      <c r="L158" s="251" t="s">
        <v>1668</v>
      </c>
      <c r="M158" s="251" t="s">
        <v>1669</v>
      </c>
      <c r="N158" s="217"/>
      <c r="O158" s="217"/>
      <c r="P158" s="219"/>
      <c r="Q158" s="242"/>
    </row>
    <row r="159" spans="1:17" ht="61.5" x14ac:dyDescent="0.3">
      <c r="A159" s="238"/>
      <c r="B159" s="246"/>
      <c r="C159" s="218"/>
      <c r="D159" s="218"/>
      <c r="E159" s="249" t="s">
        <v>1138</v>
      </c>
      <c r="F159" s="249"/>
      <c r="G159" s="249"/>
      <c r="H159" s="253" t="s">
        <v>1670</v>
      </c>
      <c r="I159" s="218"/>
      <c r="J159" s="218"/>
      <c r="K159" s="218"/>
      <c r="L159" s="254" t="s">
        <v>1671</v>
      </c>
      <c r="M159" s="254" t="s">
        <v>1672</v>
      </c>
      <c r="N159" s="217"/>
      <c r="O159" s="217"/>
      <c r="P159" s="219"/>
      <c r="Q159" s="242"/>
    </row>
    <row r="160" spans="1:17" ht="37.5" x14ac:dyDescent="0.3">
      <c r="A160" s="238"/>
      <c r="B160" s="246"/>
      <c r="C160" s="218"/>
      <c r="D160" s="218"/>
      <c r="E160" s="249" t="s">
        <v>1673</v>
      </c>
      <c r="F160" s="249"/>
      <c r="G160" s="249"/>
      <c r="H160" s="253" t="s">
        <v>1674</v>
      </c>
      <c r="I160" s="218"/>
      <c r="J160" s="218"/>
      <c r="K160" s="218"/>
      <c r="L160" s="254" t="s">
        <v>1675</v>
      </c>
      <c r="M160" s="254" t="s">
        <v>1676</v>
      </c>
      <c r="N160" s="217"/>
      <c r="O160" s="217"/>
      <c r="P160" s="219"/>
      <c r="Q160" s="242"/>
    </row>
    <row r="161" spans="1:17" ht="37.5" x14ac:dyDescent="0.3">
      <c r="A161" s="238"/>
      <c r="B161" s="246"/>
      <c r="C161" s="218"/>
      <c r="D161" s="218"/>
      <c r="E161" s="249" t="s">
        <v>1677</v>
      </c>
      <c r="F161" s="249"/>
      <c r="G161" s="249"/>
      <c r="H161" s="253" t="s">
        <v>1678</v>
      </c>
      <c r="I161" s="218"/>
      <c r="J161" s="218"/>
      <c r="K161" s="218"/>
      <c r="L161" s="254" t="s">
        <v>1679</v>
      </c>
      <c r="M161" s="254" t="s">
        <v>1680</v>
      </c>
      <c r="N161" s="217"/>
      <c r="O161" s="217"/>
      <c r="P161" s="219"/>
      <c r="Q161" s="242"/>
    </row>
    <row r="162" spans="1:17" ht="49.5" x14ac:dyDescent="0.3">
      <c r="A162" s="238"/>
      <c r="B162" s="246"/>
      <c r="C162" s="218"/>
      <c r="D162" s="218"/>
      <c r="E162" s="249" t="s">
        <v>1681</v>
      </c>
      <c r="F162" s="249"/>
      <c r="G162" s="249"/>
      <c r="H162" s="253" t="s">
        <v>1682</v>
      </c>
      <c r="I162" s="218"/>
      <c r="J162" s="218"/>
      <c r="K162" s="218"/>
      <c r="L162" s="254" t="s">
        <v>1683</v>
      </c>
      <c r="M162" s="254" t="s">
        <v>1684</v>
      </c>
      <c r="N162" s="217"/>
      <c r="O162" s="217"/>
      <c r="P162" s="219"/>
      <c r="Q162" s="242"/>
    </row>
    <row r="163" spans="1:17" ht="16.5" x14ac:dyDescent="0.3">
      <c r="A163" s="238"/>
      <c r="B163" s="255"/>
      <c r="C163" s="256"/>
      <c r="D163" s="256"/>
      <c r="E163" s="257" t="s">
        <v>1685</v>
      </c>
      <c r="F163" s="257"/>
      <c r="G163" s="257"/>
      <c r="H163" s="258" t="s">
        <v>1556</v>
      </c>
      <c r="I163" s="256"/>
      <c r="J163" s="256"/>
      <c r="K163" s="256"/>
      <c r="L163" s="276" t="s">
        <v>1686</v>
      </c>
      <c r="M163" s="276"/>
      <c r="N163" s="220"/>
      <c r="O163" s="220"/>
      <c r="P163" s="221"/>
      <c r="Q163" s="242"/>
    </row>
    <row r="164" spans="1:17" x14ac:dyDescent="0.25">
      <c r="A164" s="238"/>
      <c r="B164" s="218"/>
      <c r="C164" s="218"/>
      <c r="D164" s="218"/>
      <c r="E164" s="249"/>
      <c r="F164" s="249"/>
      <c r="G164" s="249"/>
      <c r="H164" s="218"/>
      <c r="I164" s="218"/>
      <c r="J164" s="218"/>
      <c r="K164" s="218"/>
      <c r="L164" s="251"/>
      <c r="M164" s="251"/>
      <c r="N164" s="217"/>
      <c r="O164" s="217"/>
      <c r="P164" s="217"/>
      <c r="Q164" s="242"/>
    </row>
    <row r="165" spans="1:17" x14ac:dyDescent="0.25">
      <c r="A165" s="238"/>
      <c r="B165" s="239" t="s">
        <v>1687</v>
      </c>
      <c r="C165" s="240" t="s">
        <v>1688</v>
      </c>
      <c r="D165" s="240"/>
      <c r="E165" s="260"/>
      <c r="F165" s="260"/>
      <c r="G165" s="260"/>
      <c r="H165" s="240"/>
      <c r="I165" s="240"/>
      <c r="J165" s="240"/>
      <c r="K165" s="240"/>
      <c r="L165" s="261"/>
      <c r="M165" s="261"/>
      <c r="N165" s="215"/>
      <c r="O165" s="215"/>
      <c r="P165" s="216"/>
      <c r="Q165" s="242"/>
    </row>
    <row r="166" spans="1:17" x14ac:dyDescent="0.25">
      <c r="A166" s="238"/>
      <c r="B166" s="246"/>
      <c r="C166" s="218"/>
      <c r="D166" s="218"/>
      <c r="E166" s="249"/>
      <c r="F166" s="249"/>
      <c r="G166" s="249"/>
      <c r="H166" s="218"/>
      <c r="I166" s="218"/>
      <c r="J166" s="218"/>
      <c r="K166" s="218"/>
      <c r="L166" s="251"/>
      <c r="M166" s="251"/>
      <c r="N166" s="217"/>
      <c r="O166" s="217"/>
      <c r="P166" s="219"/>
      <c r="Q166" s="242"/>
    </row>
    <row r="167" spans="1:17" ht="37.5" x14ac:dyDescent="0.3">
      <c r="A167" s="238"/>
      <c r="B167" s="246"/>
      <c r="C167" s="218"/>
      <c r="D167" s="218"/>
      <c r="E167" s="249" t="s">
        <v>1689</v>
      </c>
      <c r="F167" s="249"/>
      <c r="G167" s="249"/>
      <c r="H167" s="253" t="s">
        <v>1690</v>
      </c>
      <c r="I167" s="218"/>
      <c r="J167" s="218"/>
      <c r="K167" s="218"/>
      <c r="L167" s="254" t="s">
        <v>1691</v>
      </c>
      <c r="M167" s="254" t="s">
        <v>1692</v>
      </c>
      <c r="N167" s="217"/>
      <c r="O167" s="217"/>
      <c r="P167" s="219"/>
      <c r="Q167" s="242"/>
    </row>
    <row r="168" spans="1:17" ht="37.5" x14ac:dyDescent="0.3">
      <c r="A168" s="238"/>
      <c r="B168" s="246"/>
      <c r="C168" s="218"/>
      <c r="D168" s="218"/>
      <c r="E168" s="249" t="s">
        <v>1693</v>
      </c>
      <c r="F168" s="249"/>
      <c r="G168" s="249"/>
      <c r="H168" s="253" t="s">
        <v>1694</v>
      </c>
      <c r="I168" s="218"/>
      <c r="J168" s="218"/>
      <c r="K168" s="218"/>
      <c r="L168" s="254" t="s">
        <v>1691</v>
      </c>
      <c r="M168" s="254" t="s">
        <v>1695</v>
      </c>
      <c r="N168" s="217"/>
      <c r="O168" s="217"/>
      <c r="P168" s="219"/>
      <c r="Q168" s="242"/>
    </row>
    <row r="169" spans="1:17" ht="37.5" x14ac:dyDescent="0.3">
      <c r="A169" s="238"/>
      <c r="B169" s="246"/>
      <c r="C169" s="218"/>
      <c r="D169" s="218"/>
      <c r="E169" s="249" t="s">
        <v>1696</v>
      </c>
      <c r="F169" s="249"/>
      <c r="G169" s="249"/>
      <c r="H169" s="253" t="s">
        <v>1697</v>
      </c>
      <c r="I169" s="218"/>
      <c r="J169" s="218"/>
      <c r="K169" s="218"/>
      <c r="L169" s="254" t="s">
        <v>1698</v>
      </c>
      <c r="M169" s="254" t="s">
        <v>1699</v>
      </c>
      <c r="N169" s="217"/>
      <c r="O169" s="217"/>
      <c r="P169" s="219"/>
      <c r="Q169" s="242"/>
    </row>
    <row r="170" spans="1:17" ht="37.5" x14ac:dyDescent="0.3">
      <c r="A170" s="238"/>
      <c r="B170" s="246"/>
      <c r="C170" s="218"/>
      <c r="D170" s="218"/>
      <c r="E170" s="249" t="s">
        <v>1700</v>
      </c>
      <c r="F170" s="249"/>
      <c r="G170" s="249"/>
      <c r="H170" s="253" t="s">
        <v>1701</v>
      </c>
      <c r="I170" s="218"/>
      <c r="J170" s="218"/>
      <c r="K170" s="218"/>
      <c r="L170" s="254" t="s">
        <v>1702</v>
      </c>
      <c r="M170" s="254" t="s">
        <v>1703</v>
      </c>
      <c r="N170" s="217"/>
      <c r="O170" s="217"/>
      <c r="P170" s="219"/>
      <c r="Q170" s="242"/>
    </row>
    <row r="171" spans="1:17" ht="37.5" x14ac:dyDescent="0.3">
      <c r="A171" s="238"/>
      <c r="B171" s="246"/>
      <c r="C171" s="218"/>
      <c r="D171" s="218"/>
      <c r="E171" s="249" t="s">
        <v>1704</v>
      </c>
      <c r="F171" s="249"/>
      <c r="G171" s="249"/>
      <c r="H171" s="253" t="s">
        <v>1705</v>
      </c>
      <c r="I171" s="218"/>
      <c r="J171" s="218"/>
      <c r="K171" s="218"/>
      <c r="L171" s="254" t="s">
        <v>1706</v>
      </c>
      <c r="M171" s="254" t="s">
        <v>1707</v>
      </c>
      <c r="N171" s="217"/>
      <c r="O171" s="217"/>
      <c r="P171" s="219"/>
      <c r="Q171" s="242"/>
    </row>
    <row r="172" spans="1:17" ht="73.5" x14ac:dyDescent="0.3">
      <c r="A172" s="238"/>
      <c r="B172" s="246"/>
      <c r="C172" s="218"/>
      <c r="D172" s="218"/>
      <c r="E172" s="249" t="s">
        <v>1708</v>
      </c>
      <c r="F172" s="249"/>
      <c r="G172" s="249"/>
      <c r="H172" s="253" t="s">
        <v>1296</v>
      </c>
      <c r="I172" s="218"/>
      <c r="J172" s="218"/>
      <c r="K172" s="218"/>
      <c r="L172" s="254" t="s">
        <v>1709</v>
      </c>
      <c r="M172" s="254" t="s">
        <v>1710</v>
      </c>
      <c r="N172" s="217"/>
      <c r="O172" s="217"/>
      <c r="P172" s="219"/>
      <c r="Q172" s="242"/>
    </row>
    <row r="173" spans="1:17" ht="25.5" x14ac:dyDescent="0.3">
      <c r="A173" s="238"/>
      <c r="B173" s="246"/>
      <c r="C173" s="218"/>
      <c r="D173" s="218"/>
      <c r="E173" s="249" t="s">
        <v>1711</v>
      </c>
      <c r="F173" s="249"/>
      <c r="G173" s="249"/>
      <c r="H173" s="253" t="s">
        <v>1712</v>
      </c>
      <c r="I173" s="218"/>
      <c r="J173" s="218"/>
      <c r="K173" s="218"/>
      <c r="L173" s="254" t="s">
        <v>1713</v>
      </c>
      <c r="M173" s="254" t="s">
        <v>1714</v>
      </c>
      <c r="N173" s="217"/>
      <c r="O173" s="217"/>
      <c r="P173" s="219"/>
      <c r="Q173" s="242"/>
    </row>
    <row r="174" spans="1:17" ht="37.5" x14ac:dyDescent="0.3">
      <c r="A174" s="238"/>
      <c r="B174" s="246"/>
      <c r="C174" s="218"/>
      <c r="D174" s="218"/>
      <c r="E174" s="249" t="s">
        <v>1715</v>
      </c>
      <c r="F174" s="249"/>
      <c r="G174" s="249"/>
      <c r="H174" s="253" t="s">
        <v>1716</v>
      </c>
      <c r="I174" s="218"/>
      <c r="J174" s="218"/>
      <c r="K174" s="218"/>
      <c r="L174" s="254" t="s">
        <v>1717</v>
      </c>
      <c r="M174" s="254" t="s">
        <v>1718</v>
      </c>
      <c r="N174" s="217"/>
      <c r="O174" s="217"/>
      <c r="P174" s="219"/>
      <c r="Q174" s="242"/>
    </row>
    <row r="175" spans="1:17" ht="25.5" x14ac:dyDescent="0.3">
      <c r="A175" s="238"/>
      <c r="B175" s="246"/>
      <c r="C175" s="218"/>
      <c r="D175" s="218"/>
      <c r="E175" s="249" t="s">
        <v>1719</v>
      </c>
      <c r="F175" s="249"/>
      <c r="G175" s="249"/>
      <c r="H175" s="253" t="s">
        <v>1556</v>
      </c>
      <c r="I175" s="218"/>
      <c r="J175" s="218"/>
      <c r="K175" s="218"/>
      <c r="L175" s="251" t="s">
        <v>1686</v>
      </c>
      <c r="M175" s="254" t="s">
        <v>1720</v>
      </c>
      <c r="N175" s="217"/>
      <c r="O175" s="217"/>
      <c r="P175" s="219"/>
      <c r="Q175" s="242"/>
    </row>
    <row r="176" spans="1:17" ht="61.5" x14ac:dyDescent="0.3">
      <c r="A176" s="238"/>
      <c r="B176" s="255"/>
      <c r="C176" s="256"/>
      <c r="D176" s="256"/>
      <c r="E176" s="257" t="s">
        <v>1721</v>
      </c>
      <c r="F176" s="257"/>
      <c r="G176" s="257"/>
      <c r="H176" s="258" t="s">
        <v>1722</v>
      </c>
      <c r="I176" s="256"/>
      <c r="J176" s="256"/>
      <c r="K176" s="256"/>
      <c r="L176" s="259" t="s">
        <v>1723</v>
      </c>
      <c r="M176" s="259" t="s">
        <v>1724</v>
      </c>
      <c r="N176" s="220"/>
      <c r="O176" s="220"/>
      <c r="P176" s="221"/>
      <c r="Q176" s="242"/>
    </row>
    <row r="177" spans="1:17" x14ac:dyDescent="0.25">
      <c r="A177" s="238"/>
      <c r="B177" s="218"/>
      <c r="C177" s="218"/>
      <c r="D177" s="218"/>
      <c r="E177" s="249"/>
      <c r="F177" s="249"/>
      <c r="G177" s="249"/>
      <c r="H177" s="218"/>
      <c r="I177" s="218"/>
      <c r="J177" s="218"/>
      <c r="K177" s="218"/>
      <c r="L177" s="251"/>
      <c r="M177" s="251"/>
      <c r="N177" s="217"/>
      <c r="O177" s="217"/>
      <c r="P177" s="217"/>
      <c r="Q177" s="242"/>
    </row>
    <row r="178" spans="1:17" x14ac:dyDescent="0.25">
      <c r="A178" s="238"/>
      <c r="B178" s="239" t="s">
        <v>1725</v>
      </c>
      <c r="C178" s="240" t="s">
        <v>1726</v>
      </c>
      <c r="D178" s="240"/>
      <c r="E178" s="260"/>
      <c r="F178" s="260"/>
      <c r="G178" s="260"/>
      <c r="H178" s="240"/>
      <c r="I178" s="240"/>
      <c r="J178" s="240"/>
      <c r="K178" s="240"/>
      <c r="L178" s="261"/>
      <c r="M178" s="261"/>
      <c r="N178" s="215"/>
      <c r="O178" s="215"/>
      <c r="P178" s="216"/>
      <c r="Q178" s="242"/>
    </row>
    <row r="179" spans="1:17" x14ac:dyDescent="0.25">
      <c r="A179" s="238"/>
      <c r="B179" s="246"/>
      <c r="C179" s="218"/>
      <c r="D179" s="218"/>
      <c r="E179" s="249"/>
      <c r="F179" s="249"/>
      <c r="G179" s="249"/>
      <c r="H179" s="218"/>
      <c r="I179" s="218"/>
      <c r="J179" s="218"/>
      <c r="K179" s="218"/>
      <c r="L179" s="251"/>
      <c r="M179" s="251"/>
      <c r="N179" s="217"/>
      <c r="O179" s="217"/>
      <c r="P179" s="219"/>
      <c r="Q179" s="242"/>
    </row>
    <row r="180" spans="1:17" ht="37.5" x14ac:dyDescent="0.3">
      <c r="A180" s="238"/>
      <c r="B180" s="246"/>
      <c r="C180" s="218"/>
      <c r="D180" s="218"/>
      <c r="E180" s="249" t="s">
        <v>1727</v>
      </c>
      <c r="F180" s="249"/>
      <c r="G180" s="249"/>
      <c r="H180" s="253" t="s">
        <v>1728</v>
      </c>
      <c r="I180" s="218"/>
      <c r="J180" s="218"/>
      <c r="K180" s="218"/>
      <c r="L180" s="254" t="s">
        <v>1729</v>
      </c>
      <c r="M180" s="254" t="s">
        <v>1730</v>
      </c>
      <c r="N180" s="217"/>
      <c r="O180" s="217"/>
      <c r="P180" s="219"/>
      <c r="Q180" s="242"/>
    </row>
    <row r="181" spans="1:17" ht="25.5" x14ac:dyDescent="0.3">
      <c r="A181" s="238"/>
      <c r="B181" s="246"/>
      <c r="C181" s="218"/>
      <c r="D181" s="218"/>
      <c r="E181" s="249" t="s">
        <v>1731</v>
      </c>
      <c r="F181" s="249"/>
      <c r="G181" s="249"/>
      <c r="H181" s="253" t="s">
        <v>1732</v>
      </c>
      <c r="I181" s="218"/>
      <c r="J181" s="218"/>
      <c r="K181" s="218"/>
      <c r="L181" s="251" t="s">
        <v>1733</v>
      </c>
      <c r="M181" s="254" t="s">
        <v>1734</v>
      </c>
      <c r="N181" s="217"/>
      <c r="O181" s="217"/>
      <c r="P181" s="219"/>
      <c r="Q181" s="242"/>
    </row>
    <row r="182" spans="1:17" ht="37.5" x14ac:dyDescent="0.3">
      <c r="A182" s="238"/>
      <c r="B182" s="246"/>
      <c r="C182" s="218"/>
      <c r="D182" s="218"/>
      <c r="E182" s="249" t="s">
        <v>1735</v>
      </c>
      <c r="F182" s="249"/>
      <c r="G182" s="249"/>
      <c r="H182" s="253" t="s">
        <v>1736</v>
      </c>
      <c r="I182" s="218"/>
      <c r="J182" s="218"/>
      <c r="K182" s="218"/>
      <c r="L182" s="254" t="s">
        <v>1737</v>
      </c>
      <c r="M182" s="254" t="s">
        <v>1738</v>
      </c>
      <c r="N182" s="217"/>
      <c r="O182" s="217"/>
      <c r="P182" s="219"/>
      <c r="Q182" s="242"/>
    </row>
    <row r="183" spans="1:17" ht="61.5" x14ac:dyDescent="0.3">
      <c r="A183" s="238"/>
      <c r="B183" s="255"/>
      <c r="C183" s="256"/>
      <c r="D183" s="256"/>
      <c r="E183" s="257" t="s">
        <v>1739</v>
      </c>
      <c r="F183" s="257"/>
      <c r="G183" s="257"/>
      <c r="H183" s="258" t="s">
        <v>1740</v>
      </c>
      <c r="I183" s="256"/>
      <c r="J183" s="256"/>
      <c r="K183" s="256"/>
      <c r="L183" s="259" t="s">
        <v>1741</v>
      </c>
      <c r="M183" s="259" t="s">
        <v>1742</v>
      </c>
      <c r="N183" s="220"/>
      <c r="O183" s="220"/>
      <c r="P183" s="221"/>
      <c r="Q183" s="242"/>
    </row>
    <row r="184" spans="1:17" ht="15.75" thickBot="1" x14ac:dyDescent="0.3">
      <c r="A184" s="262"/>
      <c r="B184" s="263"/>
      <c r="C184" s="263"/>
      <c r="D184" s="263"/>
      <c r="E184" s="263"/>
      <c r="F184" s="263"/>
      <c r="G184" s="263"/>
      <c r="H184" s="263"/>
      <c r="I184" s="263"/>
      <c r="J184" s="263"/>
      <c r="K184" s="263"/>
      <c r="L184" s="277"/>
      <c r="M184" s="277"/>
      <c r="N184" s="266"/>
      <c r="O184" s="266"/>
      <c r="P184" s="266"/>
      <c r="Q184" s="267"/>
    </row>
    <row r="185" spans="1:17" x14ac:dyDescent="0.25">
      <c r="B185" s="268"/>
      <c r="C185" s="268"/>
      <c r="D185" s="268"/>
      <c r="E185" s="268"/>
      <c r="F185" s="268"/>
      <c r="G185" s="268"/>
      <c r="H185" s="268"/>
      <c r="I185" s="268"/>
      <c r="J185" s="268"/>
      <c r="K185" s="268"/>
      <c r="L185" s="278"/>
      <c r="M185" s="278"/>
    </row>
  </sheetData>
  <pageMargins left="0.7" right="0.7" top="0.75" bottom="0.75" header="0.3" footer="0.3"/>
  <pageSetup paperSize="9" scale="1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AH128"/>
  <sheetViews>
    <sheetView topLeftCell="K77" zoomScale="80" zoomScaleNormal="80" workbookViewId="0">
      <selection activeCell="P93" sqref="P93"/>
    </sheetView>
  </sheetViews>
  <sheetFormatPr baseColWidth="10" defaultRowHeight="12.75" x14ac:dyDescent="0.2"/>
  <cols>
    <col min="1" max="1" width="3.5703125" customWidth="1"/>
    <col min="2" max="2" width="4.5703125" customWidth="1"/>
    <col min="3" max="5" width="2.5703125" customWidth="1"/>
    <col min="6" max="7" width="2" customWidth="1"/>
    <col min="8" max="8" width="21.42578125" bestFit="1" customWidth="1"/>
    <col min="9" max="9" width="4.5703125" customWidth="1"/>
    <col min="10" max="10" width="52.140625" bestFit="1" customWidth="1"/>
    <col min="11" max="11" width="4.5703125" customWidth="1"/>
    <col min="12" max="12" width="74.5703125" bestFit="1" customWidth="1"/>
    <col min="13" max="13" width="3" customWidth="1"/>
    <col min="16" max="16" width="67.140625" bestFit="1" customWidth="1"/>
  </cols>
  <sheetData>
    <row r="1" spans="1:34" ht="45" customHeight="1" thickBot="1" x14ac:dyDescent="0.25">
      <c r="B1" s="563" t="s">
        <v>74</v>
      </c>
      <c r="C1" s="564"/>
      <c r="D1" s="564"/>
      <c r="E1" s="564"/>
      <c r="F1" s="564"/>
      <c r="G1" s="564"/>
      <c r="H1" s="564"/>
      <c r="I1" s="564"/>
      <c r="J1" s="564"/>
      <c r="K1" s="564"/>
      <c r="L1" s="564"/>
      <c r="M1" s="564"/>
      <c r="N1" s="564"/>
      <c r="O1" s="564"/>
      <c r="P1" s="565"/>
    </row>
    <row r="2" spans="1:34" ht="6.75" customHeight="1" x14ac:dyDescent="0.2">
      <c r="AA2" t="b">
        <v>0</v>
      </c>
      <c r="AB2" t="s">
        <v>75</v>
      </c>
    </row>
    <row r="3" spans="1:34" x14ac:dyDescent="0.2">
      <c r="B3" s="566" t="s">
        <v>76</v>
      </c>
      <c r="C3" s="567"/>
      <c r="D3" s="567"/>
      <c r="E3" s="567"/>
      <c r="F3" s="567"/>
      <c r="G3" s="567"/>
      <c r="H3" s="567"/>
      <c r="I3" s="567"/>
      <c r="J3" s="567"/>
      <c r="K3" s="567"/>
      <c r="L3" s="567"/>
      <c r="M3" s="567"/>
      <c r="N3" s="567"/>
      <c r="O3" s="567"/>
      <c r="P3" s="568"/>
      <c r="AA3" s="29" t="b">
        <v>0</v>
      </c>
    </row>
    <row r="4" spans="1:34" x14ac:dyDescent="0.2">
      <c r="B4" s="569"/>
      <c r="C4" s="570"/>
      <c r="D4" s="570"/>
      <c r="E4" s="570"/>
      <c r="F4" s="570"/>
      <c r="G4" s="570"/>
      <c r="H4" s="570"/>
      <c r="I4" s="570"/>
      <c r="J4" s="570"/>
      <c r="K4" s="570"/>
      <c r="L4" s="570"/>
      <c r="M4" s="570"/>
      <c r="N4" s="570"/>
      <c r="O4" s="570"/>
      <c r="P4" s="571"/>
      <c r="AA4" s="30" t="b">
        <v>1</v>
      </c>
    </row>
    <row r="5" spans="1:34" x14ac:dyDescent="0.2">
      <c r="B5" s="572"/>
      <c r="C5" s="573"/>
      <c r="D5" s="573"/>
      <c r="E5" s="573"/>
      <c r="F5" s="573"/>
      <c r="G5" s="573"/>
      <c r="H5" s="573"/>
      <c r="I5" s="573"/>
      <c r="J5" s="573"/>
      <c r="K5" s="573"/>
      <c r="L5" s="573"/>
      <c r="M5" s="573"/>
      <c r="N5" s="573"/>
      <c r="O5" s="573"/>
      <c r="P5" s="574"/>
    </row>
    <row r="6" spans="1:34" x14ac:dyDescent="0.2">
      <c r="H6" t="s">
        <v>77</v>
      </c>
      <c r="AH6" t="s">
        <v>78</v>
      </c>
    </row>
    <row r="8" spans="1:34" x14ac:dyDescent="0.2">
      <c r="A8" s="31"/>
      <c r="B8" s="575" t="s">
        <v>79</v>
      </c>
      <c r="C8" s="575"/>
      <c r="D8" s="575"/>
      <c r="E8" s="575"/>
      <c r="F8" s="575"/>
      <c r="G8" s="575"/>
      <c r="H8" s="575"/>
      <c r="I8" s="576" t="s">
        <v>80</v>
      </c>
      <c r="J8" s="576"/>
      <c r="K8" s="309" t="s">
        <v>81</v>
      </c>
      <c r="L8" s="310" t="s">
        <v>1762</v>
      </c>
      <c r="M8" s="32"/>
      <c r="N8" s="33" t="s">
        <v>82</v>
      </c>
      <c r="O8" s="15" t="s">
        <v>83</v>
      </c>
      <c r="P8" s="15" t="s">
        <v>84</v>
      </c>
    </row>
    <row r="9" spans="1:34" ht="15" x14ac:dyDescent="0.25">
      <c r="A9" s="31"/>
      <c r="B9" s="19">
        <v>1</v>
      </c>
      <c r="C9" s="16"/>
      <c r="D9" s="16"/>
      <c r="E9" s="16"/>
      <c r="F9" s="16"/>
      <c r="G9" s="16"/>
      <c r="H9" s="17" t="s">
        <v>85</v>
      </c>
      <c r="I9" s="34"/>
      <c r="J9" s="35"/>
      <c r="K9" s="19"/>
      <c r="L9" s="36" t="s">
        <v>86</v>
      </c>
      <c r="M9" s="1"/>
      <c r="N9" s="33"/>
      <c r="O9" s="15"/>
      <c r="P9" s="15"/>
    </row>
    <row r="10" spans="1:34" ht="15" x14ac:dyDescent="0.25">
      <c r="A10" s="31"/>
      <c r="B10" s="4"/>
      <c r="C10" s="1" t="s">
        <v>87</v>
      </c>
      <c r="D10" s="1" t="s">
        <v>88</v>
      </c>
      <c r="E10" s="1" t="s">
        <v>89</v>
      </c>
      <c r="F10" s="2" t="s">
        <v>90</v>
      </c>
      <c r="G10" s="1"/>
      <c r="H10" s="5"/>
      <c r="I10" s="4">
        <v>1</v>
      </c>
      <c r="J10" s="1" t="s">
        <v>91</v>
      </c>
      <c r="K10" s="4"/>
      <c r="L10" s="36"/>
      <c r="M10" s="37"/>
      <c r="N10" s="38"/>
      <c r="O10" s="13"/>
      <c r="P10" s="13"/>
    </row>
    <row r="11" spans="1:34" x14ac:dyDescent="0.2">
      <c r="A11" s="31"/>
      <c r="B11" s="4"/>
      <c r="C11" s="4"/>
      <c r="D11" s="4"/>
      <c r="E11" s="4" t="s">
        <v>0</v>
      </c>
      <c r="F11" s="4"/>
      <c r="G11" s="4">
        <v>1</v>
      </c>
      <c r="H11" s="10"/>
      <c r="I11" s="4"/>
      <c r="J11" s="561" t="s">
        <v>92</v>
      </c>
      <c r="K11" s="4">
        <v>1</v>
      </c>
      <c r="L11" s="5" t="s">
        <v>93</v>
      </c>
      <c r="M11" s="1">
        <v>1</v>
      </c>
      <c r="N11" s="38" t="s">
        <v>94</v>
      </c>
      <c r="O11" s="13" t="s">
        <v>95</v>
      </c>
      <c r="P11" s="13" t="s">
        <v>96</v>
      </c>
      <c r="Q11" t="s">
        <v>97</v>
      </c>
    </row>
    <row r="12" spans="1:34" x14ac:dyDescent="0.2">
      <c r="A12" s="31"/>
      <c r="B12" s="4"/>
      <c r="C12" s="4"/>
      <c r="D12" s="4"/>
      <c r="E12" s="4"/>
      <c r="F12" s="4"/>
      <c r="G12" s="4"/>
      <c r="H12" s="10" t="s">
        <v>66</v>
      </c>
      <c r="I12" s="4"/>
      <c r="J12" s="561"/>
      <c r="K12" s="4">
        <v>2</v>
      </c>
      <c r="L12" s="5" t="s">
        <v>98</v>
      </c>
      <c r="M12" s="1">
        <v>2</v>
      </c>
      <c r="N12" s="38" t="s">
        <v>99</v>
      </c>
      <c r="O12" s="13" t="s">
        <v>100</v>
      </c>
      <c r="P12" s="13" t="s">
        <v>101</v>
      </c>
      <c r="Q12" t="s">
        <v>97</v>
      </c>
      <c r="R12" t="s">
        <v>1168</v>
      </c>
      <c r="S12" t="s">
        <v>1167</v>
      </c>
    </row>
    <row r="13" spans="1:34" x14ac:dyDescent="0.2">
      <c r="A13" s="31"/>
      <c r="B13" s="4"/>
      <c r="C13" s="4" t="s">
        <v>0</v>
      </c>
      <c r="D13" s="4" t="s">
        <v>0</v>
      </c>
      <c r="E13" s="4"/>
      <c r="F13" s="4"/>
      <c r="G13" s="4"/>
      <c r="H13" s="10"/>
      <c r="I13" s="4"/>
      <c r="J13" s="561"/>
      <c r="K13" s="4">
        <v>3</v>
      </c>
      <c r="L13" s="5" t="s">
        <v>102</v>
      </c>
      <c r="M13" s="1">
        <v>3</v>
      </c>
      <c r="N13" s="38" t="s">
        <v>99</v>
      </c>
      <c r="O13" s="13" t="s">
        <v>103</v>
      </c>
      <c r="P13" s="13" t="s">
        <v>104</v>
      </c>
      <c r="Q13" t="s">
        <v>97</v>
      </c>
      <c r="R13" t="s">
        <v>1169</v>
      </c>
    </row>
    <row r="14" spans="1:34" x14ac:dyDescent="0.2">
      <c r="A14" s="31"/>
      <c r="B14" s="4"/>
      <c r="C14" s="1"/>
      <c r="D14" s="1"/>
      <c r="E14" s="1"/>
      <c r="F14" s="1"/>
      <c r="G14" s="1"/>
      <c r="H14" s="5"/>
      <c r="I14" s="4"/>
      <c r="J14" s="561"/>
      <c r="K14" s="4">
        <v>4</v>
      </c>
      <c r="L14" s="39" t="s">
        <v>105</v>
      </c>
      <c r="M14" s="1">
        <v>4</v>
      </c>
      <c r="N14" s="38" t="s">
        <v>94</v>
      </c>
      <c r="O14" s="13" t="s">
        <v>106</v>
      </c>
      <c r="P14" s="13" t="s">
        <v>107</v>
      </c>
      <c r="Q14" t="s">
        <v>97</v>
      </c>
      <c r="R14" t="s">
        <v>1169</v>
      </c>
      <c r="S14" t="s">
        <v>1170</v>
      </c>
    </row>
    <row r="15" spans="1:34" x14ac:dyDescent="0.2">
      <c r="A15" s="31"/>
      <c r="B15" s="4"/>
      <c r="C15" s="1"/>
      <c r="D15" s="1"/>
      <c r="E15" s="1"/>
      <c r="F15" s="1"/>
      <c r="G15" s="1"/>
      <c r="H15" s="5"/>
      <c r="I15" s="4"/>
      <c r="J15" s="40"/>
      <c r="K15" s="4">
        <v>5</v>
      </c>
      <c r="L15" s="39" t="s">
        <v>72</v>
      </c>
      <c r="M15" s="1">
        <v>5</v>
      </c>
      <c r="N15" s="38" t="s">
        <v>99</v>
      </c>
      <c r="O15" s="13" t="s">
        <v>108</v>
      </c>
      <c r="P15" s="13" t="s">
        <v>109</v>
      </c>
      <c r="Q15" t="s">
        <v>1168</v>
      </c>
      <c r="R15" t="s">
        <v>1177</v>
      </c>
      <c r="S15" t="s">
        <v>1175</v>
      </c>
      <c r="T15" t="s">
        <v>1171</v>
      </c>
    </row>
    <row r="16" spans="1:34" x14ac:dyDescent="0.2">
      <c r="A16" s="31"/>
      <c r="B16" s="4"/>
      <c r="C16" s="1"/>
      <c r="D16" s="1"/>
      <c r="E16" s="1"/>
      <c r="F16" s="1"/>
      <c r="G16" s="1"/>
      <c r="H16" s="5"/>
      <c r="I16" s="4"/>
      <c r="J16" s="40"/>
      <c r="K16" s="4">
        <v>6</v>
      </c>
      <c r="L16" s="39" t="s">
        <v>71</v>
      </c>
      <c r="M16" s="1">
        <v>6</v>
      </c>
      <c r="N16" s="38" t="s">
        <v>94</v>
      </c>
      <c r="O16" s="13" t="s">
        <v>110</v>
      </c>
      <c r="P16" s="41" t="s">
        <v>111</v>
      </c>
      <c r="Q16" t="s">
        <v>1167</v>
      </c>
      <c r="R16" t="s">
        <v>1175</v>
      </c>
      <c r="S16" t="s">
        <v>1178</v>
      </c>
      <c r="T16" t="s">
        <v>1176</v>
      </c>
      <c r="U16" t="s">
        <v>1172</v>
      </c>
    </row>
    <row r="17" spans="1:23" x14ac:dyDescent="0.2">
      <c r="A17" s="31"/>
      <c r="B17" s="4"/>
      <c r="C17" s="1"/>
      <c r="D17" s="1"/>
      <c r="E17" s="1"/>
      <c r="F17" s="1"/>
      <c r="G17" s="1"/>
      <c r="H17" s="5"/>
      <c r="I17" s="4"/>
      <c r="J17" s="40"/>
      <c r="K17" s="4">
        <v>7</v>
      </c>
      <c r="L17" s="5" t="s">
        <v>112</v>
      </c>
      <c r="M17" s="1">
        <v>7</v>
      </c>
      <c r="N17" s="38" t="s">
        <v>94</v>
      </c>
      <c r="O17" s="13" t="s">
        <v>113</v>
      </c>
      <c r="P17" s="13" t="s">
        <v>114</v>
      </c>
      <c r="Q17" t="s">
        <v>97</v>
      </c>
      <c r="R17" t="s">
        <v>1168</v>
      </c>
      <c r="S17" t="s">
        <v>1173</v>
      </c>
    </row>
    <row r="18" spans="1:23" x14ac:dyDescent="0.2">
      <c r="A18" s="31"/>
      <c r="B18" s="4"/>
      <c r="C18" s="1"/>
      <c r="D18" s="1"/>
      <c r="E18" s="1"/>
      <c r="F18" s="1"/>
      <c r="G18" s="1"/>
      <c r="H18" s="5"/>
      <c r="I18" s="4"/>
      <c r="J18" s="40"/>
      <c r="K18" s="4">
        <v>8</v>
      </c>
      <c r="L18" s="5" t="s">
        <v>70</v>
      </c>
      <c r="M18" s="1">
        <v>8</v>
      </c>
      <c r="N18" s="38" t="s">
        <v>94</v>
      </c>
      <c r="O18" s="13" t="s">
        <v>115</v>
      </c>
      <c r="P18" s="13" t="s">
        <v>116</v>
      </c>
      <c r="Q18" t="s">
        <v>97</v>
      </c>
      <c r="R18" t="s">
        <v>1168</v>
      </c>
      <c r="S18" t="s">
        <v>1173</v>
      </c>
    </row>
    <row r="19" spans="1:23" x14ac:dyDescent="0.2">
      <c r="A19" s="31"/>
      <c r="B19" s="4"/>
      <c r="C19" s="1"/>
      <c r="D19" s="1"/>
      <c r="E19" s="1"/>
      <c r="F19" s="1"/>
      <c r="G19" s="1"/>
      <c r="H19" s="5"/>
      <c r="I19" s="4"/>
      <c r="J19" s="40"/>
      <c r="K19" s="4">
        <v>9</v>
      </c>
      <c r="L19" s="5" t="s">
        <v>73</v>
      </c>
      <c r="M19" s="1">
        <v>9</v>
      </c>
      <c r="N19" s="38" t="s">
        <v>94</v>
      </c>
      <c r="O19" s="13" t="s">
        <v>117</v>
      </c>
      <c r="P19" s="13" t="s">
        <v>118</v>
      </c>
      <c r="Q19" t="s">
        <v>97</v>
      </c>
      <c r="R19" t="s">
        <v>1168</v>
      </c>
      <c r="S19" t="s">
        <v>1174</v>
      </c>
    </row>
    <row r="20" spans="1:23" x14ac:dyDescent="0.2">
      <c r="A20" s="31"/>
      <c r="B20" s="4"/>
      <c r="C20" s="1"/>
      <c r="D20" s="1"/>
      <c r="E20" s="1"/>
      <c r="F20" s="1"/>
      <c r="G20" s="1"/>
      <c r="H20" s="5"/>
      <c r="I20" s="4"/>
      <c r="J20" s="40"/>
      <c r="K20" s="4">
        <v>10</v>
      </c>
      <c r="L20" s="5" t="s">
        <v>119</v>
      </c>
      <c r="M20" s="1">
        <v>10</v>
      </c>
      <c r="N20" s="38" t="s">
        <v>94</v>
      </c>
      <c r="O20" s="13" t="s">
        <v>120</v>
      </c>
      <c r="P20" s="13" t="s">
        <v>121</v>
      </c>
      <c r="Q20" t="s">
        <v>1179</v>
      </c>
      <c r="R20" t="s">
        <v>1167</v>
      </c>
      <c r="S20" t="s">
        <v>1175</v>
      </c>
      <c r="T20" t="s">
        <v>1178</v>
      </c>
      <c r="U20" t="s">
        <v>1176</v>
      </c>
      <c r="V20" t="s">
        <v>1172</v>
      </c>
    </row>
    <row r="21" spans="1:23" x14ac:dyDescent="0.2">
      <c r="A21" s="31"/>
      <c r="B21" s="4"/>
      <c r="C21" s="1"/>
      <c r="D21" s="1"/>
      <c r="E21" s="1"/>
      <c r="F21" s="1"/>
      <c r="G21" s="1"/>
      <c r="H21" s="5"/>
      <c r="I21" s="4"/>
      <c r="J21" s="40"/>
      <c r="K21" s="4">
        <v>11</v>
      </c>
      <c r="L21" s="5" t="s">
        <v>122</v>
      </c>
      <c r="M21" s="1">
        <v>11</v>
      </c>
      <c r="N21" s="38" t="s">
        <v>82</v>
      </c>
      <c r="O21" s="13" t="s">
        <v>123</v>
      </c>
      <c r="P21" s="13" t="s">
        <v>124</v>
      </c>
      <c r="Q21" t="s">
        <v>1168</v>
      </c>
      <c r="R21" t="s">
        <v>1177</v>
      </c>
      <c r="S21" t="s">
        <v>1167</v>
      </c>
      <c r="T21" t="s">
        <v>1175</v>
      </c>
      <c r="U21" t="s">
        <v>1178</v>
      </c>
      <c r="V21" t="s">
        <v>1176</v>
      </c>
      <c r="W21" t="s">
        <v>1172</v>
      </c>
    </row>
    <row r="22" spans="1:23" x14ac:dyDescent="0.2">
      <c r="A22" s="31"/>
      <c r="B22" s="4"/>
      <c r="C22" s="1"/>
      <c r="D22" s="1" t="s">
        <v>125</v>
      </c>
      <c r="E22" s="1"/>
      <c r="F22" s="1"/>
      <c r="G22" s="1"/>
      <c r="H22" s="5"/>
      <c r="I22" s="4"/>
      <c r="J22" s="40"/>
      <c r="K22" s="4">
        <v>12</v>
      </c>
      <c r="L22" s="5" t="s">
        <v>126</v>
      </c>
      <c r="M22" s="1">
        <v>12</v>
      </c>
      <c r="N22" s="38" t="s">
        <v>99</v>
      </c>
      <c r="O22" s="13" t="s">
        <v>127</v>
      </c>
      <c r="P22" s="13" t="s">
        <v>128</v>
      </c>
      <c r="Q22" t="s">
        <v>1177</v>
      </c>
      <c r="R22" t="s">
        <v>1171</v>
      </c>
    </row>
    <row r="23" spans="1:23" x14ac:dyDescent="0.2">
      <c r="A23" s="31"/>
      <c r="B23" s="4"/>
      <c r="C23" s="1"/>
      <c r="D23" s="1"/>
      <c r="E23" s="1"/>
      <c r="F23" s="1"/>
      <c r="G23" s="1"/>
      <c r="H23" s="5"/>
      <c r="I23" s="4"/>
      <c r="J23" s="40"/>
      <c r="K23" s="4">
        <v>13</v>
      </c>
      <c r="L23" s="5" t="s">
        <v>129</v>
      </c>
      <c r="M23" s="1">
        <v>13</v>
      </c>
      <c r="N23" s="38" t="s">
        <v>94</v>
      </c>
      <c r="O23" s="13" t="s">
        <v>130</v>
      </c>
      <c r="P23" s="13" t="s">
        <v>131</v>
      </c>
      <c r="Q23" t="s">
        <v>1168</v>
      </c>
      <c r="R23" t="s">
        <v>1177</v>
      </c>
      <c r="S23" t="s">
        <v>1167</v>
      </c>
      <c r="T23" t="s">
        <v>1173</v>
      </c>
      <c r="U23" t="s">
        <v>1174</v>
      </c>
      <c r="V23" t="s">
        <v>1171</v>
      </c>
    </row>
    <row r="24" spans="1:23" x14ac:dyDescent="0.2">
      <c r="A24" s="31"/>
      <c r="B24" s="4"/>
      <c r="C24" s="1"/>
      <c r="D24" s="1"/>
      <c r="E24" s="1"/>
      <c r="F24" s="1"/>
      <c r="G24" s="1"/>
      <c r="H24" s="5"/>
      <c r="I24" s="18"/>
      <c r="J24" s="6"/>
      <c r="K24" s="18"/>
      <c r="L24" s="7"/>
      <c r="M24" s="6"/>
      <c r="N24" s="42"/>
      <c r="O24" s="14"/>
      <c r="P24" s="14"/>
    </row>
    <row r="25" spans="1:23" x14ac:dyDescent="0.2">
      <c r="A25" s="31"/>
      <c r="B25" s="4"/>
      <c r="C25" s="1"/>
      <c r="D25" s="1"/>
      <c r="E25" s="1"/>
      <c r="F25" s="1"/>
      <c r="G25" s="1"/>
      <c r="H25" s="5"/>
      <c r="N25" s="43"/>
    </row>
    <row r="26" spans="1:23" ht="15" x14ac:dyDescent="0.25">
      <c r="A26" s="31"/>
      <c r="B26" s="4"/>
      <c r="C26" s="1"/>
      <c r="D26" s="1"/>
      <c r="E26" s="1"/>
      <c r="F26" s="1"/>
      <c r="G26" s="1"/>
      <c r="H26" s="5"/>
      <c r="I26" s="19"/>
      <c r="J26" s="17"/>
      <c r="K26" s="19"/>
      <c r="L26" s="44" t="s">
        <v>132</v>
      </c>
      <c r="M26" s="16"/>
      <c r="N26" s="33"/>
      <c r="O26" s="15"/>
      <c r="P26" s="15"/>
    </row>
    <row r="27" spans="1:23" ht="15" x14ac:dyDescent="0.25">
      <c r="A27" s="31"/>
      <c r="B27" s="4"/>
      <c r="C27" s="1"/>
      <c r="D27" s="1"/>
      <c r="E27" s="1"/>
      <c r="F27" s="1"/>
      <c r="G27" s="1"/>
      <c r="H27" s="5"/>
      <c r="I27" s="4">
        <v>2</v>
      </c>
      <c r="J27" s="1" t="s">
        <v>59</v>
      </c>
      <c r="K27" s="4"/>
      <c r="L27" s="36"/>
      <c r="M27" s="1"/>
      <c r="N27" s="38"/>
      <c r="O27" s="13"/>
      <c r="P27" s="13"/>
    </row>
    <row r="28" spans="1:23" x14ac:dyDescent="0.2">
      <c r="A28" s="31"/>
      <c r="B28" s="4"/>
      <c r="C28" s="4" t="s">
        <v>0</v>
      </c>
      <c r="D28" s="4"/>
      <c r="E28" s="4" t="s">
        <v>0</v>
      </c>
      <c r="F28" s="4"/>
      <c r="G28" s="4"/>
      <c r="H28" s="10"/>
      <c r="I28" s="4"/>
      <c r="J28" s="561" t="s">
        <v>133</v>
      </c>
      <c r="K28" s="4">
        <v>1</v>
      </c>
      <c r="L28" s="5" t="s">
        <v>55</v>
      </c>
      <c r="M28" s="1">
        <v>1</v>
      </c>
      <c r="N28" s="38" t="s">
        <v>134</v>
      </c>
      <c r="O28" s="13" t="s">
        <v>135</v>
      </c>
      <c r="P28" s="13" t="s">
        <v>136</v>
      </c>
      <c r="Q28" t="s">
        <v>97</v>
      </c>
      <c r="R28" t="s">
        <v>1168</v>
      </c>
      <c r="S28" t="s">
        <v>1178</v>
      </c>
      <c r="T28" t="s">
        <v>1181</v>
      </c>
      <c r="U28" t="s">
        <v>1180</v>
      </c>
    </row>
    <row r="29" spans="1:23" x14ac:dyDescent="0.2">
      <c r="A29" s="31"/>
      <c r="B29" s="4"/>
      <c r="C29" s="4"/>
      <c r="D29" s="4"/>
      <c r="E29" s="4"/>
      <c r="F29" s="4"/>
      <c r="G29" s="4"/>
      <c r="H29" s="10"/>
      <c r="I29" s="4"/>
      <c r="J29" s="561"/>
      <c r="K29" s="4">
        <v>2</v>
      </c>
      <c r="L29" s="5" t="s">
        <v>56</v>
      </c>
      <c r="M29" s="1">
        <v>2</v>
      </c>
      <c r="N29" s="38" t="s">
        <v>94</v>
      </c>
      <c r="O29" s="13" t="s">
        <v>137</v>
      </c>
      <c r="P29" s="13" t="s">
        <v>138</v>
      </c>
      <c r="Q29" t="s">
        <v>97</v>
      </c>
      <c r="R29" t="s">
        <v>1168</v>
      </c>
      <c r="S29" t="s">
        <v>1178</v>
      </c>
      <c r="T29" t="s">
        <v>1182</v>
      </c>
    </row>
    <row r="30" spans="1:23" x14ac:dyDescent="0.2">
      <c r="A30" s="31"/>
      <c r="B30" s="4"/>
      <c r="C30" s="4"/>
      <c r="D30" s="4" t="s">
        <v>139</v>
      </c>
      <c r="E30" s="4" t="s">
        <v>0</v>
      </c>
      <c r="F30" s="4"/>
      <c r="G30" s="4"/>
      <c r="H30" s="10"/>
      <c r="I30" s="4"/>
      <c r="J30" s="561"/>
      <c r="K30" s="4">
        <v>3</v>
      </c>
      <c r="L30" s="5" t="s">
        <v>54</v>
      </c>
      <c r="M30" s="1">
        <v>3</v>
      </c>
      <c r="N30" s="38" t="s">
        <v>94</v>
      </c>
      <c r="O30" s="13" t="s">
        <v>140</v>
      </c>
      <c r="P30" s="13" t="s">
        <v>141</v>
      </c>
      <c r="Q30" t="s">
        <v>97</v>
      </c>
      <c r="R30" t="s">
        <v>1168</v>
      </c>
      <c r="S30" t="s">
        <v>1178</v>
      </c>
      <c r="T30" t="s">
        <v>1181</v>
      </c>
    </row>
    <row r="31" spans="1:23" x14ac:dyDescent="0.2">
      <c r="A31" s="31"/>
      <c r="B31" s="4"/>
      <c r="C31" s="4" t="s">
        <v>0</v>
      </c>
      <c r="D31" s="4" t="s">
        <v>0</v>
      </c>
      <c r="E31" s="4"/>
      <c r="F31" s="4"/>
      <c r="G31" s="4"/>
      <c r="H31" s="10"/>
      <c r="I31" s="4"/>
      <c r="J31" s="561"/>
      <c r="K31" s="4">
        <v>4</v>
      </c>
      <c r="L31" s="5" t="s">
        <v>142</v>
      </c>
      <c r="M31" s="1">
        <v>4</v>
      </c>
      <c r="N31" s="38" t="s">
        <v>94</v>
      </c>
      <c r="O31" s="13" t="s">
        <v>143</v>
      </c>
      <c r="P31" s="13" t="s">
        <v>144</v>
      </c>
      <c r="Q31" t="s">
        <v>97</v>
      </c>
      <c r="R31" t="s">
        <v>1168</v>
      </c>
      <c r="S31" t="s">
        <v>1167</v>
      </c>
      <c r="T31" t="s">
        <v>1175</v>
      </c>
      <c r="U31" t="s">
        <v>1178</v>
      </c>
      <c r="V31" t="s">
        <v>1182</v>
      </c>
    </row>
    <row r="32" spans="1:23" x14ac:dyDescent="0.2">
      <c r="A32" s="31"/>
      <c r="B32" s="4"/>
      <c r="C32" s="4"/>
      <c r="D32" s="4"/>
      <c r="E32" s="4"/>
      <c r="F32" s="4"/>
      <c r="G32" s="4"/>
      <c r="H32" s="10"/>
      <c r="I32" s="4"/>
      <c r="J32" s="1"/>
      <c r="K32" s="4">
        <v>5</v>
      </c>
      <c r="L32" s="5" t="s">
        <v>58</v>
      </c>
      <c r="M32" s="1">
        <v>5</v>
      </c>
      <c r="N32" s="38" t="s">
        <v>94</v>
      </c>
      <c r="O32" s="13" t="s">
        <v>145</v>
      </c>
      <c r="P32" s="13" t="s">
        <v>146</v>
      </c>
      <c r="Q32" t="s">
        <v>97</v>
      </c>
      <c r="R32" t="s">
        <v>1168</v>
      </c>
      <c r="S32" t="s">
        <v>1167</v>
      </c>
      <c r="T32" t="s">
        <v>1175</v>
      </c>
      <c r="U32" t="s">
        <v>1178</v>
      </c>
      <c r="V32" t="s">
        <v>1183</v>
      </c>
    </row>
    <row r="33" spans="1:22" x14ac:dyDescent="0.2">
      <c r="A33" s="31"/>
      <c r="B33" s="4"/>
      <c r="C33" s="4"/>
      <c r="D33" s="4"/>
      <c r="E33" s="4"/>
      <c r="F33" s="4"/>
      <c r="G33" s="4"/>
      <c r="H33" s="10"/>
      <c r="I33" s="4"/>
      <c r="J33" s="1"/>
      <c r="K33" s="4">
        <v>6</v>
      </c>
      <c r="L33" s="5" t="s">
        <v>57</v>
      </c>
      <c r="M33" s="1">
        <v>6</v>
      </c>
      <c r="N33" s="38" t="s">
        <v>94</v>
      </c>
      <c r="O33" s="13" t="s">
        <v>147</v>
      </c>
      <c r="P33" s="13" t="s">
        <v>148</v>
      </c>
      <c r="Q33" t="s">
        <v>97</v>
      </c>
      <c r="R33" t="s">
        <v>1168</v>
      </c>
      <c r="S33" t="s">
        <v>1167</v>
      </c>
      <c r="T33" t="s">
        <v>1175</v>
      </c>
      <c r="U33" t="s">
        <v>1178</v>
      </c>
      <c r="V33" t="s">
        <v>1183</v>
      </c>
    </row>
    <row r="34" spans="1:22" x14ac:dyDescent="0.2">
      <c r="A34" s="31"/>
      <c r="B34" s="4"/>
      <c r="C34" s="1"/>
      <c r="D34" s="1"/>
      <c r="E34" s="1"/>
      <c r="F34" s="1"/>
      <c r="G34" s="1"/>
      <c r="H34" s="5"/>
      <c r="I34" s="4"/>
      <c r="J34" s="1"/>
      <c r="K34" s="4">
        <v>7</v>
      </c>
      <c r="L34" s="5" t="s">
        <v>149</v>
      </c>
      <c r="M34" s="1">
        <v>7</v>
      </c>
      <c r="N34" s="38" t="s">
        <v>94</v>
      </c>
      <c r="O34" s="13" t="s">
        <v>150</v>
      </c>
      <c r="P34" s="13" t="s">
        <v>151</v>
      </c>
      <c r="Q34" t="s">
        <v>97</v>
      </c>
      <c r="R34" t="s">
        <v>1168</v>
      </c>
      <c r="S34" t="s">
        <v>1167</v>
      </c>
      <c r="T34" t="s">
        <v>1175</v>
      </c>
      <c r="U34" t="s">
        <v>1178</v>
      </c>
      <c r="V34" t="s">
        <v>1184</v>
      </c>
    </row>
    <row r="35" spans="1:22" x14ac:dyDescent="0.2">
      <c r="A35" s="31"/>
      <c r="B35" s="4"/>
      <c r="C35" s="1"/>
      <c r="D35" s="1"/>
      <c r="E35" s="1"/>
      <c r="F35" s="1"/>
      <c r="G35" s="1"/>
      <c r="H35" s="5"/>
      <c r="I35" s="4"/>
      <c r="J35" s="1"/>
      <c r="K35" s="4">
        <v>8</v>
      </c>
      <c r="L35" s="5" t="s">
        <v>152</v>
      </c>
      <c r="M35" s="1">
        <v>8</v>
      </c>
      <c r="N35" s="38" t="s">
        <v>99</v>
      </c>
      <c r="O35" s="13" t="s">
        <v>153</v>
      </c>
      <c r="P35" s="13" t="s">
        <v>154</v>
      </c>
      <c r="Q35" t="s">
        <v>97</v>
      </c>
      <c r="R35" t="s">
        <v>1168</v>
      </c>
      <c r="S35" t="s">
        <v>1178</v>
      </c>
      <c r="T35" t="s">
        <v>1184</v>
      </c>
    </row>
    <row r="36" spans="1:22" x14ac:dyDescent="0.2">
      <c r="A36" s="31"/>
      <c r="B36" s="4"/>
      <c r="C36" s="1"/>
      <c r="D36" s="1"/>
      <c r="E36" s="1"/>
      <c r="F36" s="1"/>
      <c r="G36" s="1"/>
      <c r="H36" s="5"/>
      <c r="I36" s="4"/>
      <c r="J36" s="1"/>
      <c r="K36" s="4">
        <v>9</v>
      </c>
      <c r="L36" s="5" t="s">
        <v>155</v>
      </c>
      <c r="M36" s="1">
        <v>9</v>
      </c>
      <c r="N36" s="38" t="s">
        <v>94</v>
      </c>
      <c r="O36" s="13" t="s">
        <v>156</v>
      </c>
      <c r="P36" s="13" t="s">
        <v>157</v>
      </c>
      <c r="Q36" t="s">
        <v>97</v>
      </c>
      <c r="R36" t="s">
        <v>1168</v>
      </c>
      <c r="S36" t="s">
        <v>1178</v>
      </c>
      <c r="T36" t="s">
        <v>1181</v>
      </c>
      <c r="U36" t="s">
        <v>1182</v>
      </c>
      <c r="V36" t="s">
        <v>1184</v>
      </c>
    </row>
    <row r="37" spans="1:22" x14ac:dyDescent="0.2">
      <c r="A37" s="31"/>
      <c r="B37" s="4"/>
      <c r="C37" s="1"/>
      <c r="D37" s="1"/>
      <c r="E37" s="1"/>
      <c r="F37" s="1"/>
      <c r="G37" s="1"/>
      <c r="H37" s="5"/>
      <c r="I37" s="4"/>
      <c r="J37" s="1"/>
      <c r="K37" s="4">
        <v>10</v>
      </c>
      <c r="L37" s="5" t="s">
        <v>158</v>
      </c>
      <c r="M37" s="1">
        <v>10</v>
      </c>
      <c r="N37" s="38" t="s">
        <v>94</v>
      </c>
      <c r="O37" s="13" t="s">
        <v>159</v>
      </c>
      <c r="P37" s="13" t="s">
        <v>160</v>
      </c>
      <c r="Q37" t="s">
        <v>97</v>
      </c>
      <c r="R37" t="s">
        <v>1168</v>
      </c>
      <c r="S37" t="s">
        <v>1178</v>
      </c>
      <c r="T37" t="s">
        <v>1184</v>
      </c>
    </row>
    <row r="38" spans="1:22" x14ac:dyDescent="0.2">
      <c r="A38" s="31"/>
      <c r="B38" s="4"/>
      <c r="C38" s="1"/>
      <c r="D38" s="1"/>
      <c r="E38" s="1"/>
      <c r="F38" s="1"/>
      <c r="G38" s="1"/>
      <c r="H38" s="5"/>
      <c r="I38" s="4"/>
      <c r="J38" s="1"/>
      <c r="K38" s="4">
        <v>11</v>
      </c>
      <c r="L38" s="5" t="s">
        <v>161</v>
      </c>
      <c r="M38" s="1">
        <v>11</v>
      </c>
      <c r="N38" s="38" t="s">
        <v>99</v>
      </c>
      <c r="O38" s="13" t="s">
        <v>162</v>
      </c>
      <c r="P38" s="13" t="s">
        <v>163</v>
      </c>
      <c r="Q38" t="s">
        <v>97</v>
      </c>
      <c r="R38" t="s">
        <v>1168</v>
      </c>
      <c r="S38" t="s">
        <v>1178</v>
      </c>
      <c r="T38" t="s">
        <v>1181</v>
      </c>
      <c r="U38" t="s">
        <v>1184</v>
      </c>
    </row>
    <row r="39" spans="1:22" x14ac:dyDescent="0.2">
      <c r="A39" s="31"/>
      <c r="B39" s="4"/>
      <c r="C39" s="1"/>
      <c r="D39" s="1"/>
      <c r="E39" s="1"/>
      <c r="F39" s="1"/>
      <c r="G39" s="1"/>
      <c r="H39" s="5"/>
      <c r="I39" s="4"/>
      <c r="J39" s="1"/>
      <c r="K39" s="4">
        <v>12</v>
      </c>
      <c r="L39" s="5" t="s">
        <v>164</v>
      </c>
      <c r="M39" s="1">
        <v>12</v>
      </c>
      <c r="N39" s="38" t="s">
        <v>134</v>
      </c>
      <c r="O39" s="13" t="s">
        <v>165</v>
      </c>
      <c r="P39" s="13" t="s">
        <v>166</v>
      </c>
      <c r="Q39" t="s">
        <v>1177</v>
      </c>
      <c r="R39" t="s">
        <v>1178</v>
      </c>
      <c r="S39" t="s">
        <v>1181</v>
      </c>
      <c r="T39" t="s">
        <v>1176</v>
      </c>
    </row>
    <row r="40" spans="1:22" x14ac:dyDescent="0.2">
      <c r="A40" s="31"/>
      <c r="B40" s="4"/>
      <c r="C40" s="1"/>
      <c r="D40" s="1"/>
      <c r="E40" s="1"/>
      <c r="F40" s="1"/>
      <c r="G40" s="1"/>
      <c r="H40" s="5"/>
      <c r="I40" s="18"/>
      <c r="J40" s="6"/>
      <c r="K40" s="18"/>
      <c r="L40" s="7"/>
      <c r="M40" s="6"/>
      <c r="N40" s="42"/>
      <c r="O40" s="14"/>
      <c r="P40" s="14"/>
    </row>
    <row r="41" spans="1:22" x14ac:dyDescent="0.2">
      <c r="A41" s="31"/>
      <c r="B41" s="4"/>
      <c r="C41" s="1"/>
      <c r="D41" s="1"/>
      <c r="E41" s="1"/>
      <c r="F41" s="1"/>
      <c r="G41" s="1"/>
      <c r="H41" s="5"/>
      <c r="N41" s="43"/>
    </row>
    <row r="42" spans="1:22" ht="15" x14ac:dyDescent="0.25">
      <c r="A42" s="31"/>
      <c r="B42" s="4"/>
      <c r="C42" s="1"/>
      <c r="D42" s="1"/>
      <c r="E42" s="1"/>
      <c r="F42" s="1"/>
      <c r="G42" s="1"/>
      <c r="H42" s="5"/>
      <c r="I42" s="19"/>
      <c r="J42" s="17"/>
      <c r="K42" s="19"/>
      <c r="L42" s="44" t="s">
        <v>167</v>
      </c>
      <c r="M42" s="16"/>
      <c r="N42" s="33"/>
      <c r="O42" s="15"/>
      <c r="P42" s="15"/>
    </row>
    <row r="43" spans="1:22" ht="15" x14ac:dyDescent="0.25">
      <c r="A43" s="31"/>
      <c r="B43" s="4"/>
      <c r="C43" s="1"/>
      <c r="D43" s="1"/>
      <c r="E43" s="1"/>
      <c r="F43" s="1"/>
      <c r="G43" s="1"/>
      <c r="H43" s="5"/>
      <c r="I43" s="4">
        <v>3</v>
      </c>
      <c r="J43" s="1" t="s">
        <v>168</v>
      </c>
      <c r="K43" s="4"/>
      <c r="L43" s="36"/>
      <c r="M43" s="1"/>
      <c r="N43" s="38"/>
      <c r="O43" s="13"/>
      <c r="P43" s="13"/>
    </row>
    <row r="44" spans="1:22" x14ac:dyDescent="0.2">
      <c r="A44" s="31"/>
      <c r="B44" s="4"/>
      <c r="C44" s="4"/>
      <c r="D44" s="4" t="s">
        <v>0</v>
      </c>
      <c r="E44" s="4"/>
      <c r="F44" s="4"/>
      <c r="G44" s="4"/>
      <c r="H44" s="10"/>
      <c r="I44" s="4"/>
      <c r="J44" s="562" t="s">
        <v>169</v>
      </c>
      <c r="K44" s="4">
        <v>1</v>
      </c>
      <c r="L44" s="5" t="s">
        <v>170</v>
      </c>
      <c r="M44" s="1">
        <v>1</v>
      </c>
      <c r="N44" s="38" t="s">
        <v>134</v>
      </c>
      <c r="O44" s="13" t="s">
        <v>171</v>
      </c>
      <c r="P44" s="13" t="s">
        <v>172</v>
      </c>
      <c r="Q44" t="s">
        <v>97</v>
      </c>
      <c r="R44" t="s">
        <v>1168</v>
      </c>
      <c r="S44" t="s">
        <v>1176</v>
      </c>
    </row>
    <row r="45" spans="1:22" x14ac:dyDescent="0.2">
      <c r="A45" s="31"/>
      <c r="B45" s="4"/>
      <c r="C45" s="4" t="s">
        <v>0</v>
      </c>
      <c r="D45" s="4" t="s">
        <v>0</v>
      </c>
      <c r="E45" s="4"/>
      <c r="F45" s="4"/>
      <c r="G45" s="4"/>
      <c r="H45" s="10"/>
      <c r="I45" s="4"/>
      <c r="J45" s="562"/>
      <c r="K45" s="4">
        <v>2</v>
      </c>
      <c r="L45" s="5" t="s">
        <v>173</v>
      </c>
      <c r="M45" s="1">
        <v>2</v>
      </c>
      <c r="N45" s="38" t="s">
        <v>134</v>
      </c>
      <c r="O45" s="13" t="s">
        <v>174</v>
      </c>
      <c r="P45" s="13" t="s">
        <v>175</v>
      </c>
      <c r="Q45" t="s">
        <v>97</v>
      </c>
      <c r="R45" t="s">
        <v>1168</v>
      </c>
      <c r="S45" t="s">
        <v>1176</v>
      </c>
      <c r="T45" t="s">
        <v>1172</v>
      </c>
    </row>
    <row r="46" spans="1:22" x14ac:dyDescent="0.2">
      <c r="A46" s="31"/>
      <c r="B46" s="4"/>
      <c r="C46" s="4" t="s">
        <v>0</v>
      </c>
      <c r="D46" s="4"/>
      <c r="E46" s="4"/>
      <c r="F46" s="4"/>
      <c r="G46" s="4"/>
      <c r="H46" s="10"/>
      <c r="I46" s="4"/>
      <c r="J46" s="562"/>
      <c r="K46" s="4">
        <v>3</v>
      </c>
      <c r="L46" s="5" t="s">
        <v>176</v>
      </c>
      <c r="M46" s="1">
        <v>3</v>
      </c>
      <c r="N46" s="38" t="s">
        <v>134</v>
      </c>
      <c r="O46" s="13" t="s">
        <v>177</v>
      </c>
      <c r="P46" s="13" t="s">
        <v>178</v>
      </c>
      <c r="Q46" t="s">
        <v>97</v>
      </c>
      <c r="R46" t="s">
        <v>1168</v>
      </c>
      <c r="S46" t="s">
        <v>1175</v>
      </c>
      <c r="T46" t="s">
        <v>1176</v>
      </c>
      <c r="U46" t="s">
        <v>1185</v>
      </c>
      <c r="V46" t="s">
        <v>1172</v>
      </c>
    </row>
    <row r="47" spans="1:22" x14ac:dyDescent="0.2">
      <c r="A47" s="31"/>
      <c r="B47" s="4"/>
      <c r="C47" s="4"/>
      <c r="D47" s="4"/>
      <c r="E47" s="4" t="s">
        <v>0</v>
      </c>
      <c r="F47" s="4"/>
      <c r="G47" s="4"/>
      <c r="H47" s="10"/>
      <c r="I47" s="4"/>
      <c r="J47" s="562"/>
      <c r="K47" s="4">
        <v>4</v>
      </c>
      <c r="L47" s="5" t="s">
        <v>61</v>
      </c>
      <c r="M47" s="1">
        <v>4</v>
      </c>
      <c r="N47" s="38" t="s">
        <v>134</v>
      </c>
      <c r="O47" s="13" t="s">
        <v>179</v>
      </c>
      <c r="P47" s="13" t="s">
        <v>180</v>
      </c>
      <c r="Q47" t="s">
        <v>97</v>
      </c>
      <c r="R47" t="s">
        <v>1168</v>
      </c>
      <c r="S47" t="s">
        <v>1175</v>
      </c>
      <c r="T47" t="s">
        <v>1176</v>
      </c>
      <c r="U47" t="s">
        <v>1186</v>
      </c>
      <c r="V47" t="s">
        <v>1172</v>
      </c>
    </row>
    <row r="48" spans="1:22" x14ac:dyDescent="0.2">
      <c r="A48" s="31"/>
      <c r="B48" s="4"/>
      <c r="C48" s="4"/>
      <c r="D48" s="4"/>
      <c r="E48" s="4"/>
      <c r="F48" s="4"/>
      <c r="G48" s="4"/>
      <c r="H48" s="10"/>
      <c r="I48" s="4"/>
      <c r="J48" s="1"/>
      <c r="K48" s="4">
        <v>5</v>
      </c>
      <c r="L48" s="5" t="s">
        <v>60</v>
      </c>
      <c r="M48" s="1">
        <v>5</v>
      </c>
      <c r="N48" s="38" t="s">
        <v>94</v>
      </c>
      <c r="O48" s="13" t="s">
        <v>181</v>
      </c>
      <c r="P48" s="13" t="s">
        <v>182</v>
      </c>
      <c r="Q48" t="s">
        <v>97</v>
      </c>
      <c r="R48" t="s">
        <v>1168</v>
      </c>
      <c r="S48" t="s">
        <v>1175</v>
      </c>
      <c r="T48" t="s">
        <v>1176</v>
      </c>
      <c r="U48" t="s">
        <v>1186</v>
      </c>
    </row>
    <row r="49" spans="1:24" x14ac:dyDescent="0.2">
      <c r="A49" s="31"/>
      <c r="B49" s="4"/>
      <c r="C49" s="4"/>
      <c r="D49" s="4"/>
      <c r="E49" s="4" t="s">
        <v>0</v>
      </c>
      <c r="F49" s="4"/>
      <c r="G49" s="4"/>
      <c r="H49" s="10"/>
      <c r="I49" s="4"/>
      <c r="J49" s="1"/>
      <c r="K49" s="4">
        <v>6</v>
      </c>
      <c r="L49" s="5" t="s">
        <v>183</v>
      </c>
      <c r="M49" s="1">
        <v>6</v>
      </c>
      <c r="N49" s="38" t="s">
        <v>94</v>
      </c>
      <c r="O49" s="13" t="s">
        <v>184</v>
      </c>
      <c r="P49" s="13" t="s">
        <v>185</v>
      </c>
      <c r="Q49" t="s">
        <v>97</v>
      </c>
      <c r="R49" t="s">
        <v>1168</v>
      </c>
      <c r="S49" t="s">
        <v>1175</v>
      </c>
      <c r="T49" t="s">
        <v>1176</v>
      </c>
      <c r="U49" t="s">
        <v>1170</v>
      </c>
      <c r="V49" t="s">
        <v>1186</v>
      </c>
      <c r="W49" t="s">
        <v>1172</v>
      </c>
    </row>
    <row r="50" spans="1:24" x14ac:dyDescent="0.2">
      <c r="A50" s="31"/>
      <c r="B50" s="4"/>
      <c r="C50" s="1"/>
      <c r="D50" s="1"/>
      <c r="E50" s="1"/>
      <c r="F50" s="1"/>
      <c r="G50" s="1"/>
      <c r="H50" s="5"/>
      <c r="I50" s="4"/>
      <c r="J50" s="1"/>
      <c r="K50" s="4">
        <v>7</v>
      </c>
      <c r="L50" s="5" t="s">
        <v>186</v>
      </c>
      <c r="M50" s="1">
        <v>7</v>
      </c>
      <c r="N50" s="38" t="s">
        <v>94</v>
      </c>
      <c r="O50" s="13" t="s">
        <v>187</v>
      </c>
      <c r="P50" s="13" t="s">
        <v>188</v>
      </c>
      <c r="Q50" t="s">
        <v>97</v>
      </c>
      <c r="R50" t="s">
        <v>1168</v>
      </c>
      <c r="S50" t="s">
        <v>1175</v>
      </c>
      <c r="T50" t="s">
        <v>1176</v>
      </c>
      <c r="U50" t="s">
        <v>1187</v>
      </c>
    </row>
    <row r="51" spans="1:24" x14ac:dyDescent="0.2">
      <c r="A51" s="31"/>
      <c r="B51" s="4"/>
      <c r="C51" s="1"/>
      <c r="D51" s="1"/>
      <c r="E51" s="1"/>
      <c r="F51" s="1"/>
      <c r="G51" s="1"/>
      <c r="H51" s="5"/>
      <c r="I51" s="4"/>
      <c r="J51" s="1"/>
      <c r="K51" s="4">
        <v>8</v>
      </c>
      <c r="L51" s="5" t="s">
        <v>62</v>
      </c>
      <c r="M51" s="1">
        <v>8</v>
      </c>
      <c r="N51" s="38" t="s">
        <v>94</v>
      </c>
      <c r="O51" s="13" t="s">
        <v>189</v>
      </c>
      <c r="P51" s="13" t="s">
        <v>188</v>
      </c>
      <c r="Q51" t="s">
        <v>97</v>
      </c>
      <c r="R51" t="s">
        <v>1168</v>
      </c>
      <c r="S51" t="s">
        <v>1167</v>
      </c>
      <c r="T51" t="s">
        <v>1175</v>
      </c>
      <c r="U51" t="s">
        <v>1176</v>
      </c>
      <c r="V51" t="s">
        <v>1186</v>
      </c>
    </row>
    <row r="52" spans="1:24" x14ac:dyDescent="0.2">
      <c r="A52" s="31"/>
      <c r="B52" s="4"/>
      <c r="C52" s="1"/>
      <c r="D52" s="1"/>
      <c r="E52" s="1"/>
      <c r="F52" s="1"/>
      <c r="G52" s="1"/>
      <c r="H52" s="5"/>
      <c r="I52" s="4"/>
      <c r="J52" s="1"/>
      <c r="K52" s="4">
        <v>9</v>
      </c>
      <c r="L52" s="5" t="s">
        <v>190</v>
      </c>
      <c r="M52" s="1">
        <v>9</v>
      </c>
      <c r="N52" s="38" t="s">
        <v>94</v>
      </c>
      <c r="O52" s="13" t="s">
        <v>191</v>
      </c>
      <c r="P52" s="13" t="s">
        <v>188</v>
      </c>
      <c r="Q52" t="s">
        <v>1175</v>
      </c>
      <c r="R52" t="s">
        <v>1176</v>
      </c>
      <c r="S52" t="s">
        <v>1185</v>
      </c>
    </row>
    <row r="53" spans="1:24" x14ac:dyDescent="0.2">
      <c r="A53" s="31"/>
      <c r="B53" s="4"/>
      <c r="C53" s="1"/>
      <c r="D53" s="1"/>
      <c r="E53" s="1"/>
      <c r="F53" s="1"/>
      <c r="G53" s="1"/>
      <c r="H53" s="5"/>
      <c r="I53" s="4"/>
      <c r="J53" s="1"/>
      <c r="K53" s="4">
        <v>10</v>
      </c>
      <c r="L53" s="5" t="s">
        <v>63</v>
      </c>
      <c r="M53" s="1">
        <v>10</v>
      </c>
      <c r="N53" s="38" t="s">
        <v>94</v>
      </c>
      <c r="O53" s="13" t="s">
        <v>192</v>
      </c>
      <c r="P53" s="13" t="s">
        <v>188</v>
      </c>
      <c r="Q53" t="s">
        <v>97</v>
      </c>
      <c r="R53" t="s">
        <v>1168</v>
      </c>
      <c r="S53" t="s">
        <v>1175</v>
      </c>
      <c r="T53" t="s">
        <v>1176</v>
      </c>
      <c r="U53" t="s">
        <v>1185</v>
      </c>
    </row>
    <row r="54" spans="1:24" x14ac:dyDescent="0.2">
      <c r="A54" s="31"/>
      <c r="B54" s="4"/>
      <c r="C54" s="1"/>
      <c r="D54" s="1"/>
      <c r="E54" s="1"/>
      <c r="F54" s="1"/>
      <c r="G54" s="1"/>
      <c r="H54" s="5"/>
      <c r="I54" s="4"/>
      <c r="J54" s="1"/>
      <c r="K54" s="4">
        <v>11</v>
      </c>
      <c r="L54" s="5" t="s">
        <v>193</v>
      </c>
      <c r="M54" s="1">
        <v>11</v>
      </c>
      <c r="N54" s="38" t="s">
        <v>94</v>
      </c>
      <c r="O54" s="13" t="s">
        <v>194</v>
      </c>
      <c r="P54" s="13" t="s">
        <v>195</v>
      </c>
      <c r="Q54" t="s">
        <v>97</v>
      </c>
      <c r="R54" t="s">
        <v>1168</v>
      </c>
      <c r="S54" t="s">
        <v>1167</v>
      </c>
      <c r="T54" t="s">
        <v>1175</v>
      </c>
      <c r="U54" t="s">
        <v>1176</v>
      </c>
      <c r="V54" t="s">
        <v>1185</v>
      </c>
    </row>
    <row r="55" spans="1:24" x14ac:dyDescent="0.2">
      <c r="A55" s="31"/>
      <c r="B55" s="4"/>
      <c r="C55" s="1"/>
      <c r="D55" s="1"/>
      <c r="E55" s="1"/>
      <c r="F55" s="1"/>
      <c r="G55" s="1"/>
      <c r="H55" s="5"/>
      <c r="I55" s="4"/>
      <c r="J55" s="1"/>
      <c r="K55" s="4">
        <v>12</v>
      </c>
      <c r="L55" s="5" t="s">
        <v>196</v>
      </c>
      <c r="M55" s="1">
        <v>12</v>
      </c>
      <c r="N55" s="38" t="s">
        <v>94</v>
      </c>
      <c r="O55" s="13" t="s">
        <v>197</v>
      </c>
      <c r="P55" s="13" t="s">
        <v>198</v>
      </c>
      <c r="Q55" t="s">
        <v>97</v>
      </c>
      <c r="R55" t="s">
        <v>1168</v>
      </c>
      <c r="S55" t="s">
        <v>1167</v>
      </c>
      <c r="T55" t="s">
        <v>1175</v>
      </c>
      <c r="U55" t="s">
        <v>1176</v>
      </c>
      <c r="V55" t="s">
        <v>1170</v>
      </c>
      <c r="W55" t="s">
        <v>1185</v>
      </c>
      <c r="X55" t="s">
        <v>1188</v>
      </c>
    </row>
    <row r="56" spans="1:24" x14ac:dyDescent="0.2">
      <c r="A56" s="31"/>
      <c r="B56" s="4"/>
      <c r="C56" s="1"/>
      <c r="D56" s="1"/>
      <c r="E56" s="1"/>
      <c r="F56" s="1"/>
      <c r="G56" s="1"/>
      <c r="H56" s="5"/>
      <c r="I56" s="4"/>
      <c r="J56" s="1"/>
      <c r="K56" s="4">
        <v>13</v>
      </c>
      <c r="L56" s="5" t="s">
        <v>199</v>
      </c>
      <c r="M56" s="1">
        <v>13</v>
      </c>
      <c r="N56" s="38" t="s">
        <v>94</v>
      </c>
      <c r="O56" s="13" t="s">
        <v>200</v>
      </c>
      <c r="P56" s="13" t="s">
        <v>198</v>
      </c>
      <c r="Q56" t="s">
        <v>97</v>
      </c>
      <c r="R56" t="s">
        <v>1168</v>
      </c>
      <c r="S56" t="s">
        <v>1167</v>
      </c>
      <c r="T56" t="s">
        <v>1175</v>
      </c>
      <c r="U56" t="s">
        <v>1176</v>
      </c>
      <c r="V56" t="s">
        <v>1170</v>
      </c>
      <c r="W56" t="s">
        <v>1185</v>
      </c>
      <c r="X56" t="s">
        <v>1188</v>
      </c>
    </row>
    <row r="57" spans="1:24" x14ac:dyDescent="0.2">
      <c r="A57" s="31"/>
      <c r="B57" s="4"/>
      <c r="C57" s="1"/>
      <c r="D57" s="1"/>
      <c r="E57" s="1"/>
      <c r="F57" s="1"/>
      <c r="G57" s="1"/>
      <c r="H57" s="5"/>
      <c r="I57" s="4"/>
      <c r="J57" s="1"/>
      <c r="K57" s="4">
        <v>14</v>
      </c>
      <c r="L57" s="5" t="s">
        <v>64</v>
      </c>
      <c r="M57" s="1">
        <v>14</v>
      </c>
      <c r="N57" s="38" t="s">
        <v>94</v>
      </c>
      <c r="O57" s="13" t="s">
        <v>201</v>
      </c>
      <c r="P57" s="13" t="s">
        <v>202</v>
      </c>
      <c r="Q57" t="s">
        <v>97</v>
      </c>
      <c r="R57" t="s">
        <v>1168</v>
      </c>
      <c r="S57" t="s">
        <v>1167</v>
      </c>
      <c r="T57" t="s">
        <v>1176</v>
      </c>
      <c r="U57" t="s">
        <v>1170</v>
      </c>
      <c r="V57" t="s">
        <v>1189</v>
      </c>
    </row>
    <row r="58" spans="1:24" x14ac:dyDescent="0.2">
      <c r="A58" s="31"/>
      <c r="B58" s="4"/>
      <c r="C58" s="1"/>
      <c r="D58" s="1"/>
      <c r="E58" s="1"/>
      <c r="F58" s="1"/>
      <c r="G58" s="1"/>
      <c r="H58" s="5"/>
      <c r="I58" s="18"/>
      <c r="J58" s="6"/>
      <c r="K58" s="18"/>
      <c r="L58" s="7"/>
      <c r="M58" s="6"/>
      <c r="N58" s="42"/>
      <c r="O58" s="14"/>
      <c r="P58" s="14"/>
    </row>
    <row r="59" spans="1:24" x14ac:dyDescent="0.2">
      <c r="A59" s="31"/>
      <c r="B59" s="4"/>
      <c r="C59" s="1"/>
      <c r="D59" s="1"/>
      <c r="E59" s="1"/>
      <c r="F59" s="1"/>
      <c r="G59" s="1"/>
      <c r="H59" s="5"/>
      <c r="N59" s="43"/>
    </row>
    <row r="60" spans="1:24" ht="15" x14ac:dyDescent="0.25">
      <c r="A60" s="31"/>
      <c r="B60" s="4"/>
      <c r="C60" s="1"/>
      <c r="D60" s="1"/>
      <c r="E60" s="1"/>
      <c r="F60" s="1"/>
      <c r="G60" s="1"/>
      <c r="H60" s="5"/>
      <c r="I60" s="19"/>
      <c r="J60" s="17"/>
      <c r="K60" s="19"/>
      <c r="L60" s="44" t="s">
        <v>203</v>
      </c>
      <c r="M60" s="16"/>
      <c r="N60" s="33"/>
      <c r="O60" s="15"/>
      <c r="P60" s="15"/>
    </row>
    <row r="61" spans="1:24" ht="15" x14ac:dyDescent="0.25">
      <c r="A61" s="31"/>
      <c r="B61" s="4"/>
      <c r="C61" s="1"/>
      <c r="D61" s="1"/>
      <c r="E61" s="1"/>
      <c r="F61" s="1"/>
      <c r="G61" s="1"/>
      <c r="H61" s="5"/>
      <c r="I61" s="4">
        <v>4</v>
      </c>
      <c r="J61" s="1" t="s">
        <v>204</v>
      </c>
      <c r="K61" s="4"/>
      <c r="L61" s="36"/>
      <c r="M61" s="1"/>
      <c r="N61" s="38"/>
      <c r="O61" s="13"/>
      <c r="P61" s="13"/>
    </row>
    <row r="62" spans="1:24" x14ac:dyDescent="0.2">
      <c r="A62" s="31"/>
      <c r="B62" s="4"/>
      <c r="C62" s="4" t="s">
        <v>0</v>
      </c>
      <c r="D62" s="4"/>
      <c r="E62" s="4"/>
      <c r="F62" s="4"/>
      <c r="G62" s="4"/>
      <c r="H62" s="10"/>
      <c r="I62" s="4"/>
      <c r="J62" s="561"/>
      <c r="K62" s="4">
        <v>1</v>
      </c>
      <c r="L62" s="5" t="s">
        <v>66</v>
      </c>
      <c r="M62" s="1">
        <v>1</v>
      </c>
      <c r="N62" s="38" t="s">
        <v>134</v>
      </c>
      <c r="O62" s="13" t="s">
        <v>205</v>
      </c>
      <c r="P62" s="13" t="s">
        <v>206</v>
      </c>
      <c r="Q62" t="s">
        <v>1177</v>
      </c>
      <c r="R62" t="s">
        <v>1171</v>
      </c>
      <c r="S62" t="s">
        <v>1181</v>
      </c>
      <c r="T62" t="s">
        <v>1170</v>
      </c>
    </row>
    <row r="63" spans="1:24" x14ac:dyDescent="0.2">
      <c r="A63" s="31"/>
      <c r="B63" s="4"/>
      <c r="C63" s="4" t="s">
        <v>0</v>
      </c>
      <c r="D63" s="4"/>
      <c r="E63" s="4"/>
      <c r="F63" s="4"/>
      <c r="G63" s="4"/>
      <c r="H63" s="10"/>
      <c r="I63" s="4"/>
      <c r="J63" s="561"/>
      <c r="K63" s="4">
        <v>2</v>
      </c>
      <c r="L63" s="5" t="s">
        <v>67</v>
      </c>
      <c r="M63" s="1">
        <v>2</v>
      </c>
      <c r="N63" s="38" t="s">
        <v>99</v>
      </c>
      <c r="O63" s="13" t="s">
        <v>207</v>
      </c>
      <c r="P63" s="13" t="s">
        <v>208</v>
      </c>
      <c r="Q63" t="s">
        <v>1177</v>
      </c>
      <c r="R63" t="s">
        <v>1171</v>
      </c>
      <c r="S63" t="s">
        <v>1190</v>
      </c>
    </row>
    <row r="64" spans="1:24" x14ac:dyDescent="0.2">
      <c r="A64" s="31"/>
      <c r="B64" s="4"/>
      <c r="C64" s="4"/>
      <c r="D64" s="4"/>
      <c r="E64" s="4" t="s">
        <v>0</v>
      </c>
      <c r="F64" s="4"/>
      <c r="G64" s="4"/>
      <c r="H64" s="10"/>
      <c r="I64" s="4"/>
      <c r="J64" s="561"/>
      <c r="K64" s="4">
        <v>3</v>
      </c>
      <c r="L64" s="5" t="s">
        <v>209</v>
      </c>
      <c r="M64" s="1">
        <v>3</v>
      </c>
      <c r="N64" s="38" t="s">
        <v>94</v>
      </c>
      <c r="O64" s="13" t="s">
        <v>210</v>
      </c>
      <c r="P64" s="13" t="s">
        <v>211</v>
      </c>
      <c r="Q64" t="s">
        <v>1177</v>
      </c>
      <c r="R64" t="s">
        <v>1171</v>
      </c>
      <c r="S64" t="s">
        <v>1190</v>
      </c>
    </row>
    <row r="65" spans="1:23" x14ac:dyDescent="0.2">
      <c r="A65" s="31"/>
      <c r="B65" s="4"/>
      <c r="C65" s="1"/>
      <c r="D65" s="1"/>
      <c r="E65" s="1"/>
      <c r="F65" s="1"/>
      <c r="G65" s="1"/>
      <c r="H65" s="5"/>
      <c r="I65" s="4"/>
      <c r="J65" s="561"/>
      <c r="K65" s="4">
        <v>4</v>
      </c>
      <c r="L65" s="5" t="s">
        <v>65</v>
      </c>
      <c r="M65" s="1">
        <v>4</v>
      </c>
      <c r="N65" s="38" t="s">
        <v>134</v>
      </c>
      <c r="O65" s="13" t="s">
        <v>212</v>
      </c>
      <c r="P65" s="13" t="s">
        <v>213</v>
      </c>
      <c r="Q65" t="s">
        <v>97</v>
      </c>
      <c r="R65" t="s">
        <v>1177</v>
      </c>
      <c r="S65" t="s">
        <v>1171</v>
      </c>
      <c r="T65" t="s">
        <v>1170</v>
      </c>
      <c r="U65" t="s">
        <v>1191</v>
      </c>
    </row>
    <row r="66" spans="1:23" x14ac:dyDescent="0.2">
      <c r="A66" s="31"/>
      <c r="B66" s="4"/>
      <c r="C66" s="1"/>
      <c r="D66" s="1"/>
      <c r="E66" s="1"/>
      <c r="F66" s="1"/>
      <c r="G66" s="1"/>
      <c r="H66" s="5"/>
      <c r="I66" s="4"/>
      <c r="J66" s="1"/>
      <c r="K66" s="4">
        <v>5</v>
      </c>
      <c r="L66" s="5" t="s">
        <v>214</v>
      </c>
      <c r="M66" s="1">
        <v>5</v>
      </c>
      <c r="N66" s="38" t="s">
        <v>99</v>
      </c>
      <c r="O66" s="13" t="s">
        <v>215</v>
      </c>
      <c r="P66" s="13" t="s">
        <v>216</v>
      </c>
      <c r="Q66" t="s">
        <v>97</v>
      </c>
      <c r="R66" t="s">
        <v>1177</v>
      </c>
      <c r="S66" t="s">
        <v>1169</v>
      </c>
      <c r="T66" t="s">
        <v>1171</v>
      </c>
      <c r="U66" t="s">
        <v>1191</v>
      </c>
      <c r="V66" t="s">
        <v>1190</v>
      </c>
      <c r="W66" t="s">
        <v>1191</v>
      </c>
    </row>
    <row r="67" spans="1:23" x14ac:dyDescent="0.2">
      <c r="A67" s="31"/>
      <c r="B67" s="4"/>
      <c r="C67" s="1"/>
      <c r="D67" s="1"/>
      <c r="E67" s="1"/>
      <c r="F67" s="1"/>
      <c r="G67" s="1"/>
      <c r="H67" s="5"/>
      <c r="I67" s="18"/>
      <c r="J67" s="6"/>
      <c r="K67" s="18"/>
      <c r="L67" s="7"/>
      <c r="M67" s="6"/>
      <c r="N67" s="42"/>
      <c r="O67" s="14"/>
      <c r="P67" s="14"/>
    </row>
    <row r="68" spans="1:23" x14ac:dyDescent="0.2">
      <c r="A68" s="31"/>
      <c r="B68" s="4"/>
      <c r="C68" s="1"/>
      <c r="D68" s="1"/>
      <c r="E68" s="1"/>
      <c r="F68" s="1"/>
      <c r="G68" s="1"/>
      <c r="H68" s="5"/>
      <c r="N68" s="43"/>
    </row>
    <row r="69" spans="1:23" ht="15" x14ac:dyDescent="0.25">
      <c r="A69" s="31"/>
      <c r="B69" s="4"/>
      <c r="C69" s="1"/>
      <c r="D69" s="1"/>
      <c r="E69" s="1"/>
      <c r="F69" s="1"/>
      <c r="G69" s="1"/>
      <c r="H69" s="5"/>
      <c r="I69" s="19"/>
      <c r="J69" s="17"/>
      <c r="K69" s="19"/>
      <c r="L69" s="44" t="s">
        <v>217</v>
      </c>
      <c r="M69" s="16"/>
      <c r="N69" s="33"/>
      <c r="O69" s="15"/>
      <c r="P69" s="15"/>
    </row>
    <row r="70" spans="1:23" ht="15" x14ac:dyDescent="0.25">
      <c r="A70" s="31"/>
      <c r="B70" s="4"/>
      <c r="C70" s="1"/>
      <c r="D70" s="1"/>
      <c r="E70" s="1"/>
      <c r="F70" s="1"/>
      <c r="G70" s="1"/>
      <c r="H70" s="5"/>
      <c r="I70" s="4">
        <v>5</v>
      </c>
      <c r="J70" s="1" t="s">
        <v>218</v>
      </c>
      <c r="K70" s="4"/>
      <c r="L70" s="36"/>
      <c r="M70" s="1"/>
      <c r="N70" s="38"/>
      <c r="O70" s="13"/>
      <c r="P70" s="13"/>
    </row>
    <row r="71" spans="1:23" x14ac:dyDescent="0.2">
      <c r="A71" s="31"/>
      <c r="B71" s="4"/>
      <c r="C71" s="4"/>
      <c r="D71" s="4"/>
      <c r="E71" s="4"/>
      <c r="F71" s="4"/>
      <c r="G71" s="4"/>
      <c r="H71" s="10"/>
      <c r="I71" s="4"/>
      <c r="J71" s="1"/>
      <c r="K71" s="4">
        <v>1</v>
      </c>
      <c r="L71" s="5" t="s">
        <v>219</v>
      </c>
      <c r="M71" s="1">
        <v>1</v>
      </c>
      <c r="N71" s="38" t="s">
        <v>134</v>
      </c>
      <c r="O71" s="13" t="s">
        <v>220</v>
      </c>
      <c r="P71" s="13" t="s">
        <v>221</v>
      </c>
      <c r="Q71" t="s">
        <v>97</v>
      </c>
      <c r="R71" t="s">
        <v>1168</v>
      </c>
      <c r="S71" t="s">
        <v>1177</v>
      </c>
      <c r="T71" t="s">
        <v>1178</v>
      </c>
      <c r="U71" t="s">
        <v>1195</v>
      </c>
      <c r="V71" t="s">
        <v>1194</v>
      </c>
    </row>
    <row r="72" spans="1:23" x14ac:dyDescent="0.2">
      <c r="A72" s="31"/>
      <c r="B72" s="4"/>
      <c r="C72" s="4"/>
      <c r="D72" s="4"/>
      <c r="E72" s="4"/>
      <c r="F72" s="4"/>
      <c r="G72" s="4"/>
      <c r="H72" s="10"/>
      <c r="I72" s="4"/>
      <c r="J72" s="1"/>
      <c r="K72" s="4">
        <v>2</v>
      </c>
      <c r="L72" s="5" t="s">
        <v>68</v>
      </c>
      <c r="M72" s="1">
        <v>2</v>
      </c>
      <c r="N72" s="38" t="s">
        <v>99</v>
      </c>
      <c r="O72" s="13" t="s">
        <v>222</v>
      </c>
      <c r="P72" s="13" t="s">
        <v>223</v>
      </c>
      <c r="Q72" t="s">
        <v>97</v>
      </c>
      <c r="R72" t="s">
        <v>1168</v>
      </c>
      <c r="S72" t="s">
        <v>1167</v>
      </c>
      <c r="T72" t="s">
        <v>1178</v>
      </c>
      <c r="U72" t="s">
        <v>1195</v>
      </c>
      <c r="V72" t="s">
        <v>1194</v>
      </c>
      <c r="W72" t="s">
        <v>1190</v>
      </c>
    </row>
    <row r="73" spans="1:23" x14ac:dyDescent="0.2">
      <c r="A73" s="31"/>
      <c r="B73" s="4"/>
      <c r="C73" s="4"/>
      <c r="D73" s="4"/>
      <c r="E73" s="4"/>
      <c r="F73" s="4"/>
      <c r="G73" s="4"/>
      <c r="H73" s="10"/>
      <c r="I73" s="4"/>
      <c r="J73" s="1"/>
      <c r="K73" s="4">
        <v>3</v>
      </c>
      <c r="L73" s="5" t="s">
        <v>224</v>
      </c>
      <c r="M73" s="1">
        <v>3</v>
      </c>
      <c r="N73" s="38" t="s">
        <v>134</v>
      </c>
      <c r="O73" s="13" t="s">
        <v>225</v>
      </c>
      <c r="P73" s="13" t="s">
        <v>226</v>
      </c>
      <c r="Q73" t="s">
        <v>1178</v>
      </c>
      <c r="R73" t="s">
        <v>1176</v>
      </c>
      <c r="S73" t="s">
        <v>1172</v>
      </c>
      <c r="T73" t="s">
        <v>1195</v>
      </c>
      <c r="U73" t="s">
        <v>1194</v>
      </c>
    </row>
    <row r="74" spans="1:23" x14ac:dyDescent="0.2">
      <c r="A74" s="31"/>
      <c r="B74" s="4"/>
      <c r="C74" s="1"/>
      <c r="D74" s="1"/>
      <c r="E74" s="1"/>
      <c r="F74" s="1"/>
      <c r="G74" s="1"/>
      <c r="H74" s="5"/>
      <c r="I74" s="4"/>
      <c r="J74" s="1"/>
      <c r="K74" s="4">
        <v>4</v>
      </c>
      <c r="L74" s="5" t="s">
        <v>69</v>
      </c>
      <c r="M74" s="1">
        <v>4</v>
      </c>
      <c r="N74" s="38" t="s">
        <v>134</v>
      </c>
      <c r="O74" s="13" t="s">
        <v>227</v>
      </c>
      <c r="P74" s="13" t="s">
        <v>228</v>
      </c>
      <c r="Q74" t="s">
        <v>97</v>
      </c>
      <c r="R74" t="s">
        <v>1168</v>
      </c>
      <c r="S74" t="s">
        <v>1167</v>
      </c>
      <c r="T74" t="s">
        <v>1195</v>
      </c>
      <c r="U74" t="s">
        <v>1194</v>
      </c>
    </row>
    <row r="75" spans="1:23" x14ac:dyDescent="0.2">
      <c r="A75" s="31"/>
      <c r="B75" s="4"/>
      <c r="C75" s="1"/>
      <c r="D75" s="1"/>
      <c r="E75" s="1"/>
      <c r="F75" s="1"/>
      <c r="G75" s="1"/>
      <c r="H75" s="5"/>
      <c r="I75" s="4"/>
      <c r="J75" s="1"/>
      <c r="K75" s="4">
        <v>5</v>
      </c>
      <c r="L75" s="5" t="s">
        <v>229</v>
      </c>
      <c r="M75" s="1">
        <v>5</v>
      </c>
      <c r="N75" s="38" t="s">
        <v>134</v>
      </c>
      <c r="O75" s="13" t="s">
        <v>230</v>
      </c>
      <c r="P75" s="13" t="s">
        <v>231</v>
      </c>
      <c r="Q75" t="s">
        <v>97</v>
      </c>
      <c r="R75" t="s">
        <v>1168</v>
      </c>
      <c r="S75" t="s">
        <v>1167</v>
      </c>
      <c r="T75" t="s">
        <v>1195</v>
      </c>
      <c r="U75" t="s">
        <v>1194</v>
      </c>
      <c r="V75" t="s">
        <v>1191</v>
      </c>
      <c r="W75" t="s">
        <v>1190</v>
      </c>
    </row>
    <row r="76" spans="1:23" x14ac:dyDescent="0.2">
      <c r="A76" s="31"/>
      <c r="B76" s="4"/>
      <c r="C76" s="1"/>
      <c r="D76" s="1"/>
      <c r="E76" s="1"/>
      <c r="F76" s="1"/>
      <c r="G76" s="1"/>
      <c r="H76" s="5"/>
      <c r="I76" s="18"/>
      <c r="J76" s="6"/>
      <c r="K76" s="18"/>
      <c r="L76" s="7"/>
      <c r="M76" s="6"/>
      <c r="N76" s="42"/>
      <c r="O76" s="14"/>
      <c r="P76" s="14"/>
    </row>
    <row r="77" spans="1:23" x14ac:dyDescent="0.2">
      <c r="A77" s="31"/>
      <c r="B77" s="4"/>
      <c r="C77" s="1"/>
      <c r="D77" s="1"/>
      <c r="E77" s="1"/>
      <c r="F77" s="1"/>
      <c r="G77" s="1"/>
      <c r="H77" s="5"/>
      <c r="N77" s="43"/>
    </row>
    <row r="78" spans="1:23" ht="15" x14ac:dyDescent="0.25">
      <c r="A78" s="31"/>
      <c r="B78" s="4"/>
      <c r="C78" s="1"/>
      <c r="D78" s="1"/>
      <c r="E78" s="1"/>
      <c r="F78" s="1"/>
      <c r="G78" s="1"/>
      <c r="H78" s="5"/>
      <c r="I78" s="19"/>
      <c r="J78" s="17"/>
      <c r="K78" s="19"/>
      <c r="L78" s="44" t="s">
        <v>232</v>
      </c>
      <c r="M78" s="16"/>
      <c r="N78" s="33"/>
      <c r="O78" s="15"/>
      <c r="P78" s="15"/>
    </row>
    <row r="79" spans="1:23" ht="15" x14ac:dyDescent="0.25">
      <c r="A79" s="31"/>
      <c r="B79" s="4"/>
      <c r="C79" s="1"/>
      <c r="D79" s="1"/>
      <c r="E79" s="1"/>
      <c r="F79" s="1"/>
      <c r="G79" s="1"/>
      <c r="H79" s="5"/>
      <c r="I79" s="4">
        <v>6</v>
      </c>
      <c r="J79" s="1" t="s">
        <v>233</v>
      </c>
      <c r="K79" s="4"/>
      <c r="L79" s="36"/>
      <c r="M79" s="1"/>
      <c r="N79" s="38"/>
      <c r="O79" s="13"/>
      <c r="P79" s="13"/>
    </row>
    <row r="80" spans="1:23" x14ac:dyDescent="0.2">
      <c r="A80" s="31"/>
      <c r="B80" s="4"/>
      <c r="C80" s="4"/>
      <c r="D80" s="4"/>
      <c r="E80" s="4"/>
      <c r="F80" s="4"/>
      <c r="G80" s="4"/>
      <c r="H80" s="10"/>
      <c r="I80" s="4"/>
      <c r="J80" s="1"/>
      <c r="K80" s="4">
        <v>1</v>
      </c>
      <c r="L80" s="5" t="s">
        <v>234</v>
      </c>
      <c r="M80" s="1">
        <v>1</v>
      </c>
      <c r="N80" s="38" t="s">
        <v>94</v>
      </c>
      <c r="O80" s="13" t="s">
        <v>235</v>
      </c>
      <c r="P80" s="13" t="s">
        <v>236</v>
      </c>
      <c r="Q80" t="s">
        <v>1171</v>
      </c>
      <c r="R80" t="s">
        <v>1193</v>
      </c>
      <c r="S80" t="s">
        <v>1191</v>
      </c>
      <c r="T80" t="s">
        <v>1190</v>
      </c>
      <c r="U80" t="s">
        <v>1192</v>
      </c>
    </row>
    <row r="81" spans="1:21" x14ac:dyDescent="0.2">
      <c r="A81" s="31"/>
      <c r="B81" s="4"/>
      <c r="C81" s="4"/>
      <c r="D81" s="4"/>
      <c r="E81" s="4"/>
      <c r="F81" s="4"/>
      <c r="G81" s="4"/>
      <c r="H81" s="10"/>
      <c r="I81" s="4"/>
      <c r="J81" s="1"/>
      <c r="K81" s="4">
        <v>2</v>
      </c>
      <c r="L81" s="5" t="s">
        <v>237</v>
      </c>
      <c r="M81" s="1">
        <v>2</v>
      </c>
      <c r="N81" s="38" t="s">
        <v>94</v>
      </c>
      <c r="O81" s="13" t="s">
        <v>238</v>
      </c>
      <c r="P81" s="13" t="s">
        <v>239</v>
      </c>
      <c r="Q81" t="s">
        <v>1171</v>
      </c>
      <c r="R81" t="s">
        <v>1193</v>
      </c>
      <c r="S81" t="s">
        <v>1191</v>
      </c>
      <c r="T81" t="s">
        <v>1190</v>
      </c>
      <c r="U81" t="s">
        <v>1192</v>
      </c>
    </row>
    <row r="82" spans="1:21" x14ac:dyDescent="0.2">
      <c r="A82" s="31"/>
      <c r="B82" s="4"/>
      <c r="C82" s="4"/>
      <c r="D82" s="4"/>
      <c r="E82" s="4"/>
      <c r="F82" s="4"/>
      <c r="G82" s="4"/>
      <c r="H82" s="10"/>
      <c r="I82" s="4"/>
      <c r="J82" s="1"/>
      <c r="K82" s="4">
        <v>3</v>
      </c>
      <c r="L82" s="5" t="s">
        <v>240</v>
      </c>
      <c r="M82" s="1">
        <v>3</v>
      </c>
      <c r="N82" s="38" t="s">
        <v>134</v>
      </c>
      <c r="O82" s="13" t="s">
        <v>241</v>
      </c>
      <c r="P82" s="13" t="s">
        <v>242</v>
      </c>
      <c r="Q82" t="s">
        <v>1171</v>
      </c>
      <c r="R82" t="s">
        <v>1193</v>
      </c>
      <c r="S82" t="s">
        <v>1191</v>
      </c>
      <c r="T82" t="s">
        <v>1190</v>
      </c>
      <c r="U82" t="s">
        <v>1192</v>
      </c>
    </row>
    <row r="83" spans="1:21" x14ac:dyDescent="0.2">
      <c r="A83" s="31"/>
      <c r="B83" s="4"/>
      <c r="C83" s="1"/>
      <c r="D83" s="1"/>
      <c r="E83" s="1"/>
      <c r="F83" s="1"/>
      <c r="G83" s="1"/>
      <c r="H83" s="5"/>
      <c r="I83" s="4"/>
      <c r="J83" s="1"/>
      <c r="K83" s="4"/>
      <c r="L83" s="5"/>
      <c r="M83" s="1"/>
      <c r="N83" s="38"/>
      <c r="O83" s="13"/>
      <c r="P83" s="13"/>
    </row>
    <row r="84" spans="1:21" ht="15" x14ac:dyDescent="0.25">
      <c r="A84" s="45"/>
      <c r="B84" s="46"/>
      <c r="C84" s="47"/>
      <c r="D84" s="47"/>
      <c r="E84" s="47"/>
      <c r="F84" s="47"/>
      <c r="G84" s="47"/>
      <c r="H84" s="48"/>
      <c r="I84" s="46"/>
      <c r="J84" s="47"/>
      <c r="K84" s="46"/>
      <c r="L84" s="48" t="s">
        <v>243</v>
      </c>
      <c r="M84" s="47"/>
      <c r="N84" s="49" t="s">
        <v>244</v>
      </c>
      <c r="O84" s="50"/>
      <c r="P84" s="50" t="s">
        <v>245</v>
      </c>
    </row>
    <row r="85" spans="1:21" ht="15" x14ac:dyDescent="0.25">
      <c r="A85" s="2"/>
      <c r="B85" s="2"/>
      <c r="C85" s="2"/>
      <c r="D85" s="2"/>
      <c r="E85" s="2"/>
      <c r="F85" s="2"/>
      <c r="G85" s="2"/>
      <c r="H85" s="2"/>
      <c r="I85" s="2"/>
      <c r="J85" s="2"/>
      <c r="K85" s="2"/>
      <c r="L85" s="51"/>
      <c r="M85" s="2"/>
      <c r="N85" s="52"/>
      <c r="O85" s="2"/>
      <c r="P85" s="2"/>
    </row>
    <row r="86" spans="1:21" x14ac:dyDescent="0.2">
      <c r="A86" s="2"/>
      <c r="B86" s="2"/>
      <c r="C86" s="2"/>
      <c r="D86" s="2"/>
      <c r="E86" s="2"/>
      <c r="F86" s="2"/>
      <c r="G86" s="2"/>
      <c r="H86" s="2"/>
      <c r="I86" s="2"/>
      <c r="J86" s="2"/>
      <c r="K86" s="2"/>
      <c r="L86" s="2"/>
      <c r="M86" s="2"/>
      <c r="N86" s="52"/>
      <c r="O86" s="2"/>
      <c r="P86" s="2"/>
    </row>
    <row r="87" spans="1:21" x14ac:dyDescent="0.2">
      <c r="A87" s="2"/>
      <c r="B87" s="2"/>
      <c r="C87" s="2"/>
      <c r="D87" s="2"/>
      <c r="E87" s="2"/>
      <c r="F87" s="2"/>
      <c r="G87" s="2"/>
      <c r="H87" s="2"/>
      <c r="I87" s="2"/>
      <c r="J87" s="2"/>
      <c r="K87" s="2"/>
      <c r="L87" s="2"/>
      <c r="M87" s="2"/>
      <c r="N87" s="52"/>
      <c r="O87" s="2"/>
      <c r="P87" s="2"/>
    </row>
    <row r="88" spans="1:21" x14ac:dyDescent="0.2">
      <c r="A88" s="2"/>
      <c r="B88" s="2"/>
      <c r="C88" s="2"/>
      <c r="D88" s="2"/>
      <c r="E88" s="2"/>
      <c r="F88" s="2"/>
      <c r="G88" s="2"/>
      <c r="H88" s="2"/>
      <c r="I88" s="2"/>
      <c r="J88" s="2"/>
      <c r="K88" s="2"/>
      <c r="L88" s="2"/>
      <c r="M88" s="2"/>
      <c r="N88" s="52"/>
      <c r="O88" s="2"/>
      <c r="P88" s="2"/>
    </row>
    <row r="89" spans="1:21" x14ac:dyDescent="0.2">
      <c r="A89" s="2"/>
      <c r="B89" s="2"/>
      <c r="C89" s="2"/>
      <c r="D89" s="2"/>
      <c r="E89" s="2"/>
      <c r="F89" s="2"/>
      <c r="G89" s="2"/>
      <c r="H89" s="2"/>
      <c r="I89" s="2"/>
      <c r="J89" s="2"/>
      <c r="K89" s="2"/>
      <c r="L89" s="2"/>
      <c r="M89" s="2"/>
      <c r="N89" s="52"/>
      <c r="O89" s="2"/>
      <c r="P89" s="2"/>
    </row>
    <row r="90" spans="1:21" x14ac:dyDescent="0.2">
      <c r="A90" s="2"/>
      <c r="B90" s="2"/>
      <c r="C90" s="2"/>
      <c r="D90" s="2"/>
      <c r="E90" s="2"/>
      <c r="F90" s="2"/>
      <c r="G90" s="2"/>
      <c r="H90" s="2"/>
      <c r="I90" s="2"/>
      <c r="J90" s="2"/>
      <c r="K90" s="2"/>
      <c r="L90" s="2"/>
      <c r="M90" s="2"/>
      <c r="N90" s="52"/>
      <c r="O90" s="2"/>
      <c r="P90" s="2"/>
    </row>
    <row r="91" spans="1:21" ht="15" x14ac:dyDescent="0.25">
      <c r="A91" s="2"/>
      <c r="B91" s="2"/>
      <c r="C91" s="2"/>
      <c r="D91" s="2"/>
      <c r="E91" s="2"/>
      <c r="F91" s="2"/>
      <c r="G91" s="2"/>
      <c r="H91" s="2"/>
      <c r="I91" s="2"/>
      <c r="J91" s="2"/>
      <c r="K91" s="2"/>
      <c r="L91" s="51"/>
      <c r="M91" s="2"/>
      <c r="N91" s="52"/>
      <c r="O91" s="2"/>
      <c r="P91" s="2"/>
    </row>
    <row r="92" spans="1:21" x14ac:dyDescent="0.2">
      <c r="A92" s="2"/>
      <c r="B92" s="2"/>
      <c r="C92" s="2"/>
      <c r="D92" s="2"/>
      <c r="E92" s="2"/>
      <c r="F92" s="2"/>
      <c r="G92" s="2"/>
      <c r="H92" s="2"/>
      <c r="I92" s="2"/>
      <c r="J92" s="2"/>
      <c r="K92" s="2"/>
      <c r="L92" s="2"/>
      <c r="M92" s="2"/>
      <c r="N92" s="52"/>
      <c r="O92" s="2"/>
      <c r="P92" s="2"/>
    </row>
    <row r="93" spans="1:21" x14ac:dyDescent="0.2">
      <c r="A93" s="2"/>
      <c r="B93" s="2"/>
      <c r="C93" s="2"/>
      <c r="D93" s="2"/>
      <c r="E93" s="2"/>
      <c r="F93" s="2"/>
      <c r="G93" s="2"/>
      <c r="H93" s="2"/>
      <c r="I93" s="2"/>
      <c r="J93" s="2"/>
      <c r="K93" s="2"/>
      <c r="L93" s="2"/>
      <c r="M93" s="2"/>
      <c r="N93" s="52"/>
      <c r="O93" s="2"/>
      <c r="P93" s="2"/>
    </row>
    <row r="94" spans="1:21" x14ac:dyDescent="0.2">
      <c r="A94" s="2"/>
      <c r="B94" s="2"/>
      <c r="C94" s="2"/>
      <c r="D94" s="2"/>
      <c r="E94" s="2"/>
      <c r="F94" s="2"/>
      <c r="G94" s="2"/>
      <c r="H94" s="2"/>
      <c r="I94" s="2"/>
      <c r="J94" s="2"/>
      <c r="K94" s="2"/>
      <c r="L94" s="2"/>
      <c r="M94" s="2"/>
      <c r="N94" s="52"/>
      <c r="O94" s="2"/>
      <c r="P94" s="2"/>
    </row>
    <row r="95" spans="1:21" x14ac:dyDescent="0.2">
      <c r="A95" s="2"/>
      <c r="B95" s="2"/>
      <c r="C95" s="2"/>
      <c r="D95" s="2"/>
      <c r="E95" s="2"/>
      <c r="F95" s="2"/>
      <c r="G95" s="2"/>
      <c r="H95" s="2"/>
      <c r="I95" s="2"/>
      <c r="J95" s="2"/>
      <c r="K95" s="2"/>
      <c r="L95" s="2"/>
      <c r="M95" s="2"/>
      <c r="N95" s="52"/>
      <c r="O95" s="2"/>
      <c r="P95" s="2"/>
    </row>
    <row r="96" spans="1:21" x14ac:dyDescent="0.2">
      <c r="A96" s="2"/>
      <c r="B96" s="2"/>
      <c r="C96" s="2"/>
      <c r="D96" s="2"/>
      <c r="E96" s="2"/>
      <c r="F96" s="2"/>
      <c r="G96" s="2"/>
      <c r="H96" s="2"/>
      <c r="I96" s="2"/>
      <c r="J96" s="2"/>
      <c r="K96" s="2"/>
      <c r="L96" s="2"/>
      <c r="M96" s="2"/>
      <c r="N96" s="52"/>
      <c r="O96" s="2"/>
      <c r="P96" s="2"/>
    </row>
    <row r="97" spans="1:16" ht="15" x14ac:dyDescent="0.25">
      <c r="A97" s="2"/>
      <c r="B97" s="2"/>
      <c r="C97" s="2"/>
      <c r="D97" s="2"/>
      <c r="E97" s="2"/>
      <c r="F97" s="2"/>
      <c r="G97" s="2"/>
      <c r="H97" s="2"/>
      <c r="I97" s="2"/>
      <c r="J97" s="2"/>
      <c r="K97" s="2"/>
      <c r="L97" s="51"/>
      <c r="M97" s="2"/>
      <c r="N97" s="52"/>
      <c r="O97" s="2"/>
      <c r="P97" s="2"/>
    </row>
    <row r="98" spans="1:16" x14ac:dyDescent="0.2">
      <c r="A98" s="2"/>
      <c r="B98" s="2"/>
      <c r="C98" s="2"/>
      <c r="D98" s="2"/>
      <c r="E98" s="2"/>
      <c r="F98" s="2"/>
      <c r="G98" s="2"/>
      <c r="H98" s="2"/>
      <c r="I98" s="2"/>
      <c r="J98" s="2"/>
      <c r="K98" s="2"/>
      <c r="L98" s="2"/>
      <c r="M98" s="2"/>
      <c r="N98" s="52"/>
      <c r="O98" s="2"/>
      <c r="P98" s="2"/>
    </row>
    <row r="99" spans="1:16" x14ac:dyDescent="0.2">
      <c r="A99" s="2"/>
      <c r="B99" s="2"/>
      <c r="C99" s="2"/>
      <c r="D99" s="2"/>
      <c r="E99" s="2"/>
      <c r="F99" s="2"/>
      <c r="G99" s="2"/>
      <c r="H99" s="2"/>
      <c r="I99" s="2"/>
      <c r="J99" s="2"/>
      <c r="K99" s="2"/>
      <c r="L99" s="2"/>
      <c r="M99" s="2"/>
      <c r="N99" s="52"/>
      <c r="O99" s="2"/>
      <c r="P99" s="2"/>
    </row>
    <row r="100" spans="1:16" x14ac:dyDescent="0.2">
      <c r="A100" s="2"/>
      <c r="B100" s="2"/>
      <c r="C100" s="2"/>
      <c r="D100" s="2"/>
      <c r="E100" s="2"/>
      <c r="F100" s="2"/>
      <c r="G100" s="2"/>
      <c r="H100" s="2"/>
      <c r="I100" s="2"/>
      <c r="J100" s="2"/>
      <c r="K100" s="2"/>
      <c r="L100" s="2"/>
      <c r="M100" s="2"/>
      <c r="N100" s="52"/>
      <c r="O100" s="2"/>
      <c r="P100" s="2"/>
    </row>
    <row r="101" spans="1:16" x14ac:dyDescent="0.2">
      <c r="A101" s="2"/>
      <c r="B101" s="2"/>
      <c r="C101" s="2"/>
      <c r="D101" s="2"/>
      <c r="E101" s="2"/>
      <c r="F101" s="2"/>
      <c r="G101" s="2"/>
      <c r="H101" s="2"/>
      <c r="I101" s="2"/>
      <c r="J101" s="2"/>
      <c r="K101" s="2"/>
      <c r="L101" s="2"/>
      <c r="M101" s="2"/>
      <c r="N101" s="52"/>
      <c r="O101" s="2"/>
      <c r="P101" s="2"/>
    </row>
    <row r="102" spans="1:16" x14ac:dyDescent="0.2">
      <c r="A102" s="2"/>
      <c r="B102" s="2"/>
      <c r="C102" s="2"/>
      <c r="D102" s="2"/>
      <c r="E102" s="2"/>
      <c r="F102" s="2"/>
      <c r="G102" s="2"/>
      <c r="H102" s="2"/>
      <c r="I102" s="2"/>
      <c r="J102" s="2"/>
      <c r="K102" s="2"/>
      <c r="L102" s="2"/>
      <c r="M102" s="2"/>
      <c r="N102" s="52"/>
      <c r="O102" s="2"/>
      <c r="P102" s="2"/>
    </row>
    <row r="103" spans="1:16" x14ac:dyDescent="0.2">
      <c r="A103" s="2"/>
      <c r="B103" s="2"/>
      <c r="C103" s="2"/>
      <c r="D103" s="2"/>
      <c r="E103" s="2"/>
      <c r="F103" s="2"/>
      <c r="G103" s="2"/>
      <c r="H103" s="2"/>
      <c r="I103" s="2"/>
      <c r="J103" s="2"/>
      <c r="K103" s="2"/>
      <c r="L103" s="2"/>
      <c r="M103" s="2"/>
      <c r="N103" s="52"/>
      <c r="O103" s="2"/>
      <c r="P103" s="2"/>
    </row>
    <row r="104" spans="1:16" x14ac:dyDescent="0.2">
      <c r="A104" s="2"/>
      <c r="B104" s="2"/>
      <c r="C104" s="2"/>
      <c r="D104" s="2"/>
      <c r="E104" s="2"/>
      <c r="F104" s="2"/>
      <c r="G104" s="2"/>
      <c r="H104" s="2"/>
      <c r="I104" s="2"/>
      <c r="J104" s="2"/>
      <c r="K104" s="2"/>
      <c r="L104" s="2"/>
      <c r="M104" s="2"/>
      <c r="N104" s="52"/>
      <c r="O104" s="2"/>
      <c r="P104" s="2"/>
    </row>
    <row r="105" spans="1:16" x14ac:dyDescent="0.2">
      <c r="A105" s="2"/>
      <c r="B105" s="2"/>
      <c r="C105" s="2"/>
      <c r="D105" s="2"/>
      <c r="E105" s="2"/>
      <c r="F105" s="2"/>
      <c r="G105" s="2"/>
      <c r="H105" s="2"/>
      <c r="I105" s="2"/>
      <c r="J105" s="2"/>
      <c r="K105" s="2"/>
      <c r="L105" s="2"/>
      <c r="M105" s="2"/>
      <c r="N105" s="52"/>
      <c r="O105" s="2"/>
      <c r="P105" s="2"/>
    </row>
    <row r="106" spans="1:16" x14ac:dyDescent="0.2">
      <c r="A106" s="2"/>
      <c r="B106" s="2"/>
      <c r="C106" s="2"/>
      <c r="D106" s="2"/>
      <c r="E106" s="2"/>
      <c r="F106" s="2"/>
      <c r="G106" s="2"/>
      <c r="H106" s="2"/>
      <c r="I106" s="2"/>
      <c r="J106" s="2"/>
      <c r="K106" s="2"/>
      <c r="L106" s="2"/>
      <c r="M106" s="2"/>
      <c r="N106" s="52"/>
      <c r="O106" s="2"/>
      <c r="P106" s="2"/>
    </row>
    <row r="107" spans="1:16" x14ac:dyDescent="0.2">
      <c r="A107" s="2"/>
      <c r="B107" s="2"/>
      <c r="C107" s="2"/>
      <c r="D107" s="2"/>
      <c r="E107" s="2"/>
      <c r="F107" s="2"/>
      <c r="G107" s="2"/>
      <c r="H107" s="2"/>
      <c r="I107" s="2"/>
      <c r="J107" s="2"/>
      <c r="K107" s="2"/>
      <c r="L107" s="2"/>
      <c r="M107" s="2"/>
      <c r="N107" s="52"/>
      <c r="O107" s="2"/>
      <c r="P107" s="2"/>
    </row>
    <row r="108" spans="1:16" ht="15" x14ac:dyDescent="0.25">
      <c r="A108" s="2"/>
      <c r="B108" s="2"/>
      <c r="C108" s="2"/>
      <c r="D108" s="2"/>
      <c r="E108" s="2"/>
      <c r="F108" s="2"/>
      <c r="G108" s="2"/>
      <c r="H108" s="2"/>
      <c r="I108" s="2"/>
      <c r="J108" s="2"/>
      <c r="K108" s="2"/>
      <c r="L108" s="51"/>
      <c r="M108" s="2"/>
      <c r="N108" s="52"/>
      <c r="O108" s="2"/>
      <c r="P108" s="2"/>
    </row>
    <row r="109" spans="1:16" x14ac:dyDescent="0.2">
      <c r="A109" s="2"/>
      <c r="B109" s="2"/>
      <c r="C109" s="2"/>
      <c r="D109" s="2"/>
      <c r="E109" s="2"/>
      <c r="F109" s="2"/>
      <c r="G109" s="2"/>
      <c r="H109" s="2"/>
      <c r="I109" s="2"/>
      <c r="J109" s="2"/>
      <c r="K109" s="2"/>
      <c r="L109" s="2"/>
      <c r="M109" s="2"/>
      <c r="N109" s="52"/>
      <c r="O109" s="2"/>
      <c r="P109" s="2"/>
    </row>
    <row r="110" spans="1:16" x14ac:dyDescent="0.2">
      <c r="A110" s="2"/>
      <c r="B110" s="2"/>
      <c r="C110" s="2"/>
      <c r="D110" s="2"/>
      <c r="E110" s="2"/>
      <c r="F110" s="2"/>
      <c r="G110" s="2"/>
      <c r="H110" s="2"/>
      <c r="I110" s="2"/>
      <c r="J110" s="2"/>
      <c r="K110" s="2"/>
      <c r="L110" s="2"/>
      <c r="M110" s="2"/>
      <c r="N110" s="52"/>
      <c r="O110" s="2"/>
      <c r="P110" s="2"/>
    </row>
    <row r="111" spans="1:16" x14ac:dyDescent="0.2">
      <c r="A111" s="2"/>
      <c r="B111" s="2"/>
      <c r="C111" s="2"/>
      <c r="D111" s="2"/>
      <c r="E111" s="2"/>
      <c r="F111" s="2"/>
      <c r="G111" s="2"/>
      <c r="H111" s="2"/>
      <c r="I111" s="2"/>
      <c r="J111" s="2"/>
      <c r="K111" s="2"/>
      <c r="L111" s="2"/>
      <c r="M111" s="2"/>
      <c r="N111" s="52"/>
      <c r="O111" s="2"/>
      <c r="P111" s="2"/>
    </row>
    <row r="112" spans="1:16" x14ac:dyDescent="0.2">
      <c r="A112" s="31"/>
    </row>
    <row r="117" spans="9:10" x14ac:dyDescent="0.2">
      <c r="I117" s="1"/>
      <c r="J117" s="1"/>
    </row>
    <row r="118" spans="9:10" x14ac:dyDescent="0.2">
      <c r="I118" s="1"/>
      <c r="J118" s="1"/>
    </row>
    <row r="119" spans="9:10" x14ac:dyDescent="0.2">
      <c r="I119" s="1"/>
      <c r="J119" s="1"/>
    </row>
    <row r="120" spans="9:10" x14ac:dyDescent="0.2">
      <c r="I120" s="1"/>
      <c r="J120" s="1"/>
    </row>
    <row r="121" spans="9:10" x14ac:dyDescent="0.2">
      <c r="I121" s="1"/>
      <c r="J121" s="1"/>
    </row>
    <row r="122" spans="9:10" x14ac:dyDescent="0.2">
      <c r="I122" s="1"/>
      <c r="J122" s="1"/>
    </row>
    <row r="123" spans="9:10" x14ac:dyDescent="0.2">
      <c r="I123" s="1"/>
      <c r="J123" s="1"/>
    </row>
    <row r="124" spans="9:10" x14ac:dyDescent="0.2">
      <c r="I124" s="1"/>
      <c r="J124" s="1"/>
    </row>
    <row r="125" spans="9:10" x14ac:dyDescent="0.2">
      <c r="I125" s="1"/>
      <c r="J125" s="1"/>
    </row>
    <row r="126" spans="9:10" x14ac:dyDescent="0.2">
      <c r="I126" s="1"/>
      <c r="J126" s="1"/>
    </row>
    <row r="127" spans="9:10" x14ac:dyDescent="0.2">
      <c r="I127" s="1"/>
      <c r="J127" s="1"/>
    </row>
    <row r="128" spans="9:10" x14ac:dyDescent="0.2">
      <c r="I128" s="1"/>
      <c r="J128" s="1"/>
    </row>
  </sheetData>
  <mergeCells count="8">
    <mergeCell ref="J28:J31"/>
    <mergeCell ref="J44:J47"/>
    <mergeCell ref="J62:J65"/>
    <mergeCell ref="B1:P1"/>
    <mergeCell ref="B3:P5"/>
    <mergeCell ref="B8:H8"/>
    <mergeCell ref="I8:J8"/>
    <mergeCell ref="J11:J14"/>
  </mergeCells>
  <dataValidations count="1">
    <dataValidation type="list" allowBlank="1" showInputMessage="1" showErrorMessage="1" sqref="N62:N66 N11:N23 N28:N39 N44:N57 N71:N75 N80:N82">
      <formula1>autonomie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B1:AF340"/>
  <sheetViews>
    <sheetView topLeftCell="B1" zoomScale="70" zoomScaleNormal="70" workbookViewId="0">
      <selection activeCell="F170" sqref="F170"/>
    </sheetView>
  </sheetViews>
  <sheetFormatPr baseColWidth="10" defaultRowHeight="12.75" x14ac:dyDescent="0.2"/>
  <cols>
    <col min="1" max="1" width="7.7109375" customWidth="1"/>
    <col min="2" max="2" width="7.28515625" customWidth="1"/>
    <col min="3" max="3" width="21.7109375" customWidth="1"/>
    <col min="4" max="5" width="9.85546875" customWidth="1"/>
    <col min="6" max="6" width="21.5703125" customWidth="1"/>
    <col min="9" max="9" width="4.140625" customWidth="1"/>
    <col min="10" max="13" width="19.5703125" customWidth="1"/>
    <col min="14" max="14" width="41.85546875" style="59" customWidth="1"/>
    <col min="15" max="15" width="19.5703125" style="59" customWidth="1"/>
    <col min="16" max="18" width="19.5703125" customWidth="1"/>
    <col min="19" max="21" width="2.85546875" customWidth="1"/>
    <col min="22" max="22" width="4.140625" customWidth="1"/>
    <col min="23" max="23" width="11.42578125" style="54"/>
    <col min="32" max="32" width="2.85546875" customWidth="1"/>
  </cols>
  <sheetData>
    <row r="1" spans="2:32" ht="67.5" customHeight="1" x14ac:dyDescent="0.2">
      <c r="B1" s="584" t="s">
        <v>74</v>
      </c>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row>
    <row r="2" spans="2:32" ht="16.5" customHeight="1" x14ac:dyDescent="0.2">
      <c r="N2" s="53"/>
      <c r="O2" s="53"/>
      <c r="P2" s="43"/>
      <c r="Q2" s="43"/>
      <c r="R2" s="43"/>
      <c r="S2" s="43"/>
      <c r="T2" s="43"/>
      <c r="U2" s="43"/>
    </row>
    <row r="3" spans="2:32" ht="22.5" customHeight="1" x14ac:dyDescent="0.2">
      <c r="B3" s="586" t="s">
        <v>246</v>
      </c>
      <c r="C3" s="587"/>
      <c r="D3" s="587"/>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row>
    <row r="4" spans="2:32" ht="22.5" customHeight="1" x14ac:dyDescent="0.2">
      <c r="B4" s="586"/>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row>
    <row r="5" spans="2:32" ht="22.5" customHeight="1" x14ac:dyDescent="0.2">
      <c r="B5" s="586"/>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row>
    <row r="6" spans="2:32" ht="22.5" customHeight="1" x14ac:dyDescent="0.2">
      <c r="B6" s="55"/>
      <c r="C6" s="55"/>
      <c r="D6" s="55"/>
      <c r="E6" s="55"/>
      <c r="F6" s="55"/>
      <c r="G6" s="55"/>
      <c r="H6" s="55"/>
      <c r="I6" s="55"/>
      <c r="J6" s="55"/>
      <c r="K6" s="55"/>
      <c r="L6" s="55"/>
      <c r="M6" s="55"/>
      <c r="N6" s="56"/>
      <c r="O6" s="56"/>
      <c r="P6" s="55"/>
      <c r="Q6" s="55"/>
      <c r="R6" s="55"/>
      <c r="S6" s="55"/>
      <c r="T6" s="55"/>
      <c r="U6" s="55"/>
      <c r="V6" s="55"/>
      <c r="W6" s="57"/>
      <c r="X6" s="55"/>
      <c r="Y6" s="55"/>
      <c r="Z6" s="55"/>
      <c r="AA6" s="55"/>
      <c r="AB6" s="55"/>
      <c r="AC6" s="55"/>
      <c r="AD6" s="55"/>
      <c r="AE6" s="55"/>
      <c r="AF6" s="55"/>
    </row>
    <row r="7" spans="2:32" ht="67.5" customHeight="1" x14ac:dyDescent="0.2">
      <c r="B7" s="58" t="s">
        <v>247</v>
      </c>
      <c r="C7" s="57"/>
      <c r="D7" s="57"/>
      <c r="E7" s="57"/>
      <c r="F7" s="57"/>
      <c r="G7" s="55"/>
      <c r="H7" s="55"/>
      <c r="I7" s="55"/>
      <c r="J7" s="55"/>
      <c r="K7" s="55"/>
      <c r="L7" s="55"/>
      <c r="M7" s="55"/>
      <c r="N7" s="56"/>
      <c r="O7" s="56"/>
      <c r="P7" s="55"/>
      <c r="Q7" s="55"/>
      <c r="R7" s="55"/>
      <c r="S7" s="55"/>
      <c r="T7" s="55"/>
      <c r="U7" s="57" t="s">
        <v>248</v>
      </c>
      <c r="V7" s="55"/>
      <c r="W7" s="57"/>
      <c r="X7" s="55"/>
      <c r="Y7" s="55"/>
      <c r="Z7" s="55"/>
      <c r="AA7" s="55"/>
      <c r="AB7" s="55"/>
      <c r="AC7" s="55"/>
      <c r="AD7" s="55"/>
      <c r="AE7" s="55"/>
      <c r="AF7" s="55"/>
    </row>
    <row r="8" spans="2:32" ht="15.75" customHeight="1" thickBot="1" x14ac:dyDescent="0.25"/>
    <row r="9" spans="2:32" ht="31.5" customHeight="1" thickTop="1" x14ac:dyDescent="0.2">
      <c r="B9" s="60"/>
      <c r="C9" s="61" t="s">
        <v>249</v>
      </c>
      <c r="D9" s="61"/>
      <c r="E9" s="61"/>
      <c r="F9" s="61"/>
      <c r="G9" s="62" t="s">
        <v>250</v>
      </c>
      <c r="H9" s="62"/>
      <c r="I9" s="62"/>
      <c r="J9" s="62"/>
      <c r="K9" s="62"/>
      <c r="L9" s="62"/>
      <c r="M9" s="62"/>
      <c r="N9" s="62" t="s">
        <v>251</v>
      </c>
      <c r="O9" s="62" t="s">
        <v>252</v>
      </c>
      <c r="P9" s="61"/>
      <c r="Q9" s="61"/>
      <c r="R9" s="61"/>
      <c r="S9" s="63"/>
      <c r="W9" s="64" t="s">
        <v>253</v>
      </c>
    </row>
    <row r="10" spans="2:32" ht="15" customHeight="1" x14ac:dyDescent="0.2">
      <c r="B10" s="65"/>
      <c r="C10" s="577" t="s">
        <v>254</v>
      </c>
      <c r="D10" s="580" t="s">
        <v>255</v>
      </c>
      <c r="E10" s="66" t="s">
        <v>256</v>
      </c>
      <c r="F10" s="67" t="s">
        <v>1197</v>
      </c>
      <c r="G10" s="16"/>
      <c r="H10" s="16"/>
      <c r="I10" s="67"/>
      <c r="J10" s="67"/>
      <c r="K10" s="67"/>
      <c r="L10" s="67"/>
      <c r="M10" s="67"/>
      <c r="N10" s="68"/>
      <c r="O10" s="68"/>
      <c r="P10" s="16"/>
      <c r="Q10" s="16"/>
      <c r="R10" s="17"/>
      <c r="S10" s="69"/>
      <c r="W10" s="21"/>
    </row>
    <row r="11" spans="2:32" ht="15" customHeight="1" x14ac:dyDescent="0.2">
      <c r="B11" s="70"/>
      <c r="C11" s="578"/>
      <c r="D11" s="580"/>
      <c r="E11" s="196"/>
      <c r="F11" s="195"/>
      <c r="G11" s="2"/>
      <c r="H11" s="2"/>
      <c r="I11" s="2"/>
      <c r="J11" s="2"/>
      <c r="K11" s="2"/>
      <c r="L11" s="2"/>
      <c r="M11" s="2"/>
      <c r="N11" s="72"/>
      <c r="O11" s="72"/>
      <c r="P11" s="1"/>
      <c r="Q11" s="1"/>
      <c r="R11" s="5"/>
      <c r="S11" s="69"/>
      <c r="W11" s="21" t="s">
        <v>257</v>
      </c>
    </row>
    <row r="12" spans="2:32" ht="16.5" x14ac:dyDescent="0.3">
      <c r="B12" s="70"/>
      <c r="C12" s="578"/>
      <c r="D12" s="580"/>
      <c r="E12" s="196"/>
      <c r="F12" s="195"/>
      <c r="G12" s="2" t="s">
        <v>1231</v>
      </c>
      <c r="H12" s="21" t="s">
        <v>257</v>
      </c>
      <c r="I12" s="73" t="s">
        <v>258</v>
      </c>
      <c r="J12" s="74" t="s">
        <v>259</v>
      </c>
      <c r="K12" s="2"/>
      <c r="L12" s="2"/>
      <c r="M12" s="2"/>
      <c r="N12" s="75" t="s">
        <v>260</v>
      </c>
      <c r="O12" s="75" t="s">
        <v>261</v>
      </c>
      <c r="P12" s="1"/>
      <c r="Q12" s="1"/>
      <c r="R12" s="5"/>
      <c r="S12" s="69"/>
      <c r="W12" s="21" t="s">
        <v>262</v>
      </c>
    </row>
    <row r="13" spans="2:32" ht="16.5" x14ac:dyDescent="0.3">
      <c r="B13" s="70"/>
      <c r="C13" s="578"/>
      <c r="D13" s="580"/>
      <c r="E13" s="196"/>
      <c r="F13" s="195"/>
      <c r="G13" s="2" t="s">
        <v>263</v>
      </c>
      <c r="H13" s="21" t="s">
        <v>262</v>
      </c>
      <c r="I13" s="73" t="s">
        <v>258</v>
      </c>
      <c r="J13" s="76" t="s">
        <v>264</v>
      </c>
      <c r="K13" s="2"/>
      <c r="L13" s="2"/>
      <c r="M13" s="2"/>
      <c r="N13" s="75" t="s">
        <v>260</v>
      </c>
      <c r="O13" s="75" t="s">
        <v>265</v>
      </c>
      <c r="P13" s="1"/>
      <c r="Q13" s="1"/>
      <c r="R13" s="5"/>
      <c r="S13" s="69"/>
      <c r="W13" s="21" t="s">
        <v>266</v>
      </c>
    </row>
    <row r="14" spans="2:32" ht="16.5" x14ac:dyDescent="0.3">
      <c r="B14" s="70"/>
      <c r="C14" s="578"/>
      <c r="D14" s="580"/>
      <c r="E14" s="196"/>
      <c r="F14" s="195"/>
      <c r="G14" s="2" t="s">
        <v>267</v>
      </c>
      <c r="H14" s="21" t="s">
        <v>268</v>
      </c>
      <c r="I14" s="73" t="s">
        <v>258</v>
      </c>
      <c r="J14" s="76" t="s">
        <v>269</v>
      </c>
      <c r="K14" s="2"/>
      <c r="L14" s="2"/>
      <c r="M14" s="2"/>
      <c r="N14" s="75" t="s">
        <v>260</v>
      </c>
      <c r="O14" s="75" t="s">
        <v>270</v>
      </c>
      <c r="P14" s="1"/>
      <c r="Q14" s="1"/>
      <c r="R14" s="5"/>
      <c r="S14" s="69"/>
      <c r="W14" s="21" t="s">
        <v>271</v>
      </c>
    </row>
    <row r="15" spans="2:32" ht="16.5" x14ac:dyDescent="0.3">
      <c r="B15" s="70"/>
      <c r="C15" s="578"/>
      <c r="D15" s="580"/>
      <c r="E15" s="196"/>
      <c r="F15" s="195"/>
      <c r="G15" s="2" t="s">
        <v>272</v>
      </c>
      <c r="H15" s="21" t="s">
        <v>273</v>
      </c>
      <c r="I15" s="73" t="s">
        <v>258</v>
      </c>
      <c r="J15" s="76" t="s">
        <v>274</v>
      </c>
      <c r="K15" s="2"/>
      <c r="L15" s="2"/>
      <c r="M15" s="2"/>
      <c r="N15" s="75" t="s">
        <v>260</v>
      </c>
      <c r="O15" s="75" t="s">
        <v>275</v>
      </c>
      <c r="P15" s="1"/>
      <c r="Q15" s="1"/>
      <c r="R15" s="5"/>
      <c r="S15" s="69"/>
      <c r="W15" s="21" t="s">
        <v>276</v>
      </c>
    </row>
    <row r="16" spans="2:32" ht="16.5" x14ac:dyDescent="0.3">
      <c r="B16" s="70"/>
      <c r="C16" s="578"/>
      <c r="D16" s="580"/>
      <c r="E16" s="196"/>
      <c r="F16" s="195"/>
      <c r="G16" s="2" t="s">
        <v>277</v>
      </c>
      <c r="H16" s="21" t="s">
        <v>278</v>
      </c>
      <c r="I16" s="73" t="s">
        <v>258</v>
      </c>
      <c r="J16" s="76" t="s">
        <v>279</v>
      </c>
      <c r="K16" s="2"/>
      <c r="L16" s="2"/>
      <c r="M16" s="2"/>
      <c r="N16" s="75" t="s">
        <v>260</v>
      </c>
      <c r="O16" s="75" t="s">
        <v>280</v>
      </c>
      <c r="P16" s="1"/>
      <c r="Q16" s="1"/>
      <c r="R16" s="5"/>
      <c r="S16" s="69"/>
      <c r="W16" s="21" t="s">
        <v>281</v>
      </c>
    </row>
    <row r="17" spans="2:23" ht="16.5" x14ac:dyDescent="0.3">
      <c r="B17" s="70"/>
      <c r="C17" s="578"/>
      <c r="D17" s="580"/>
      <c r="E17" s="196"/>
      <c r="F17" s="195"/>
      <c r="G17" s="2" t="s">
        <v>282</v>
      </c>
      <c r="H17" s="21" t="s">
        <v>283</v>
      </c>
      <c r="I17" s="73" t="s">
        <v>258</v>
      </c>
      <c r="J17" s="76" t="s">
        <v>284</v>
      </c>
      <c r="K17" s="2"/>
      <c r="L17" s="2"/>
      <c r="M17" s="2"/>
      <c r="N17" s="75" t="s">
        <v>260</v>
      </c>
      <c r="O17" s="75" t="s">
        <v>285</v>
      </c>
      <c r="P17" s="1"/>
      <c r="Q17" s="1"/>
      <c r="R17" s="5"/>
      <c r="S17" s="69"/>
      <c r="W17" s="77" t="s">
        <v>286</v>
      </c>
    </row>
    <row r="18" spans="2:23" ht="16.5" x14ac:dyDescent="0.3">
      <c r="B18" s="70"/>
      <c r="C18" s="578"/>
      <c r="D18" s="580"/>
      <c r="E18" s="199"/>
      <c r="F18" s="200"/>
      <c r="G18" s="80" t="s">
        <v>287</v>
      </c>
      <c r="H18" s="77" t="s">
        <v>288</v>
      </c>
      <c r="I18" s="78" t="s">
        <v>258</v>
      </c>
      <c r="J18" s="79" t="s">
        <v>289</v>
      </c>
      <c r="K18" s="80"/>
      <c r="L18" s="80"/>
      <c r="M18" s="80"/>
      <c r="N18" s="81" t="s">
        <v>260</v>
      </c>
      <c r="O18" s="81" t="s">
        <v>290</v>
      </c>
      <c r="P18" s="6"/>
      <c r="Q18" s="6"/>
      <c r="R18" s="7"/>
      <c r="S18" s="69"/>
      <c r="W18" s="21"/>
    </row>
    <row r="19" spans="2:23" x14ac:dyDescent="0.2">
      <c r="B19" s="70"/>
      <c r="C19" s="578"/>
      <c r="D19" s="580"/>
      <c r="E19" s="194"/>
      <c r="F19" s="194"/>
      <c r="G19" s="2"/>
      <c r="H19" s="73"/>
      <c r="I19" s="73"/>
      <c r="J19" s="2"/>
      <c r="K19" s="2"/>
      <c r="L19" s="2"/>
      <c r="M19" s="2"/>
      <c r="N19" s="75"/>
      <c r="O19" s="75"/>
      <c r="P19" s="1"/>
      <c r="Q19" s="1"/>
      <c r="R19" s="1"/>
      <c r="S19" s="69"/>
      <c r="W19" s="64" t="s">
        <v>291</v>
      </c>
    </row>
    <row r="20" spans="2:23" x14ac:dyDescent="0.2">
      <c r="B20" s="70"/>
      <c r="C20" s="578"/>
      <c r="D20" s="580"/>
      <c r="E20" s="66" t="s">
        <v>292</v>
      </c>
      <c r="F20" s="67" t="s">
        <v>1199</v>
      </c>
      <c r="G20" s="16"/>
      <c r="H20" s="16"/>
      <c r="I20" s="82"/>
      <c r="J20" s="67"/>
      <c r="K20" s="67"/>
      <c r="L20" s="67"/>
      <c r="M20" s="67"/>
      <c r="N20" s="83"/>
      <c r="O20" s="83"/>
      <c r="P20" s="16"/>
      <c r="Q20" s="16"/>
      <c r="R20" s="17"/>
      <c r="S20" s="69"/>
      <c r="W20" s="21"/>
    </row>
    <row r="21" spans="2:23" x14ac:dyDescent="0.2">
      <c r="B21" s="70"/>
      <c r="C21" s="578"/>
      <c r="D21" s="580"/>
      <c r="E21" s="196"/>
      <c r="F21" s="195"/>
      <c r="G21" s="2"/>
      <c r="H21" s="73"/>
      <c r="I21" s="73"/>
      <c r="J21" s="2"/>
      <c r="K21" s="2"/>
      <c r="L21" s="2"/>
      <c r="M21" s="2"/>
      <c r="N21" s="75"/>
      <c r="O21" s="75"/>
      <c r="P21" s="1"/>
      <c r="Q21" s="1"/>
      <c r="R21" s="5"/>
      <c r="S21" s="69"/>
      <c r="W21" s="21" t="s">
        <v>293</v>
      </c>
    </row>
    <row r="22" spans="2:23" ht="16.5" x14ac:dyDescent="0.3">
      <c r="B22" s="70"/>
      <c r="C22" s="578"/>
      <c r="D22" s="580"/>
      <c r="E22" s="196"/>
      <c r="F22" s="195"/>
      <c r="G22" s="2" t="s">
        <v>294</v>
      </c>
      <c r="H22" s="21" t="s">
        <v>295</v>
      </c>
      <c r="I22" s="73" t="s">
        <v>258</v>
      </c>
      <c r="J22" s="76" t="s">
        <v>296</v>
      </c>
      <c r="K22" s="2"/>
      <c r="L22" s="2"/>
      <c r="M22" s="2"/>
      <c r="N22" s="75" t="s">
        <v>297</v>
      </c>
      <c r="O22" s="75" t="s">
        <v>298</v>
      </c>
      <c r="P22" s="1"/>
      <c r="Q22" s="1"/>
      <c r="R22" s="5"/>
      <c r="S22" s="69"/>
      <c r="W22" s="21" t="s">
        <v>299</v>
      </c>
    </row>
    <row r="23" spans="2:23" ht="16.5" x14ac:dyDescent="0.3">
      <c r="B23" s="70"/>
      <c r="C23" s="578"/>
      <c r="D23" s="580"/>
      <c r="E23" s="196"/>
      <c r="F23" s="195"/>
      <c r="G23" s="2" t="s">
        <v>300</v>
      </c>
      <c r="H23" s="21" t="s">
        <v>301</v>
      </c>
      <c r="I23" s="73" t="s">
        <v>258</v>
      </c>
      <c r="J23" s="76" t="s">
        <v>302</v>
      </c>
      <c r="K23" s="2"/>
      <c r="L23" s="2"/>
      <c r="M23" s="2"/>
      <c r="N23" s="75" t="s">
        <v>297</v>
      </c>
      <c r="O23" s="75" t="s">
        <v>303</v>
      </c>
      <c r="P23" s="1"/>
      <c r="Q23" s="1"/>
      <c r="R23" s="5"/>
      <c r="S23" s="69"/>
      <c r="W23" s="77" t="s">
        <v>304</v>
      </c>
    </row>
    <row r="24" spans="2:23" ht="16.5" x14ac:dyDescent="0.3">
      <c r="B24" s="70"/>
      <c r="C24" s="578"/>
      <c r="D24" s="580"/>
      <c r="E24" s="199"/>
      <c r="F24" s="200"/>
      <c r="G24" s="80" t="s">
        <v>305</v>
      </c>
      <c r="H24" s="77" t="s">
        <v>306</v>
      </c>
      <c r="I24" s="78" t="s">
        <v>258</v>
      </c>
      <c r="J24" s="79" t="s">
        <v>307</v>
      </c>
      <c r="K24" s="80"/>
      <c r="L24" s="80"/>
      <c r="M24" s="80"/>
      <c r="N24" s="81" t="s">
        <v>297</v>
      </c>
      <c r="O24" s="81" t="s">
        <v>308</v>
      </c>
      <c r="P24" s="6"/>
      <c r="Q24" s="6"/>
      <c r="R24" s="7"/>
      <c r="S24" s="69"/>
      <c r="W24" s="21"/>
    </row>
    <row r="25" spans="2:23" x14ac:dyDescent="0.2">
      <c r="B25" s="70"/>
      <c r="C25" s="578"/>
      <c r="D25" s="580"/>
      <c r="E25" s="194"/>
      <c r="F25" s="194"/>
      <c r="G25" s="2"/>
      <c r="H25" s="73"/>
      <c r="I25" s="73"/>
      <c r="J25" s="2"/>
      <c r="K25" s="2"/>
      <c r="L25" s="2"/>
      <c r="M25" s="2"/>
      <c r="N25" s="75"/>
      <c r="O25" s="75"/>
      <c r="P25" s="1"/>
      <c r="Q25" s="1"/>
      <c r="R25" s="1"/>
      <c r="S25" s="69"/>
      <c r="W25" s="64" t="s">
        <v>309</v>
      </c>
    </row>
    <row r="26" spans="2:23" x14ac:dyDescent="0.2">
      <c r="B26" s="70"/>
      <c r="C26" s="578"/>
      <c r="D26" s="580"/>
      <c r="E26" s="66" t="s">
        <v>310</v>
      </c>
      <c r="F26" s="64" t="s">
        <v>1198</v>
      </c>
      <c r="G26" s="16"/>
      <c r="H26" s="16"/>
      <c r="I26" s="82"/>
      <c r="J26" s="67"/>
      <c r="K26" s="67"/>
      <c r="L26" s="67"/>
      <c r="M26" s="67"/>
      <c r="N26" s="83"/>
      <c r="O26" s="83"/>
      <c r="P26" s="16"/>
      <c r="Q26" s="16"/>
      <c r="R26" s="17"/>
      <c r="S26" s="69"/>
      <c r="W26" s="21"/>
    </row>
    <row r="27" spans="2:23" x14ac:dyDescent="0.2">
      <c r="B27" s="70"/>
      <c r="C27" s="578"/>
      <c r="D27" s="580"/>
      <c r="E27" s="196"/>
      <c r="F27" s="195"/>
      <c r="G27" s="2"/>
      <c r="H27" s="73"/>
      <c r="I27" s="73"/>
      <c r="J27" s="2"/>
      <c r="K27" s="2"/>
      <c r="L27" s="2"/>
      <c r="M27" s="2"/>
      <c r="N27" s="75"/>
      <c r="O27" s="75"/>
      <c r="P27" s="1"/>
      <c r="Q27" s="1"/>
      <c r="R27" s="5"/>
      <c r="S27" s="69"/>
      <c r="W27" s="21" t="s">
        <v>311</v>
      </c>
    </row>
    <row r="28" spans="2:23" x14ac:dyDescent="0.2">
      <c r="B28" s="70"/>
      <c r="C28" s="578"/>
      <c r="D28" s="580"/>
      <c r="E28" s="196"/>
      <c r="F28" s="195"/>
      <c r="G28" s="2" t="s">
        <v>312</v>
      </c>
      <c r="H28" s="21" t="s">
        <v>313</v>
      </c>
      <c r="I28" s="73" t="s">
        <v>258</v>
      </c>
      <c r="J28" s="2" t="s">
        <v>314</v>
      </c>
      <c r="K28" s="2"/>
      <c r="L28" s="2"/>
      <c r="M28" s="2"/>
      <c r="N28" s="75" t="s">
        <v>315</v>
      </c>
      <c r="O28" s="75" t="s">
        <v>316</v>
      </c>
      <c r="P28" s="1"/>
      <c r="Q28" s="1"/>
      <c r="R28" s="5"/>
      <c r="S28" s="69"/>
      <c r="W28" s="77" t="s">
        <v>125</v>
      </c>
    </row>
    <row r="29" spans="2:23" ht="16.5" x14ac:dyDescent="0.3">
      <c r="B29" s="70"/>
      <c r="C29" s="578"/>
      <c r="D29" s="580"/>
      <c r="E29" s="199"/>
      <c r="F29" s="200"/>
      <c r="G29" s="314" t="s">
        <v>1763</v>
      </c>
      <c r="H29" s="77" t="s">
        <v>317</v>
      </c>
      <c r="I29" s="78" t="s">
        <v>258</v>
      </c>
      <c r="J29" s="84" t="s">
        <v>318</v>
      </c>
      <c r="K29" s="80"/>
      <c r="L29" s="80"/>
      <c r="M29" s="80"/>
      <c r="N29" s="81" t="s">
        <v>315</v>
      </c>
      <c r="O29" s="81" t="s">
        <v>319</v>
      </c>
      <c r="P29" s="6"/>
      <c r="Q29" s="6"/>
      <c r="R29" s="7"/>
      <c r="S29" s="69" t="s">
        <v>258</v>
      </c>
      <c r="W29" s="21"/>
    </row>
    <row r="30" spans="2:23" x14ac:dyDescent="0.2">
      <c r="B30" s="70"/>
      <c r="C30" s="578"/>
      <c r="D30" s="580"/>
      <c r="E30" s="194"/>
      <c r="F30" s="194"/>
      <c r="G30" s="2"/>
      <c r="H30" s="73"/>
      <c r="I30" s="73"/>
      <c r="J30" s="2"/>
      <c r="K30" s="2"/>
      <c r="L30" s="2"/>
      <c r="M30" s="2"/>
      <c r="N30" s="75"/>
      <c r="O30" s="75"/>
      <c r="P30" s="1"/>
      <c r="Q30" s="1"/>
      <c r="R30" s="1"/>
      <c r="S30" s="69"/>
      <c r="W30" s="64" t="s">
        <v>320</v>
      </c>
    </row>
    <row r="31" spans="2:23" x14ac:dyDescent="0.2">
      <c r="B31" s="70"/>
      <c r="C31" s="578"/>
      <c r="D31" s="580"/>
      <c r="E31" s="66" t="s">
        <v>947</v>
      </c>
      <c r="F31" s="201" t="s">
        <v>1200</v>
      </c>
      <c r="G31" s="66"/>
      <c r="H31" s="64"/>
      <c r="I31" s="82"/>
      <c r="J31" s="67"/>
      <c r="K31" s="67"/>
      <c r="L31" s="67"/>
      <c r="M31" s="67"/>
      <c r="N31" s="83"/>
      <c r="O31" s="83"/>
      <c r="P31" s="16"/>
      <c r="Q31" s="16"/>
      <c r="R31" s="17"/>
      <c r="S31" s="69"/>
      <c r="W31" s="21"/>
    </row>
    <row r="32" spans="2:23" x14ac:dyDescent="0.2">
      <c r="B32" s="70"/>
      <c r="C32" s="578"/>
      <c r="D32" s="580"/>
      <c r="E32" s="196"/>
      <c r="F32" s="195"/>
      <c r="G32" s="2"/>
      <c r="H32" s="73"/>
      <c r="I32" s="73"/>
      <c r="J32" s="2"/>
      <c r="K32" s="2"/>
      <c r="L32" s="2"/>
      <c r="M32" s="2"/>
      <c r="N32" s="75"/>
      <c r="O32" s="75"/>
      <c r="P32" s="1"/>
      <c r="Q32" s="1"/>
      <c r="R32" s="5"/>
      <c r="S32" s="69"/>
      <c r="W32" s="21" t="s">
        <v>321</v>
      </c>
    </row>
    <row r="33" spans="2:23" ht="16.5" x14ac:dyDescent="0.3">
      <c r="B33" s="70"/>
      <c r="C33" s="578"/>
      <c r="D33" s="580"/>
      <c r="E33" s="196"/>
      <c r="F33" s="195"/>
      <c r="G33" s="2" t="s">
        <v>322</v>
      </c>
      <c r="H33" s="21" t="s">
        <v>323</v>
      </c>
      <c r="I33" s="73" t="s">
        <v>258</v>
      </c>
      <c r="J33" s="76" t="s">
        <v>324</v>
      </c>
      <c r="K33" s="2"/>
      <c r="L33" s="2"/>
      <c r="M33" s="2"/>
      <c r="N33" s="75" t="s">
        <v>325</v>
      </c>
      <c r="O33" s="75" t="s">
        <v>326</v>
      </c>
      <c r="P33" s="1"/>
      <c r="Q33" s="1"/>
      <c r="R33" s="5"/>
      <c r="S33" s="69"/>
      <c r="W33" s="21" t="s">
        <v>327</v>
      </c>
    </row>
    <row r="34" spans="2:23" ht="16.5" x14ac:dyDescent="0.3">
      <c r="B34" s="70"/>
      <c r="C34" s="578"/>
      <c r="D34" s="580"/>
      <c r="E34" s="196"/>
      <c r="F34" s="195"/>
      <c r="G34" s="2" t="s">
        <v>328</v>
      </c>
      <c r="H34" s="21" t="s">
        <v>329</v>
      </c>
      <c r="I34" s="73" t="s">
        <v>258</v>
      </c>
      <c r="J34" s="76" t="s">
        <v>330</v>
      </c>
      <c r="K34" s="2"/>
      <c r="L34" s="2"/>
      <c r="M34" s="2"/>
      <c r="N34" s="75" t="s">
        <v>325</v>
      </c>
      <c r="O34" s="75" t="s">
        <v>331</v>
      </c>
      <c r="P34" s="1"/>
      <c r="Q34" s="1"/>
      <c r="R34" s="5"/>
      <c r="S34" s="69"/>
      <c r="W34" s="21" t="s">
        <v>332</v>
      </c>
    </row>
    <row r="35" spans="2:23" ht="16.5" x14ac:dyDescent="0.3">
      <c r="B35" s="70"/>
      <c r="C35" s="578"/>
      <c r="D35" s="580"/>
      <c r="E35" s="196"/>
      <c r="F35" s="195"/>
      <c r="G35" s="2" t="s">
        <v>333</v>
      </c>
      <c r="H35" s="21" t="s">
        <v>334</v>
      </c>
      <c r="I35" s="73" t="s">
        <v>258</v>
      </c>
      <c r="J35" s="76" t="s">
        <v>335</v>
      </c>
      <c r="K35" s="2"/>
      <c r="L35" s="2"/>
      <c r="M35" s="2"/>
      <c r="N35" s="75" t="s">
        <v>325</v>
      </c>
      <c r="O35" s="75" t="s">
        <v>336</v>
      </c>
      <c r="P35" s="1"/>
      <c r="Q35" s="1"/>
      <c r="R35" s="5"/>
      <c r="S35" s="69"/>
      <c r="W35" s="21" t="s">
        <v>337</v>
      </c>
    </row>
    <row r="36" spans="2:23" ht="16.5" x14ac:dyDescent="0.3">
      <c r="B36" s="70"/>
      <c r="C36" s="578"/>
      <c r="D36" s="580"/>
      <c r="E36" s="196"/>
      <c r="F36" s="195"/>
      <c r="G36" s="2" t="s">
        <v>338</v>
      </c>
      <c r="H36" s="21" t="s">
        <v>339</v>
      </c>
      <c r="I36" s="73" t="s">
        <v>258</v>
      </c>
      <c r="J36" s="76" t="s">
        <v>340</v>
      </c>
      <c r="K36" s="2"/>
      <c r="L36" s="2"/>
      <c r="M36" s="2"/>
      <c r="N36" s="75" t="s">
        <v>325</v>
      </c>
      <c r="O36" s="75" t="s">
        <v>341</v>
      </c>
      <c r="P36" s="1"/>
      <c r="Q36" s="1"/>
      <c r="R36" s="5"/>
      <c r="S36" s="69"/>
      <c r="W36" s="77" t="s">
        <v>342</v>
      </c>
    </row>
    <row r="37" spans="2:23" ht="17.25" thickBot="1" x14ac:dyDescent="0.35">
      <c r="B37" s="70"/>
      <c r="C37" s="579"/>
      <c r="D37" s="580"/>
      <c r="E37" s="199"/>
      <c r="F37" s="200"/>
      <c r="G37" s="80" t="s">
        <v>343</v>
      </c>
      <c r="H37" s="77" t="s">
        <v>344</v>
      </c>
      <c r="I37" s="78" t="s">
        <v>258</v>
      </c>
      <c r="J37" s="79" t="s">
        <v>345</v>
      </c>
      <c r="K37" s="80"/>
      <c r="L37" s="80"/>
      <c r="M37" s="80"/>
      <c r="N37" s="81" t="s">
        <v>325</v>
      </c>
      <c r="O37" s="81" t="s">
        <v>346</v>
      </c>
      <c r="P37" s="6"/>
      <c r="Q37" s="6"/>
      <c r="R37" s="7"/>
      <c r="S37" s="69"/>
      <c r="W37" s="85"/>
    </row>
    <row r="38" spans="2:23" ht="14.25" thickTop="1" thickBot="1" x14ac:dyDescent="0.25">
      <c r="B38" s="86"/>
      <c r="C38" s="87"/>
      <c r="D38" s="87"/>
      <c r="E38" s="87"/>
      <c r="F38" s="87"/>
      <c r="G38" s="88"/>
      <c r="H38" s="89"/>
      <c r="I38" s="89"/>
      <c r="J38" s="88"/>
      <c r="K38" s="88"/>
      <c r="L38" s="88"/>
      <c r="M38" s="88"/>
      <c r="N38" s="90"/>
      <c r="O38" s="90"/>
      <c r="P38" s="87"/>
      <c r="Q38" s="87"/>
      <c r="R38" s="87"/>
      <c r="S38" s="91"/>
      <c r="W38" s="21"/>
    </row>
    <row r="39" spans="2:23" ht="16.5" thickTop="1" thickBot="1" x14ac:dyDescent="0.25">
      <c r="B39" s="1"/>
      <c r="C39" s="1"/>
      <c r="D39" s="1"/>
      <c r="E39" s="1"/>
      <c r="F39" s="1"/>
      <c r="G39" s="2"/>
      <c r="H39" s="73"/>
      <c r="I39" s="73"/>
      <c r="J39" s="2"/>
      <c r="K39" s="2"/>
      <c r="L39" s="2"/>
      <c r="M39" s="2"/>
      <c r="N39" s="75"/>
      <c r="O39" s="75"/>
      <c r="P39" s="1"/>
      <c r="Q39" s="1"/>
      <c r="R39" s="1"/>
      <c r="S39" s="1"/>
      <c r="W39" s="92"/>
    </row>
    <row r="40" spans="2:23" ht="15.75" thickTop="1" x14ac:dyDescent="0.2">
      <c r="B40" s="60"/>
      <c r="C40" s="61" t="s">
        <v>249</v>
      </c>
      <c r="D40" s="61"/>
      <c r="E40" s="61"/>
      <c r="F40" s="61"/>
      <c r="G40" s="62" t="s">
        <v>250</v>
      </c>
      <c r="H40" s="62"/>
      <c r="I40" s="62"/>
      <c r="J40" s="62"/>
      <c r="K40" s="62"/>
      <c r="L40" s="62"/>
      <c r="M40" s="62"/>
      <c r="N40" s="62" t="s">
        <v>251</v>
      </c>
      <c r="O40" s="62" t="s">
        <v>252</v>
      </c>
      <c r="P40" s="61"/>
      <c r="Q40" s="61"/>
      <c r="R40" s="61"/>
      <c r="S40" s="63"/>
      <c r="W40" s="64" t="s">
        <v>347</v>
      </c>
    </row>
    <row r="41" spans="2:23" ht="15" customHeight="1" x14ac:dyDescent="0.2">
      <c r="B41" s="70"/>
      <c r="C41" s="577" t="s">
        <v>348</v>
      </c>
      <c r="D41" s="583" t="s">
        <v>349</v>
      </c>
      <c r="E41" s="203" t="s">
        <v>954</v>
      </c>
      <c r="F41" s="204" t="s">
        <v>1202</v>
      </c>
      <c r="G41" s="205"/>
      <c r="H41" s="67"/>
      <c r="I41" s="67"/>
      <c r="J41" s="67"/>
      <c r="K41" s="67"/>
      <c r="L41" s="67"/>
      <c r="M41" s="67"/>
      <c r="N41" s="68"/>
      <c r="O41" s="68"/>
      <c r="P41" s="16"/>
      <c r="Q41" s="16"/>
      <c r="R41" s="17"/>
      <c r="S41" s="69"/>
      <c r="W41" s="21"/>
    </row>
    <row r="42" spans="2:23" x14ac:dyDescent="0.2">
      <c r="B42" s="70"/>
      <c r="C42" s="581"/>
      <c r="D42" s="583"/>
      <c r="E42" s="198"/>
      <c r="F42" s="197"/>
      <c r="G42" s="2"/>
      <c r="H42" s="2"/>
      <c r="I42" s="2"/>
      <c r="J42" s="2"/>
      <c r="K42" s="2"/>
      <c r="L42" s="2"/>
      <c r="M42" s="2"/>
      <c r="N42" s="72"/>
      <c r="O42" s="72"/>
      <c r="P42" s="1"/>
      <c r="Q42" s="1"/>
      <c r="R42" s="5"/>
      <c r="S42" s="69"/>
      <c r="W42" s="21" t="s">
        <v>350</v>
      </c>
    </row>
    <row r="43" spans="2:23" ht="16.5" x14ac:dyDescent="0.3">
      <c r="B43" s="70"/>
      <c r="C43" s="581"/>
      <c r="D43" s="583"/>
      <c r="E43" s="198"/>
      <c r="F43" s="197"/>
      <c r="G43" s="2" t="s">
        <v>351</v>
      </c>
      <c r="H43" s="21" t="s">
        <v>352</v>
      </c>
      <c r="I43" s="73" t="s">
        <v>258</v>
      </c>
      <c r="J43" s="93" t="s">
        <v>353</v>
      </c>
      <c r="K43" s="2"/>
      <c r="L43" s="2"/>
      <c r="M43" s="2"/>
      <c r="N43" s="75" t="s">
        <v>354</v>
      </c>
      <c r="O43" s="75" t="s">
        <v>355</v>
      </c>
      <c r="P43" s="1"/>
      <c r="Q43" s="1"/>
      <c r="R43" s="5"/>
      <c r="S43" s="69"/>
      <c r="W43" s="21" t="s">
        <v>356</v>
      </c>
    </row>
    <row r="44" spans="2:23" ht="16.5" x14ac:dyDescent="0.3">
      <c r="B44" s="70"/>
      <c r="C44" s="581"/>
      <c r="D44" s="583"/>
      <c r="E44" s="198"/>
      <c r="F44" s="197"/>
      <c r="G44" s="2" t="s">
        <v>357</v>
      </c>
      <c r="H44" s="21" t="s">
        <v>358</v>
      </c>
      <c r="I44" s="73" t="s">
        <v>258</v>
      </c>
      <c r="J44" s="74" t="s">
        <v>359</v>
      </c>
      <c r="K44" s="2"/>
      <c r="L44" s="2"/>
      <c r="M44" s="2"/>
      <c r="N44" s="75" t="s">
        <v>354</v>
      </c>
      <c r="O44" s="75" t="s">
        <v>360</v>
      </c>
      <c r="P44" s="1"/>
      <c r="Q44" s="1"/>
      <c r="R44" s="5"/>
      <c r="S44" s="69"/>
      <c r="W44" s="21" t="s">
        <v>361</v>
      </c>
    </row>
    <row r="45" spans="2:23" ht="16.5" x14ac:dyDescent="0.3">
      <c r="B45" s="70"/>
      <c r="C45" s="581"/>
      <c r="D45" s="583"/>
      <c r="E45" s="198"/>
      <c r="F45" s="197"/>
      <c r="G45" s="2" t="s">
        <v>362</v>
      </c>
      <c r="H45" s="21" t="s">
        <v>363</v>
      </c>
      <c r="I45" s="73" t="s">
        <v>258</v>
      </c>
      <c r="J45" s="74" t="s">
        <v>364</v>
      </c>
      <c r="K45" s="2"/>
      <c r="L45" s="2"/>
      <c r="M45" s="2"/>
      <c r="N45" s="75" t="s">
        <v>354</v>
      </c>
      <c r="O45" s="75" t="s">
        <v>365</v>
      </c>
      <c r="P45" s="1"/>
      <c r="Q45" s="1"/>
      <c r="R45" s="5"/>
      <c r="S45" s="69"/>
      <c r="W45" s="77" t="s">
        <v>366</v>
      </c>
    </row>
    <row r="46" spans="2:23" ht="16.5" x14ac:dyDescent="0.3">
      <c r="B46" s="70"/>
      <c r="C46" s="581"/>
      <c r="D46" s="583"/>
      <c r="E46" s="199"/>
      <c r="F46" s="200"/>
      <c r="G46" s="80" t="s">
        <v>367</v>
      </c>
      <c r="H46" s="77" t="s">
        <v>368</v>
      </c>
      <c r="I46" s="78" t="s">
        <v>258</v>
      </c>
      <c r="J46" s="79" t="s">
        <v>369</v>
      </c>
      <c r="K46" s="80"/>
      <c r="L46" s="80"/>
      <c r="M46" s="80"/>
      <c r="N46" s="81" t="s">
        <v>354</v>
      </c>
      <c r="O46" s="81" t="s">
        <v>370</v>
      </c>
      <c r="P46" s="6"/>
      <c r="Q46" s="6"/>
      <c r="R46" s="7"/>
      <c r="S46" s="69"/>
      <c r="W46" s="21"/>
    </row>
    <row r="47" spans="2:23" x14ac:dyDescent="0.2">
      <c r="B47" s="70"/>
      <c r="C47" s="581"/>
      <c r="D47" s="583"/>
      <c r="E47" s="195"/>
      <c r="F47" s="194"/>
      <c r="G47" s="2"/>
      <c r="H47" s="73"/>
      <c r="I47" s="73"/>
      <c r="J47" s="2"/>
      <c r="K47" s="2"/>
      <c r="L47" s="2"/>
      <c r="M47" s="2"/>
      <c r="N47" s="75"/>
      <c r="O47" s="75"/>
      <c r="P47" s="1"/>
      <c r="Q47" s="1"/>
      <c r="R47" s="1"/>
      <c r="S47" s="69"/>
      <c r="W47" s="64" t="s">
        <v>371</v>
      </c>
    </row>
    <row r="48" spans="2:23" x14ac:dyDescent="0.2">
      <c r="B48" s="70"/>
      <c r="C48" s="581"/>
      <c r="D48" s="583"/>
      <c r="E48" s="203" t="s">
        <v>956</v>
      </c>
      <c r="F48" s="206" t="s">
        <v>1203</v>
      </c>
      <c r="G48" s="66"/>
      <c r="H48" s="94"/>
      <c r="I48" s="82"/>
      <c r="J48" s="67"/>
      <c r="K48" s="67"/>
      <c r="L48" s="67"/>
      <c r="M48" s="67"/>
      <c r="N48" s="83"/>
      <c r="O48" s="83"/>
      <c r="P48" s="16"/>
      <c r="Q48" s="16"/>
      <c r="R48" s="17"/>
      <c r="S48" s="69"/>
      <c r="W48" s="21"/>
    </row>
    <row r="49" spans="2:23" x14ac:dyDescent="0.2">
      <c r="B49" s="70"/>
      <c r="C49" s="581"/>
      <c r="D49" s="583"/>
      <c r="E49" s="198"/>
      <c r="F49" s="197"/>
      <c r="G49" s="2"/>
      <c r="H49" s="73"/>
      <c r="I49" s="73"/>
      <c r="J49" s="2"/>
      <c r="K49" s="2"/>
      <c r="L49" s="2"/>
      <c r="M49" s="2"/>
      <c r="N49" s="75"/>
      <c r="O49" s="75"/>
      <c r="P49" s="1"/>
      <c r="Q49" s="1"/>
      <c r="R49" s="5"/>
      <c r="S49" s="69"/>
      <c r="W49" s="77" t="s">
        <v>372</v>
      </c>
    </row>
    <row r="50" spans="2:23" ht="16.5" x14ac:dyDescent="0.3">
      <c r="B50" s="70"/>
      <c r="C50" s="581"/>
      <c r="D50" s="583"/>
      <c r="E50" s="199"/>
      <c r="F50" s="200"/>
      <c r="G50" s="80" t="s">
        <v>373</v>
      </c>
      <c r="H50" s="77" t="s">
        <v>374</v>
      </c>
      <c r="I50" s="78" t="s">
        <v>258</v>
      </c>
      <c r="J50" s="84" t="s">
        <v>375</v>
      </c>
      <c r="K50" s="80"/>
      <c r="L50" s="80"/>
      <c r="M50" s="80"/>
      <c r="N50" s="81" t="s">
        <v>376</v>
      </c>
      <c r="O50" s="81" t="s">
        <v>377</v>
      </c>
      <c r="P50" s="6"/>
      <c r="Q50" s="6"/>
      <c r="R50" s="7"/>
      <c r="S50" s="69"/>
      <c r="W50" s="21"/>
    </row>
    <row r="51" spans="2:23" x14ac:dyDescent="0.2">
      <c r="B51" s="70"/>
      <c r="C51" s="581"/>
      <c r="D51" s="583"/>
      <c r="E51" s="195"/>
      <c r="F51" s="194"/>
      <c r="G51" s="2"/>
      <c r="H51" s="73"/>
      <c r="I51" s="73"/>
      <c r="J51" s="2"/>
      <c r="K51" s="2"/>
      <c r="L51" s="2"/>
      <c r="M51" s="2"/>
      <c r="N51" s="75"/>
      <c r="O51" s="75"/>
      <c r="P51" s="1"/>
      <c r="Q51" s="1"/>
      <c r="R51" s="1"/>
      <c r="S51" s="69"/>
      <c r="W51" s="64" t="s">
        <v>378</v>
      </c>
    </row>
    <row r="52" spans="2:23" x14ac:dyDescent="0.2">
      <c r="B52" s="70"/>
      <c r="C52" s="581"/>
      <c r="D52" s="583"/>
      <c r="E52" s="203" t="s">
        <v>958</v>
      </c>
      <c r="F52" s="206" t="s">
        <v>1204</v>
      </c>
      <c r="G52" s="66"/>
      <c r="H52" s="94"/>
      <c r="I52" s="82"/>
      <c r="J52" s="67"/>
      <c r="K52" s="67"/>
      <c r="L52" s="67"/>
      <c r="M52" s="67"/>
      <c r="N52" s="83"/>
      <c r="O52" s="83"/>
      <c r="P52" s="16"/>
      <c r="Q52" s="16"/>
      <c r="R52" s="17"/>
      <c r="S52" s="69"/>
      <c r="W52" s="21"/>
    </row>
    <row r="53" spans="2:23" x14ac:dyDescent="0.2">
      <c r="B53" s="70"/>
      <c r="C53" s="581"/>
      <c r="D53" s="583"/>
      <c r="E53" s="198"/>
      <c r="F53" s="197"/>
      <c r="G53" s="2"/>
      <c r="H53" s="73"/>
      <c r="I53" s="73"/>
      <c r="J53" s="2"/>
      <c r="K53" s="2"/>
      <c r="L53" s="2"/>
      <c r="M53" s="2"/>
      <c r="N53" s="75"/>
      <c r="O53" s="75"/>
      <c r="P53" s="1"/>
      <c r="Q53" s="1"/>
      <c r="R53" s="5"/>
      <c r="S53" s="69"/>
      <c r="W53" s="21" t="s">
        <v>379</v>
      </c>
    </row>
    <row r="54" spans="2:23" x14ac:dyDescent="0.2">
      <c r="B54" s="70"/>
      <c r="C54" s="581"/>
      <c r="D54" s="583"/>
      <c r="E54" s="198"/>
      <c r="F54" s="197"/>
      <c r="G54" s="2" t="s">
        <v>380</v>
      </c>
      <c r="H54" s="21" t="s">
        <v>381</v>
      </c>
      <c r="I54" s="73" t="s">
        <v>258</v>
      </c>
      <c r="J54" s="23" t="s">
        <v>382</v>
      </c>
      <c r="K54" s="2"/>
      <c r="L54" s="2"/>
      <c r="M54" s="2"/>
      <c r="N54" s="75" t="s">
        <v>383</v>
      </c>
      <c r="O54" s="75" t="s">
        <v>384</v>
      </c>
      <c r="P54" s="1"/>
      <c r="Q54" s="1"/>
      <c r="R54" s="5"/>
      <c r="S54" s="69"/>
      <c r="W54" s="21" t="s">
        <v>385</v>
      </c>
    </row>
    <row r="55" spans="2:23" x14ac:dyDescent="0.2">
      <c r="B55" s="70"/>
      <c r="C55" s="581"/>
      <c r="D55" s="583"/>
      <c r="E55" s="198"/>
      <c r="F55" s="197"/>
      <c r="G55" s="319" t="s">
        <v>1142</v>
      </c>
      <c r="H55" s="21" t="s">
        <v>386</v>
      </c>
      <c r="I55" s="73" t="s">
        <v>258</v>
      </c>
      <c r="J55" s="2" t="s">
        <v>387</v>
      </c>
      <c r="K55" s="2"/>
      <c r="L55" s="2"/>
      <c r="M55" s="2"/>
      <c r="N55" s="75" t="s">
        <v>383</v>
      </c>
      <c r="O55" s="75" t="s">
        <v>388</v>
      </c>
      <c r="P55" s="1"/>
      <c r="Q55" s="1"/>
      <c r="R55" s="5"/>
      <c r="S55" s="69"/>
      <c r="W55" s="77" t="s">
        <v>389</v>
      </c>
    </row>
    <row r="56" spans="2:23" ht="16.5" x14ac:dyDescent="0.3">
      <c r="B56" s="70"/>
      <c r="C56" s="581"/>
      <c r="D56" s="583"/>
      <c r="E56" s="199"/>
      <c r="F56" s="200"/>
      <c r="G56" s="80" t="s">
        <v>390</v>
      </c>
      <c r="H56" s="77" t="s">
        <v>391</v>
      </c>
      <c r="I56" s="78" t="s">
        <v>258</v>
      </c>
      <c r="J56" s="79" t="s">
        <v>392</v>
      </c>
      <c r="K56" s="80"/>
      <c r="L56" s="80"/>
      <c r="M56" s="80"/>
      <c r="N56" s="81" t="s">
        <v>383</v>
      </c>
      <c r="O56" s="81" t="s">
        <v>393</v>
      </c>
      <c r="P56" s="6"/>
      <c r="Q56" s="6"/>
      <c r="R56" s="7"/>
      <c r="S56" s="69"/>
      <c r="W56" s="21"/>
    </row>
    <row r="57" spans="2:23" x14ac:dyDescent="0.2">
      <c r="B57" s="70"/>
      <c r="C57" s="581"/>
      <c r="D57" s="583"/>
      <c r="E57" s="195"/>
      <c r="F57" s="194"/>
      <c r="G57" s="2"/>
      <c r="H57" s="73"/>
      <c r="I57" s="73"/>
      <c r="J57" s="2"/>
      <c r="K57" s="2"/>
      <c r="L57" s="2"/>
      <c r="M57" s="2"/>
      <c r="N57" s="75"/>
      <c r="O57" s="75"/>
      <c r="P57" s="1"/>
      <c r="Q57" s="1"/>
      <c r="R57" s="1"/>
      <c r="S57" s="69"/>
      <c r="W57" s="64" t="s">
        <v>394</v>
      </c>
    </row>
    <row r="58" spans="2:23" x14ac:dyDescent="0.2">
      <c r="B58" s="70"/>
      <c r="C58" s="581"/>
      <c r="D58" s="583"/>
      <c r="E58" s="203" t="s">
        <v>960</v>
      </c>
      <c r="F58" s="206" t="s">
        <v>1205</v>
      </c>
      <c r="G58" s="66"/>
      <c r="H58" s="94"/>
      <c r="I58" s="82"/>
      <c r="J58" s="67"/>
      <c r="K58" s="67"/>
      <c r="L58" s="67"/>
      <c r="M58" s="67"/>
      <c r="N58" s="83"/>
      <c r="O58" s="83"/>
      <c r="P58" s="16"/>
      <c r="Q58" s="16"/>
      <c r="R58" s="17"/>
      <c r="S58" s="69"/>
      <c r="W58" s="21"/>
    </row>
    <row r="59" spans="2:23" x14ac:dyDescent="0.2">
      <c r="B59" s="70"/>
      <c r="C59" s="581"/>
      <c r="D59" s="583"/>
      <c r="E59" s="198"/>
      <c r="F59" s="197"/>
      <c r="G59" s="2"/>
      <c r="H59" s="73"/>
      <c r="I59" s="73"/>
      <c r="J59" s="2"/>
      <c r="K59" s="2"/>
      <c r="L59" s="2"/>
      <c r="M59" s="2"/>
      <c r="N59" s="75"/>
      <c r="O59" s="75"/>
      <c r="P59" s="1"/>
      <c r="Q59" s="1"/>
      <c r="R59" s="5"/>
      <c r="S59" s="69"/>
      <c r="W59" s="21" t="s">
        <v>395</v>
      </c>
    </row>
    <row r="60" spans="2:23" ht="16.5" x14ac:dyDescent="0.3">
      <c r="B60" s="70"/>
      <c r="C60" s="581"/>
      <c r="D60" s="583"/>
      <c r="E60" s="198"/>
      <c r="F60" s="197"/>
      <c r="G60" s="2" t="s">
        <v>396</v>
      </c>
      <c r="H60" s="21" t="s">
        <v>397</v>
      </c>
      <c r="I60" s="73" t="s">
        <v>258</v>
      </c>
      <c r="J60" s="76" t="s">
        <v>398</v>
      </c>
      <c r="K60" s="2"/>
      <c r="L60" s="2"/>
      <c r="M60" s="2"/>
      <c r="N60" s="75" t="s">
        <v>399</v>
      </c>
      <c r="O60" s="75" t="s">
        <v>400</v>
      </c>
      <c r="P60" s="1"/>
      <c r="Q60" s="1"/>
      <c r="R60" s="5"/>
      <c r="S60" s="69"/>
      <c r="W60" s="21" t="s">
        <v>401</v>
      </c>
    </row>
    <row r="61" spans="2:23" ht="16.5" x14ac:dyDescent="0.3">
      <c r="B61" s="70"/>
      <c r="C61" s="581"/>
      <c r="D61" s="583"/>
      <c r="E61" s="198"/>
      <c r="F61" s="197"/>
      <c r="G61" s="2" t="s">
        <v>402</v>
      </c>
      <c r="H61" s="21" t="s">
        <v>403</v>
      </c>
      <c r="I61" s="73" t="s">
        <v>258</v>
      </c>
      <c r="J61" s="76" t="s">
        <v>404</v>
      </c>
      <c r="K61" s="2"/>
      <c r="L61" s="2"/>
      <c r="M61" s="2"/>
      <c r="N61" s="75" t="s">
        <v>405</v>
      </c>
      <c r="O61" s="75" t="s">
        <v>406</v>
      </c>
      <c r="P61" s="1"/>
      <c r="Q61" s="1"/>
      <c r="R61" s="5"/>
      <c r="S61" s="69"/>
      <c r="W61" s="21" t="s">
        <v>407</v>
      </c>
    </row>
    <row r="62" spans="2:23" ht="16.5" x14ac:dyDescent="0.3">
      <c r="B62" s="70"/>
      <c r="C62" s="581"/>
      <c r="D62" s="583"/>
      <c r="E62" s="198"/>
      <c r="F62" s="197"/>
      <c r="G62" s="2" t="s">
        <v>408</v>
      </c>
      <c r="H62" s="21" t="s">
        <v>409</v>
      </c>
      <c r="I62" s="73" t="s">
        <v>258</v>
      </c>
      <c r="J62" s="76" t="s">
        <v>410</v>
      </c>
      <c r="K62" s="2"/>
      <c r="L62" s="2"/>
      <c r="M62" s="2"/>
      <c r="N62" s="75" t="s">
        <v>405</v>
      </c>
      <c r="O62" s="75" t="s">
        <v>411</v>
      </c>
      <c r="P62" s="1"/>
      <c r="Q62" s="1"/>
      <c r="R62" s="5"/>
      <c r="S62" s="69"/>
      <c r="W62" s="77" t="s">
        <v>412</v>
      </c>
    </row>
    <row r="63" spans="2:23" ht="16.5" x14ac:dyDescent="0.3">
      <c r="B63" s="70"/>
      <c r="C63" s="581"/>
      <c r="D63" s="583"/>
      <c r="E63" s="199"/>
      <c r="F63" s="200"/>
      <c r="G63" s="80" t="s">
        <v>413</v>
      </c>
      <c r="H63" s="77" t="s">
        <v>414</v>
      </c>
      <c r="I63" s="78" t="s">
        <v>258</v>
      </c>
      <c r="J63" s="79" t="s">
        <v>415</v>
      </c>
      <c r="K63" s="80"/>
      <c r="L63" s="80"/>
      <c r="M63" s="80"/>
      <c r="N63" s="81" t="s">
        <v>405</v>
      </c>
      <c r="O63" s="81" t="s">
        <v>416</v>
      </c>
      <c r="P63" s="6"/>
      <c r="Q63" s="6"/>
      <c r="R63" s="7"/>
      <c r="S63" s="69"/>
      <c r="W63" s="21"/>
    </row>
    <row r="64" spans="2:23" ht="16.5" x14ac:dyDescent="0.3">
      <c r="B64" s="70"/>
      <c r="C64" s="581"/>
      <c r="D64" s="583"/>
      <c r="E64" s="195"/>
      <c r="F64" s="194"/>
      <c r="G64" s="2"/>
      <c r="H64" s="73"/>
      <c r="I64" s="73"/>
      <c r="J64" s="76"/>
      <c r="K64" s="2"/>
      <c r="L64" s="2"/>
      <c r="M64" s="2"/>
      <c r="N64" s="75"/>
      <c r="O64" s="75"/>
      <c r="P64" s="1"/>
      <c r="Q64" s="1"/>
      <c r="R64" s="1"/>
      <c r="S64" s="69"/>
      <c r="W64" s="64" t="s">
        <v>417</v>
      </c>
    </row>
    <row r="65" spans="2:23" x14ac:dyDescent="0.2">
      <c r="B65" s="70"/>
      <c r="C65" s="581"/>
      <c r="D65" s="583"/>
      <c r="E65" s="203" t="s">
        <v>962</v>
      </c>
      <c r="F65" s="206" t="s">
        <v>1206</v>
      </c>
      <c r="G65" s="66"/>
      <c r="H65" s="94"/>
      <c r="I65" s="82"/>
      <c r="J65" s="67"/>
      <c r="K65" s="67"/>
      <c r="L65" s="67"/>
      <c r="M65" s="67"/>
      <c r="N65" s="83"/>
      <c r="O65" s="83"/>
      <c r="P65" s="16"/>
      <c r="Q65" s="16"/>
      <c r="R65" s="17"/>
      <c r="S65" s="69"/>
      <c r="W65" s="21"/>
    </row>
    <row r="66" spans="2:23" x14ac:dyDescent="0.2">
      <c r="B66" s="70"/>
      <c r="C66" s="581"/>
      <c r="D66" s="583"/>
      <c r="E66" s="198"/>
      <c r="F66" s="197"/>
      <c r="G66" s="2"/>
      <c r="H66" s="73"/>
      <c r="I66" s="73"/>
      <c r="J66" s="2"/>
      <c r="K66" s="2"/>
      <c r="L66" s="2"/>
      <c r="M66" s="2"/>
      <c r="N66" s="75"/>
      <c r="O66" s="75"/>
      <c r="P66" s="1"/>
      <c r="Q66" s="1"/>
      <c r="R66" s="5"/>
      <c r="S66" s="69"/>
      <c r="W66" s="21" t="s">
        <v>418</v>
      </c>
    </row>
    <row r="67" spans="2:23" ht="16.5" x14ac:dyDescent="0.3">
      <c r="B67" s="70"/>
      <c r="C67" s="581"/>
      <c r="D67" s="583"/>
      <c r="E67" s="198"/>
      <c r="F67" s="197"/>
      <c r="G67" s="2" t="s">
        <v>419</v>
      </c>
      <c r="H67" s="21" t="s">
        <v>420</v>
      </c>
      <c r="I67" s="73" t="s">
        <v>258</v>
      </c>
      <c r="J67" s="76" t="s">
        <v>421</v>
      </c>
      <c r="K67" s="2"/>
      <c r="L67" s="2"/>
      <c r="M67" s="2"/>
      <c r="N67" s="75" t="s">
        <v>422</v>
      </c>
      <c r="O67" s="75" t="s">
        <v>423</v>
      </c>
      <c r="P67" s="1"/>
      <c r="Q67" s="1"/>
      <c r="R67" s="5"/>
      <c r="S67" s="69"/>
      <c r="W67" s="21" t="s">
        <v>424</v>
      </c>
    </row>
    <row r="68" spans="2:23" ht="16.5" x14ac:dyDescent="0.3">
      <c r="B68" s="70"/>
      <c r="C68" s="581"/>
      <c r="D68" s="583"/>
      <c r="E68" s="198"/>
      <c r="F68" s="197"/>
      <c r="G68" s="2" t="s">
        <v>425</v>
      </c>
      <c r="H68" s="21" t="s">
        <v>426</v>
      </c>
      <c r="I68" s="73" t="s">
        <v>258</v>
      </c>
      <c r="J68" s="74" t="s">
        <v>427</v>
      </c>
      <c r="K68" s="2"/>
      <c r="L68" s="2"/>
      <c r="M68" s="2"/>
      <c r="N68" s="75" t="s">
        <v>422</v>
      </c>
      <c r="O68" s="75" t="s">
        <v>428</v>
      </c>
      <c r="P68" s="1"/>
      <c r="Q68" s="1"/>
      <c r="R68" s="5"/>
      <c r="S68" s="69"/>
      <c r="W68" s="21" t="s">
        <v>429</v>
      </c>
    </row>
    <row r="69" spans="2:23" ht="16.5" x14ac:dyDescent="0.3">
      <c r="B69" s="70"/>
      <c r="C69" s="581"/>
      <c r="D69" s="583"/>
      <c r="E69" s="198"/>
      <c r="F69" s="197"/>
      <c r="G69" s="2" t="s">
        <v>430</v>
      </c>
      <c r="H69" s="21" t="s">
        <v>431</v>
      </c>
      <c r="I69" s="73" t="s">
        <v>258</v>
      </c>
      <c r="J69" s="76" t="s">
        <v>432</v>
      </c>
      <c r="K69" s="2"/>
      <c r="L69" s="2"/>
      <c r="M69" s="2"/>
      <c r="N69" s="75" t="s">
        <v>422</v>
      </c>
      <c r="O69" s="75" t="s">
        <v>433</v>
      </c>
      <c r="P69" s="1"/>
      <c r="Q69" s="1"/>
      <c r="R69" s="5"/>
      <c r="S69" s="69"/>
      <c r="W69" s="77" t="s">
        <v>434</v>
      </c>
    </row>
    <row r="70" spans="2:23" ht="17.25" thickBot="1" x14ac:dyDescent="0.35">
      <c r="B70" s="70"/>
      <c r="C70" s="582"/>
      <c r="D70" s="583"/>
      <c r="E70" s="199"/>
      <c r="F70" s="200"/>
      <c r="G70" s="80" t="s">
        <v>435</v>
      </c>
      <c r="H70" s="77" t="s">
        <v>436</v>
      </c>
      <c r="I70" s="78" t="s">
        <v>258</v>
      </c>
      <c r="J70" s="79" t="s">
        <v>437</v>
      </c>
      <c r="K70" s="80"/>
      <c r="L70" s="80"/>
      <c r="M70" s="80"/>
      <c r="N70" s="81" t="s">
        <v>422</v>
      </c>
      <c r="O70" s="81" t="s">
        <v>438</v>
      </c>
      <c r="P70" s="6"/>
      <c r="Q70" s="6"/>
      <c r="R70" s="7"/>
      <c r="S70" s="69"/>
      <c r="W70" s="85"/>
    </row>
    <row r="71" spans="2:23" ht="14.25" thickTop="1" thickBot="1" x14ac:dyDescent="0.25">
      <c r="B71" s="86"/>
      <c r="C71" s="87"/>
      <c r="D71" s="87"/>
      <c r="E71" s="87"/>
      <c r="F71" s="87"/>
      <c r="G71" s="88"/>
      <c r="H71" s="89"/>
      <c r="I71" s="89"/>
      <c r="J71" s="88"/>
      <c r="K71" s="88"/>
      <c r="L71" s="88"/>
      <c r="M71" s="88"/>
      <c r="N71" s="90"/>
      <c r="O71" s="90"/>
      <c r="P71" s="87"/>
      <c r="Q71" s="87"/>
      <c r="R71" s="87"/>
      <c r="S71" s="91"/>
      <c r="W71" s="21"/>
    </row>
    <row r="72" spans="2:23" ht="18" thickTop="1" thickBot="1" x14ac:dyDescent="0.35">
      <c r="B72" s="1"/>
      <c r="C72" s="1"/>
      <c r="D72" s="1"/>
      <c r="E72" s="1"/>
      <c r="F72" s="1"/>
      <c r="G72" s="2"/>
      <c r="H72" s="73"/>
      <c r="I72" s="73"/>
      <c r="J72" s="76"/>
      <c r="K72" s="2"/>
      <c r="L72" s="2"/>
      <c r="M72" s="2"/>
      <c r="N72" s="95"/>
      <c r="O72" s="95"/>
      <c r="P72" s="1"/>
      <c r="Q72" s="1"/>
      <c r="R72" s="1"/>
      <c r="S72" s="1"/>
      <c r="W72" s="92"/>
    </row>
    <row r="73" spans="2:23" ht="15.75" thickTop="1" x14ac:dyDescent="0.2">
      <c r="B73" s="60"/>
      <c r="C73" s="61" t="s">
        <v>249</v>
      </c>
      <c r="D73" s="61"/>
      <c r="E73" s="61"/>
      <c r="F73" s="61"/>
      <c r="G73" s="62" t="s">
        <v>250</v>
      </c>
      <c r="H73" s="62"/>
      <c r="I73" s="62"/>
      <c r="J73" s="62"/>
      <c r="K73" s="62"/>
      <c r="L73" s="62"/>
      <c r="M73" s="62"/>
      <c r="N73" s="62" t="s">
        <v>251</v>
      </c>
      <c r="O73" s="62" t="s">
        <v>252</v>
      </c>
      <c r="P73" s="61"/>
      <c r="Q73" s="61"/>
      <c r="R73" s="61"/>
      <c r="S73" s="63"/>
      <c r="W73" s="64" t="s">
        <v>439</v>
      </c>
    </row>
    <row r="74" spans="2:23" ht="15" customHeight="1" x14ac:dyDescent="0.2">
      <c r="B74" s="70"/>
      <c r="C74" s="577" t="s">
        <v>440</v>
      </c>
      <c r="D74" s="583" t="s">
        <v>441</v>
      </c>
      <c r="E74" s="203" t="s">
        <v>969</v>
      </c>
      <c r="F74" s="204" t="s">
        <v>1207</v>
      </c>
      <c r="G74" s="66"/>
      <c r="H74" s="67"/>
      <c r="I74" s="67"/>
      <c r="J74" s="67"/>
      <c r="K74" s="67"/>
      <c r="L74" s="67"/>
      <c r="M74" s="67"/>
      <c r="N74" s="68"/>
      <c r="O74" s="68"/>
      <c r="P74" s="16"/>
      <c r="Q74" s="16"/>
      <c r="R74" s="17"/>
      <c r="S74" s="69"/>
      <c r="W74" s="21"/>
    </row>
    <row r="75" spans="2:23" x14ac:dyDescent="0.2">
      <c r="B75" s="70"/>
      <c r="C75" s="581"/>
      <c r="D75" s="583"/>
      <c r="E75" s="198"/>
      <c r="F75" s="197"/>
      <c r="G75" s="2"/>
      <c r="H75" s="2"/>
      <c r="I75" s="2"/>
      <c r="J75" s="2"/>
      <c r="K75" s="2"/>
      <c r="L75" s="2"/>
      <c r="M75" s="2"/>
      <c r="N75" s="72"/>
      <c r="O75" s="72"/>
      <c r="P75" s="1"/>
      <c r="Q75" s="1"/>
      <c r="R75" s="5"/>
      <c r="S75" s="69"/>
      <c r="W75" s="21" t="s">
        <v>442</v>
      </c>
    </row>
    <row r="76" spans="2:23" ht="16.5" x14ac:dyDescent="0.3">
      <c r="B76" s="70"/>
      <c r="C76" s="581"/>
      <c r="D76" s="583"/>
      <c r="E76" s="198"/>
      <c r="F76" s="197"/>
      <c r="G76" s="2" t="s">
        <v>443</v>
      </c>
      <c r="H76" s="21" t="s">
        <v>444</v>
      </c>
      <c r="I76" s="73" t="s">
        <v>258</v>
      </c>
      <c r="J76" s="74" t="s">
        <v>445</v>
      </c>
      <c r="K76" s="2"/>
      <c r="L76" s="2"/>
      <c r="M76" s="2"/>
      <c r="N76" s="75" t="s">
        <v>446</v>
      </c>
      <c r="O76" s="75" t="s">
        <v>447</v>
      </c>
      <c r="P76" s="1"/>
      <c r="Q76" s="1"/>
      <c r="R76" s="5"/>
      <c r="S76" s="69"/>
      <c r="W76" s="21" t="s">
        <v>448</v>
      </c>
    </row>
    <row r="77" spans="2:23" ht="16.5" x14ac:dyDescent="0.3">
      <c r="B77" s="70"/>
      <c r="C77" s="581"/>
      <c r="D77" s="583"/>
      <c r="E77" s="198"/>
      <c r="F77" s="197"/>
      <c r="G77" s="2" t="s">
        <v>449</v>
      </c>
      <c r="H77" s="21" t="s">
        <v>450</v>
      </c>
      <c r="I77" s="73" t="s">
        <v>258</v>
      </c>
      <c r="J77" s="76" t="s">
        <v>451</v>
      </c>
      <c r="K77" s="2"/>
      <c r="L77" s="2"/>
      <c r="M77" s="2"/>
      <c r="N77" s="75" t="s">
        <v>446</v>
      </c>
      <c r="O77" s="75" t="s">
        <v>452</v>
      </c>
      <c r="P77" s="1"/>
      <c r="Q77" s="1"/>
      <c r="R77" s="5"/>
      <c r="S77" s="69"/>
      <c r="W77" s="21" t="s">
        <v>453</v>
      </c>
    </row>
    <row r="78" spans="2:23" ht="16.5" x14ac:dyDescent="0.3">
      <c r="B78" s="70"/>
      <c r="C78" s="581"/>
      <c r="D78" s="583"/>
      <c r="E78" s="198"/>
      <c r="F78" s="197"/>
      <c r="G78" s="2" t="s">
        <v>454</v>
      </c>
      <c r="H78" s="21" t="s">
        <v>455</v>
      </c>
      <c r="I78" s="73" t="s">
        <v>258</v>
      </c>
      <c r="J78" s="76" t="s">
        <v>456</v>
      </c>
      <c r="K78" s="2"/>
      <c r="L78" s="2"/>
      <c r="M78" s="2"/>
      <c r="N78" s="75" t="s">
        <v>446</v>
      </c>
      <c r="O78" s="75" t="s">
        <v>457</v>
      </c>
      <c r="P78" s="1"/>
      <c r="Q78" s="1"/>
      <c r="R78" s="5"/>
      <c r="S78" s="69"/>
      <c r="W78" s="21" t="s">
        <v>458</v>
      </c>
    </row>
    <row r="79" spans="2:23" ht="16.5" x14ac:dyDescent="0.3">
      <c r="B79" s="70"/>
      <c r="C79" s="581"/>
      <c r="D79" s="583"/>
      <c r="E79" s="198"/>
      <c r="F79" s="197"/>
      <c r="G79" s="2" t="s">
        <v>459</v>
      </c>
      <c r="H79" s="21" t="s">
        <v>460</v>
      </c>
      <c r="I79" s="73" t="s">
        <v>258</v>
      </c>
      <c r="J79" s="76" t="s">
        <v>461</v>
      </c>
      <c r="K79" s="2"/>
      <c r="L79" s="2"/>
      <c r="M79" s="2"/>
      <c r="N79" s="75" t="s">
        <v>446</v>
      </c>
      <c r="O79" s="75" t="s">
        <v>462</v>
      </c>
      <c r="P79" s="1"/>
      <c r="Q79" s="1"/>
      <c r="R79" s="5"/>
      <c r="S79" s="69"/>
      <c r="W79" s="21" t="s">
        <v>463</v>
      </c>
    </row>
    <row r="80" spans="2:23" ht="16.5" x14ac:dyDescent="0.3">
      <c r="B80" s="70"/>
      <c r="C80" s="581"/>
      <c r="D80" s="583"/>
      <c r="E80" s="198"/>
      <c r="F80" s="197"/>
      <c r="G80" s="2" t="s">
        <v>464</v>
      </c>
      <c r="H80" s="21" t="s">
        <v>465</v>
      </c>
      <c r="I80" s="73" t="s">
        <v>258</v>
      </c>
      <c r="J80" s="76" t="s">
        <v>466</v>
      </c>
      <c r="K80" s="2"/>
      <c r="L80" s="2"/>
      <c r="M80" s="2"/>
      <c r="N80" s="75" t="s">
        <v>446</v>
      </c>
      <c r="O80" s="75" t="s">
        <v>467</v>
      </c>
      <c r="P80" s="1"/>
      <c r="Q80" s="1"/>
      <c r="R80" s="5"/>
      <c r="S80" s="69"/>
      <c r="W80" s="77" t="s">
        <v>468</v>
      </c>
    </row>
    <row r="81" spans="2:23" ht="16.5" x14ac:dyDescent="0.3">
      <c r="B81" s="70"/>
      <c r="C81" s="581"/>
      <c r="D81" s="583"/>
      <c r="E81" s="199"/>
      <c r="F81" s="200"/>
      <c r="G81" s="80" t="s">
        <v>469</v>
      </c>
      <c r="H81" s="77" t="s">
        <v>470</v>
      </c>
      <c r="I81" s="78" t="s">
        <v>258</v>
      </c>
      <c r="J81" s="79" t="s">
        <v>471</v>
      </c>
      <c r="K81" s="80"/>
      <c r="L81" s="80"/>
      <c r="M81" s="80"/>
      <c r="N81" s="81" t="s">
        <v>446</v>
      </c>
      <c r="O81" s="81" t="s">
        <v>472</v>
      </c>
      <c r="P81" s="6"/>
      <c r="Q81" s="6"/>
      <c r="R81" s="7"/>
      <c r="S81" s="69"/>
      <c r="W81" s="21"/>
    </row>
    <row r="82" spans="2:23" x14ac:dyDescent="0.2">
      <c r="B82" s="70"/>
      <c r="C82" s="581"/>
      <c r="D82" s="583"/>
      <c r="E82" s="200"/>
      <c r="F82" s="200"/>
      <c r="G82" s="2"/>
      <c r="H82" s="73"/>
      <c r="I82" s="73"/>
      <c r="J82" s="2"/>
      <c r="K82" s="2"/>
      <c r="L82" s="2"/>
      <c r="M82" s="2"/>
      <c r="N82" s="75"/>
      <c r="O82" s="75"/>
      <c r="P82" s="1"/>
      <c r="Q82" s="1"/>
      <c r="R82" s="1"/>
      <c r="S82" s="69"/>
      <c r="W82" s="64" t="s">
        <v>473</v>
      </c>
    </row>
    <row r="83" spans="2:23" x14ac:dyDescent="0.2">
      <c r="B83" s="70"/>
      <c r="C83" s="581"/>
      <c r="D83" s="583"/>
      <c r="E83" s="203" t="s">
        <v>971</v>
      </c>
      <c r="F83" s="206" t="s">
        <v>1208</v>
      </c>
      <c r="G83" s="66"/>
      <c r="H83" s="94"/>
      <c r="I83" s="82"/>
      <c r="J83" s="67"/>
      <c r="K83" s="67"/>
      <c r="L83" s="67"/>
      <c r="M83" s="67"/>
      <c r="N83" s="83"/>
      <c r="O83" s="83"/>
      <c r="P83" s="16"/>
      <c r="Q83" s="16"/>
      <c r="R83" s="17"/>
      <c r="S83" s="69"/>
      <c r="W83" s="21"/>
    </row>
    <row r="84" spans="2:23" x14ac:dyDescent="0.2">
      <c r="B84" s="70"/>
      <c r="C84" s="581"/>
      <c r="D84" s="583"/>
      <c r="E84" s="198"/>
      <c r="F84" s="197"/>
      <c r="G84" s="2"/>
      <c r="H84" s="73"/>
      <c r="I84" s="73"/>
      <c r="J84" s="2"/>
      <c r="K84" s="2"/>
      <c r="L84" s="2"/>
      <c r="M84" s="2"/>
      <c r="N84" s="75"/>
      <c r="O84" s="75"/>
      <c r="P84" s="1"/>
      <c r="Q84" s="1"/>
      <c r="R84" s="5"/>
      <c r="S84" s="69"/>
      <c r="W84" s="21" t="s">
        <v>474</v>
      </c>
    </row>
    <row r="85" spans="2:23" x14ac:dyDescent="0.2">
      <c r="B85" s="70"/>
      <c r="C85" s="581"/>
      <c r="D85" s="583"/>
      <c r="E85" s="198"/>
      <c r="F85" s="197"/>
      <c r="G85" s="2" t="s">
        <v>475</v>
      </c>
      <c r="H85" s="21" t="s">
        <v>476</v>
      </c>
      <c r="I85" s="73" t="s">
        <v>258</v>
      </c>
      <c r="J85" s="2" t="s">
        <v>477</v>
      </c>
      <c r="K85" s="2"/>
      <c r="L85" s="2"/>
      <c r="M85" s="2"/>
      <c r="N85" s="75" t="s">
        <v>478</v>
      </c>
      <c r="O85" s="75" t="s">
        <v>479</v>
      </c>
      <c r="P85" s="1"/>
      <c r="Q85" s="1"/>
      <c r="R85" s="5"/>
      <c r="S85" s="69"/>
      <c r="W85" s="21" t="s">
        <v>480</v>
      </c>
    </row>
    <row r="86" spans="2:23" x14ac:dyDescent="0.2">
      <c r="B86" s="70"/>
      <c r="C86" s="581"/>
      <c r="D86" s="583"/>
      <c r="E86" s="198"/>
      <c r="F86" s="197"/>
      <c r="G86" s="2" t="s">
        <v>481</v>
      </c>
      <c r="H86" s="21" t="s">
        <v>482</v>
      </c>
      <c r="I86" s="73" t="s">
        <v>258</v>
      </c>
      <c r="J86" s="2" t="s">
        <v>483</v>
      </c>
      <c r="K86" s="2"/>
      <c r="L86" s="2"/>
      <c r="M86" s="2"/>
      <c r="N86" s="75" t="s">
        <v>478</v>
      </c>
      <c r="O86" s="75" t="s">
        <v>484</v>
      </c>
      <c r="P86" s="1"/>
      <c r="Q86" s="1"/>
      <c r="R86" s="5"/>
      <c r="S86" s="69"/>
      <c r="W86" s="77" t="s">
        <v>485</v>
      </c>
    </row>
    <row r="87" spans="2:23" ht="16.5" x14ac:dyDescent="0.3">
      <c r="B87" s="70"/>
      <c r="C87" s="581"/>
      <c r="D87" s="583"/>
      <c r="E87" s="199"/>
      <c r="F87" s="200"/>
      <c r="G87" s="80" t="s">
        <v>486</v>
      </c>
      <c r="H87" s="77" t="s">
        <v>487</v>
      </c>
      <c r="I87" s="78" t="s">
        <v>258</v>
      </c>
      <c r="J87" s="79" t="s">
        <v>488</v>
      </c>
      <c r="K87" s="80"/>
      <c r="L87" s="80"/>
      <c r="M87" s="80"/>
      <c r="N87" s="81" t="s">
        <v>478</v>
      </c>
      <c r="O87" s="81" t="s">
        <v>489</v>
      </c>
      <c r="P87" s="6"/>
      <c r="Q87" s="6"/>
      <c r="R87" s="7"/>
      <c r="S87" s="69"/>
      <c r="W87" s="21"/>
    </row>
    <row r="88" spans="2:23" x14ac:dyDescent="0.2">
      <c r="B88" s="70"/>
      <c r="C88" s="581"/>
      <c r="D88" s="583"/>
      <c r="E88" s="194"/>
      <c r="F88" s="194"/>
      <c r="G88" s="2"/>
      <c r="H88" s="73"/>
      <c r="I88" s="73"/>
      <c r="J88" s="2"/>
      <c r="K88" s="2"/>
      <c r="L88" s="2"/>
      <c r="M88" s="2"/>
      <c r="N88" s="75"/>
      <c r="O88" s="75"/>
      <c r="P88" s="1"/>
      <c r="Q88" s="1"/>
      <c r="R88" s="1"/>
      <c r="S88" s="69"/>
      <c r="W88" s="64" t="s">
        <v>490</v>
      </c>
    </row>
    <row r="89" spans="2:23" x14ac:dyDescent="0.2">
      <c r="B89" s="70"/>
      <c r="C89" s="581"/>
      <c r="D89" s="583"/>
      <c r="E89" s="203" t="s">
        <v>973</v>
      </c>
      <c r="F89" s="206" t="s">
        <v>1209</v>
      </c>
      <c r="G89" s="66"/>
      <c r="H89" s="94"/>
      <c r="I89" s="82"/>
      <c r="J89" s="67"/>
      <c r="K89" s="67"/>
      <c r="L89" s="67"/>
      <c r="M89" s="67"/>
      <c r="N89" s="83"/>
      <c r="O89" s="83"/>
      <c r="P89" s="16"/>
      <c r="Q89" s="16"/>
      <c r="R89" s="17"/>
      <c r="S89" s="69"/>
      <c r="W89" s="21"/>
    </row>
    <row r="90" spans="2:23" x14ac:dyDescent="0.2">
      <c r="B90" s="70"/>
      <c r="C90" s="581"/>
      <c r="D90" s="583"/>
      <c r="E90" s="198"/>
      <c r="F90" s="197"/>
      <c r="G90" s="2"/>
      <c r="H90" s="73"/>
      <c r="I90" s="73"/>
      <c r="J90" s="2"/>
      <c r="K90" s="2"/>
      <c r="L90" s="2"/>
      <c r="M90" s="2"/>
      <c r="N90" s="75"/>
      <c r="O90" s="75"/>
      <c r="P90" s="1"/>
      <c r="Q90" s="1"/>
      <c r="R90" s="5"/>
      <c r="S90" s="69"/>
      <c r="W90" s="21" t="s">
        <v>491</v>
      </c>
    </row>
    <row r="91" spans="2:23" x14ac:dyDescent="0.2">
      <c r="B91" s="70"/>
      <c r="C91" s="581"/>
      <c r="D91" s="583"/>
      <c r="E91" s="198"/>
      <c r="F91" s="197"/>
      <c r="G91" s="2" t="s">
        <v>492</v>
      </c>
      <c r="H91" s="21" t="s">
        <v>493</v>
      </c>
      <c r="I91" s="73" t="s">
        <v>258</v>
      </c>
      <c r="J91" s="2" t="s">
        <v>494</v>
      </c>
      <c r="K91" s="2"/>
      <c r="L91" s="2"/>
      <c r="M91" s="2"/>
      <c r="N91" s="75" t="s">
        <v>495</v>
      </c>
      <c r="O91" s="75" t="s">
        <v>496</v>
      </c>
      <c r="P91" s="1"/>
      <c r="Q91" s="1"/>
      <c r="R91" s="5"/>
      <c r="S91" s="69"/>
      <c r="W91" s="21" t="s">
        <v>497</v>
      </c>
    </row>
    <row r="92" spans="2:23" x14ac:dyDescent="0.2">
      <c r="B92" s="70"/>
      <c r="C92" s="581"/>
      <c r="D92" s="583"/>
      <c r="E92" s="198"/>
      <c r="F92" s="197"/>
      <c r="G92" s="2" t="s">
        <v>498</v>
      </c>
      <c r="H92" s="21" t="s">
        <v>499</v>
      </c>
      <c r="I92" s="73" t="s">
        <v>258</v>
      </c>
      <c r="J92" s="2" t="s">
        <v>500</v>
      </c>
      <c r="K92" s="2"/>
      <c r="L92" s="2"/>
      <c r="M92" s="2"/>
      <c r="N92" s="75" t="s">
        <v>495</v>
      </c>
      <c r="O92" s="75" t="s">
        <v>501</v>
      </c>
      <c r="P92" s="1"/>
      <c r="Q92" s="1"/>
      <c r="R92" s="5"/>
      <c r="S92" s="69"/>
      <c r="W92" s="21" t="s">
        <v>502</v>
      </c>
    </row>
    <row r="93" spans="2:23" x14ac:dyDescent="0.2">
      <c r="B93" s="70"/>
      <c r="C93" s="581"/>
      <c r="D93" s="583"/>
      <c r="E93" s="198"/>
      <c r="F93" s="197"/>
      <c r="G93" s="2" t="s">
        <v>503</v>
      </c>
      <c r="H93" s="21" t="s">
        <v>504</v>
      </c>
      <c r="I93" s="73" t="s">
        <v>258</v>
      </c>
      <c r="J93" s="2" t="s">
        <v>505</v>
      </c>
      <c r="K93" s="2"/>
      <c r="L93" s="2"/>
      <c r="M93" s="2"/>
      <c r="N93" s="75" t="s">
        <v>495</v>
      </c>
      <c r="O93" s="75" t="s">
        <v>506</v>
      </c>
      <c r="P93" s="1"/>
      <c r="Q93" s="1"/>
      <c r="R93" s="5"/>
      <c r="S93" s="69"/>
      <c r="W93" s="21" t="s">
        <v>507</v>
      </c>
    </row>
    <row r="94" spans="2:23" x14ac:dyDescent="0.2">
      <c r="B94" s="70"/>
      <c r="C94" s="581"/>
      <c r="D94" s="583"/>
      <c r="E94" s="198"/>
      <c r="F94" s="197"/>
      <c r="G94" s="2" t="s">
        <v>508</v>
      </c>
      <c r="H94" s="21" t="s">
        <v>509</v>
      </c>
      <c r="I94" s="73" t="s">
        <v>258</v>
      </c>
      <c r="J94" s="2" t="s">
        <v>510</v>
      </c>
      <c r="K94" s="2"/>
      <c r="L94" s="2"/>
      <c r="M94" s="2"/>
      <c r="N94" s="75" t="s">
        <v>495</v>
      </c>
      <c r="O94" s="75" t="s">
        <v>511</v>
      </c>
      <c r="P94" s="1"/>
      <c r="Q94" s="1"/>
      <c r="R94" s="5"/>
      <c r="S94" s="69"/>
      <c r="W94" s="21" t="s">
        <v>512</v>
      </c>
    </row>
    <row r="95" spans="2:23" x14ac:dyDescent="0.2">
      <c r="B95" s="70"/>
      <c r="C95" s="581"/>
      <c r="D95" s="583"/>
      <c r="E95" s="198"/>
      <c r="F95" s="197"/>
      <c r="G95" s="2" t="s">
        <v>513</v>
      </c>
      <c r="H95" s="21" t="s">
        <v>514</v>
      </c>
      <c r="I95" s="73" t="s">
        <v>258</v>
      </c>
      <c r="J95" s="2" t="s">
        <v>515</v>
      </c>
      <c r="K95" s="2"/>
      <c r="L95" s="2"/>
      <c r="M95" s="2"/>
      <c r="N95" s="75" t="s">
        <v>495</v>
      </c>
      <c r="O95" s="75" t="s">
        <v>516</v>
      </c>
      <c r="P95" s="1"/>
      <c r="Q95" s="1"/>
      <c r="R95" s="5"/>
      <c r="S95" s="69"/>
      <c r="W95" s="77" t="s">
        <v>517</v>
      </c>
    </row>
    <row r="96" spans="2:23" ht="16.5" x14ac:dyDescent="0.3">
      <c r="B96" s="70"/>
      <c r="C96" s="581"/>
      <c r="D96" s="583"/>
      <c r="E96" s="199"/>
      <c r="F96" s="200"/>
      <c r="G96" s="80" t="s">
        <v>518</v>
      </c>
      <c r="H96" s="77" t="s">
        <v>519</v>
      </c>
      <c r="I96" s="78" t="s">
        <v>258</v>
      </c>
      <c r="J96" s="79" t="s">
        <v>520</v>
      </c>
      <c r="K96" s="80"/>
      <c r="L96" s="80"/>
      <c r="M96" s="80"/>
      <c r="N96" s="81" t="s">
        <v>495</v>
      </c>
      <c r="O96" s="81" t="s">
        <v>521</v>
      </c>
      <c r="P96" s="6"/>
      <c r="Q96" s="6"/>
      <c r="R96" s="7"/>
      <c r="S96" s="69"/>
      <c r="W96" s="21"/>
    </row>
    <row r="97" spans="2:23" x14ac:dyDescent="0.2">
      <c r="B97" s="70"/>
      <c r="C97" s="581"/>
      <c r="D97" s="583"/>
      <c r="E97" s="194"/>
      <c r="F97" s="194"/>
      <c r="G97" s="2"/>
      <c r="H97" s="73"/>
      <c r="I97" s="73"/>
      <c r="J97" s="2"/>
      <c r="K97" s="2"/>
      <c r="L97" s="2"/>
      <c r="M97" s="2"/>
      <c r="N97" s="75"/>
      <c r="O97" s="75"/>
      <c r="P97" s="1"/>
      <c r="Q97" s="1"/>
      <c r="R97" s="1"/>
      <c r="S97" s="69"/>
      <c r="W97" s="64" t="s">
        <v>522</v>
      </c>
    </row>
    <row r="98" spans="2:23" x14ac:dyDescent="0.2">
      <c r="B98" s="70"/>
      <c r="C98" s="581"/>
      <c r="D98" s="583"/>
      <c r="E98" s="203" t="s">
        <v>975</v>
      </c>
      <c r="F98" s="206" t="s">
        <v>1210</v>
      </c>
      <c r="G98" s="66"/>
      <c r="H98" s="94"/>
      <c r="I98" s="82"/>
      <c r="J98" s="67"/>
      <c r="K98" s="67"/>
      <c r="L98" s="67"/>
      <c r="M98" s="67"/>
      <c r="N98" s="83"/>
      <c r="O98" s="83"/>
      <c r="P98" s="16"/>
      <c r="Q98" s="16"/>
      <c r="R98" s="17"/>
      <c r="S98" s="69"/>
      <c r="W98" s="21"/>
    </row>
    <row r="99" spans="2:23" x14ac:dyDescent="0.2">
      <c r="B99" s="70"/>
      <c r="C99" s="581"/>
      <c r="D99" s="583"/>
      <c r="E99" s="198"/>
      <c r="F99" s="197"/>
      <c r="G99" s="2"/>
      <c r="H99" s="73"/>
      <c r="I99" s="73"/>
      <c r="J99" s="2"/>
      <c r="K99" s="2"/>
      <c r="L99" s="2"/>
      <c r="M99" s="2"/>
      <c r="N99" s="75"/>
      <c r="O99" s="75"/>
      <c r="P99" s="1"/>
      <c r="Q99" s="1"/>
      <c r="R99" s="5"/>
      <c r="S99" s="69"/>
      <c r="W99" s="21" t="s">
        <v>523</v>
      </c>
    </row>
    <row r="100" spans="2:23" ht="16.5" x14ac:dyDescent="0.3">
      <c r="B100" s="70"/>
      <c r="C100" s="581"/>
      <c r="D100" s="583"/>
      <c r="E100" s="198"/>
      <c r="F100" s="197"/>
      <c r="G100" s="2" t="s">
        <v>524</v>
      </c>
      <c r="H100" s="21" t="s">
        <v>525</v>
      </c>
      <c r="I100" s="73" t="s">
        <v>258</v>
      </c>
      <c r="J100" s="76" t="s">
        <v>526</v>
      </c>
      <c r="K100" s="2"/>
      <c r="L100" s="2"/>
      <c r="M100" s="2"/>
      <c r="N100" s="75" t="s">
        <v>527</v>
      </c>
      <c r="O100" s="75" t="s">
        <v>528</v>
      </c>
      <c r="P100" s="1"/>
      <c r="Q100" s="1"/>
      <c r="R100" s="5"/>
      <c r="S100" s="69"/>
      <c r="W100" s="21" t="s">
        <v>529</v>
      </c>
    </row>
    <row r="101" spans="2:23" ht="16.5" x14ac:dyDescent="0.3">
      <c r="B101" s="70"/>
      <c r="C101" s="581"/>
      <c r="D101" s="583"/>
      <c r="E101" s="198"/>
      <c r="F101" s="197"/>
      <c r="G101" s="2" t="s">
        <v>530</v>
      </c>
      <c r="H101" s="21" t="s">
        <v>531</v>
      </c>
      <c r="I101" s="73" t="s">
        <v>258</v>
      </c>
      <c r="J101" s="76" t="s">
        <v>532</v>
      </c>
      <c r="K101" s="2"/>
      <c r="L101" s="2"/>
      <c r="M101" s="2"/>
      <c r="N101" s="75" t="s">
        <v>527</v>
      </c>
      <c r="O101" s="75" t="s">
        <v>533</v>
      </c>
      <c r="P101" s="1"/>
      <c r="Q101" s="1"/>
      <c r="R101" s="5"/>
      <c r="S101" s="69"/>
      <c r="W101" s="21" t="s">
        <v>534</v>
      </c>
    </row>
    <row r="102" spans="2:23" ht="16.5" x14ac:dyDescent="0.3">
      <c r="B102" s="70"/>
      <c r="C102" s="581"/>
      <c r="D102" s="583"/>
      <c r="E102" s="198"/>
      <c r="F102" s="197"/>
      <c r="G102" s="2" t="s">
        <v>535</v>
      </c>
      <c r="H102" s="21" t="s">
        <v>536</v>
      </c>
      <c r="I102" s="73" t="s">
        <v>258</v>
      </c>
      <c r="J102" s="76" t="s">
        <v>537</v>
      </c>
      <c r="K102" s="2"/>
      <c r="L102" s="2"/>
      <c r="M102" s="2"/>
      <c r="N102" s="75" t="s">
        <v>527</v>
      </c>
      <c r="O102" s="75" t="s">
        <v>538</v>
      </c>
      <c r="P102" s="1"/>
      <c r="Q102" s="1"/>
      <c r="R102" s="5"/>
      <c r="S102" s="69"/>
      <c r="W102" s="21" t="s">
        <v>539</v>
      </c>
    </row>
    <row r="103" spans="2:23" ht="16.5" x14ac:dyDescent="0.3">
      <c r="B103" s="70"/>
      <c r="C103" s="581"/>
      <c r="D103" s="583"/>
      <c r="E103" s="198"/>
      <c r="F103" s="197"/>
      <c r="G103" s="2" t="s">
        <v>540</v>
      </c>
      <c r="H103" s="21" t="s">
        <v>541</v>
      </c>
      <c r="I103" s="73" t="s">
        <v>258</v>
      </c>
      <c r="J103" s="76" t="s">
        <v>542</v>
      </c>
      <c r="K103" s="2"/>
      <c r="L103" s="2"/>
      <c r="M103" s="2"/>
      <c r="N103" s="75" t="s">
        <v>527</v>
      </c>
      <c r="O103" s="75" t="s">
        <v>543</v>
      </c>
      <c r="P103" s="1"/>
      <c r="Q103" s="1"/>
      <c r="R103" s="5"/>
      <c r="S103" s="69"/>
      <c r="W103" s="77" t="s">
        <v>544</v>
      </c>
    </row>
    <row r="104" spans="2:23" ht="16.5" x14ac:dyDescent="0.3">
      <c r="B104" s="70"/>
      <c r="C104" s="581"/>
      <c r="D104" s="583"/>
      <c r="E104" s="199"/>
      <c r="F104" s="200"/>
      <c r="G104" s="80" t="s">
        <v>545</v>
      </c>
      <c r="H104" s="77" t="s">
        <v>546</v>
      </c>
      <c r="I104" s="78" t="s">
        <v>258</v>
      </c>
      <c r="J104" s="79" t="s">
        <v>547</v>
      </c>
      <c r="K104" s="80"/>
      <c r="L104" s="80"/>
      <c r="M104" s="80"/>
      <c r="N104" s="81" t="s">
        <v>527</v>
      </c>
      <c r="O104" s="81" t="s">
        <v>548</v>
      </c>
      <c r="P104" s="6"/>
      <c r="Q104" s="6"/>
      <c r="R104" s="7"/>
      <c r="S104" s="69"/>
      <c r="W104" s="21"/>
    </row>
    <row r="105" spans="2:23" ht="16.5" x14ac:dyDescent="0.3">
      <c r="B105" s="70"/>
      <c r="C105" s="581"/>
      <c r="D105" s="583"/>
      <c r="E105" s="194"/>
      <c r="F105" s="194"/>
      <c r="G105" s="2"/>
      <c r="H105" s="73"/>
      <c r="I105" s="73"/>
      <c r="J105" s="76"/>
      <c r="K105" s="2"/>
      <c r="L105" s="2"/>
      <c r="M105" s="2"/>
      <c r="N105" s="75"/>
      <c r="O105" s="75"/>
      <c r="P105" s="1"/>
      <c r="Q105" s="1"/>
      <c r="R105" s="1"/>
      <c r="S105" s="69"/>
      <c r="W105" s="64" t="s">
        <v>549</v>
      </c>
    </row>
    <row r="106" spans="2:23" x14ac:dyDescent="0.2">
      <c r="B106" s="70"/>
      <c r="C106" s="581"/>
      <c r="D106" s="583"/>
      <c r="E106" s="203" t="s">
        <v>977</v>
      </c>
      <c r="F106" s="206" t="s">
        <v>1211</v>
      </c>
      <c r="G106" s="66"/>
      <c r="H106" s="94"/>
      <c r="I106" s="82"/>
      <c r="J106" s="67"/>
      <c r="K106" s="67"/>
      <c r="L106" s="67"/>
      <c r="M106" s="67"/>
      <c r="N106" s="83"/>
      <c r="O106" s="83"/>
      <c r="P106" s="16"/>
      <c r="Q106" s="16"/>
      <c r="R106" s="17"/>
      <c r="S106" s="69"/>
      <c r="W106" s="21"/>
    </row>
    <row r="107" spans="2:23" x14ac:dyDescent="0.2">
      <c r="B107" s="70"/>
      <c r="C107" s="581"/>
      <c r="D107" s="583"/>
      <c r="E107" s="198"/>
      <c r="F107" s="197"/>
      <c r="G107" s="2"/>
      <c r="H107" s="73"/>
      <c r="I107" s="73"/>
      <c r="J107" s="2"/>
      <c r="K107" s="2"/>
      <c r="L107" s="2"/>
      <c r="M107" s="2"/>
      <c r="N107" s="75"/>
      <c r="O107" s="75"/>
      <c r="P107" s="1"/>
      <c r="Q107" s="1"/>
      <c r="R107" s="5"/>
      <c r="S107" s="69"/>
      <c r="W107" s="21" t="s">
        <v>550</v>
      </c>
    </row>
    <row r="108" spans="2:23" ht="16.5" x14ac:dyDescent="0.3">
      <c r="B108" s="70"/>
      <c r="C108" s="581"/>
      <c r="D108" s="583"/>
      <c r="E108" s="198"/>
      <c r="F108" s="197"/>
      <c r="G108" s="2" t="s">
        <v>551</v>
      </c>
      <c r="H108" s="21" t="s">
        <v>552</v>
      </c>
      <c r="I108" s="73" t="s">
        <v>258</v>
      </c>
      <c r="J108" s="76" t="s">
        <v>553</v>
      </c>
      <c r="K108" s="2"/>
      <c r="L108" s="2"/>
      <c r="M108" s="2"/>
      <c r="N108" s="75" t="s">
        <v>554</v>
      </c>
      <c r="O108" s="75" t="s">
        <v>555</v>
      </c>
      <c r="P108" s="1"/>
      <c r="Q108" s="1"/>
      <c r="R108" s="5"/>
      <c r="S108" s="69"/>
      <c r="W108" s="21" t="s">
        <v>556</v>
      </c>
    </row>
    <row r="109" spans="2:23" ht="16.5" x14ac:dyDescent="0.3">
      <c r="B109" s="70"/>
      <c r="C109" s="581"/>
      <c r="D109" s="583"/>
      <c r="E109" s="198"/>
      <c r="F109" s="197"/>
      <c r="G109" s="2" t="s">
        <v>557</v>
      </c>
      <c r="H109" s="21" t="s">
        <v>558</v>
      </c>
      <c r="I109" s="73" t="s">
        <v>258</v>
      </c>
      <c r="J109" s="76" t="s">
        <v>559</v>
      </c>
      <c r="K109" s="2"/>
      <c r="L109" s="2"/>
      <c r="M109" s="2"/>
      <c r="N109" s="75" t="s">
        <v>554</v>
      </c>
      <c r="O109" s="75" t="s">
        <v>560</v>
      </c>
      <c r="P109" s="1"/>
      <c r="Q109" s="1"/>
      <c r="R109" s="5"/>
      <c r="S109" s="69"/>
      <c r="W109" s="21" t="s">
        <v>561</v>
      </c>
    </row>
    <row r="110" spans="2:23" ht="16.5" x14ac:dyDescent="0.3">
      <c r="B110" s="70"/>
      <c r="C110" s="581"/>
      <c r="D110" s="583"/>
      <c r="E110" s="198"/>
      <c r="F110" s="197"/>
      <c r="G110" s="2" t="s">
        <v>562</v>
      </c>
      <c r="H110" s="21" t="s">
        <v>563</v>
      </c>
      <c r="I110" s="73" t="s">
        <v>258</v>
      </c>
      <c r="J110" s="76" t="s">
        <v>564</v>
      </c>
      <c r="K110" s="2"/>
      <c r="L110" s="2"/>
      <c r="M110" s="2"/>
      <c r="N110" s="75" t="s">
        <v>554</v>
      </c>
      <c r="O110" s="75" t="s">
        <v>565</v>
      </c>
      <c r="P110" s="1"/>
      <c r="Q110" s="1"/>
      <c r="R110" s="5"/>
      <c r="S110" s="69"/>
      <c r="W110" s="21" t="s">
        <v>566</v>
      </c>
    </row>
    <row r="111" spans="2:23" ht="16.5" x14ac:dyDescent="0.3">
      <c r="B111" s="70"/>
      <c r="C111" s="581"/>
      <c r="D111" s="583"/>
      <c r="E111" s="198"/>
      <c r="F111" s="197"/>
      <c r="G111" s="2" t="s">
        <v>567</v>
      </c>
      <c r="H111" s="21" t="s">
        <v>568</v>
      </c>
      <c r="I111" s="73" t="s">
        <v>258</v>
      </c>
      <c r="J111" s="76" t="s">
        <v>569</v>
      </c>
      <c r="K111" s="2"/>
      <c r="L111" s="2"/>
      <c r="M111" s="2"/>
      <c r="N111" s="75" t="s">
        <v>554</v>
      </c>
      <c r="O111" s="75" t="s">
        <v>570</v>
      </c>
      <c r="P111" s="1"/>
      <c r="Q111" s="1"/>
      <c r="R111" s="5"/>
      <c r="S111" s="69"/>
      <c r="W111" s="21" t="s">
        <v>571</v>
      </c>
    </row>
    <row r="112" spans="2:23" ht="16.5" x14ac:dyDescent="0.3">
      <c r="B112" s="70"/>
      <c r="C112" s="581"/>
      <c r="D112" s="583"/>
      <c r="E112" s="198"/>
      <c r="F112" s="197"/>
      <c r="G112" s="2" t="s">
        <v>572</v>
      </c>
      <c r="H112" s="21" t="s">
        <v>573</v>
      </c>
      <c r="I112" s="73" t="s">
        <v>258</v>
      </c>
      <c r="J112" s="76" t="s">
        <v>574</v>
      </c>
      <c r="K112" s="2"/>
      <c r="L112" s="2"/>
      <c r="M112" s="2"/>
      <c r="N112" s="75" t="s">
        <v>554</v>
      </c>
      <c r="O112" s="75" t="s">
        <v>575</v>
      </c>
      <c r="P112" s="1"/>
      <c r="Q112" s="1"/>
      <c r="R112" s="5"/>
      <c r="S112" s="69"/>
      <c r="W112" s="21" t="s">
        <v>576</v>
      </c>
    </row>
    <row r="113" spans="2:23" ht="16.5" x14ac:dyDescent="0.3">
      <c r="B113" s="70"/>
      <c r="C113" s="581"/>
      <c r="D113" s="583"/>
      <c r="E113" s="198"/>
      <c r="F113" s="197"/>
      <c r="G113" s="2" t="s">
        <v>577</v>
      </c>
      <c r="H113" s="21" t="s">
        <v>578</v>
      </c>
      <c r="I113" s="73" t="s">
        <v>258</v>
      </c>
      <c r="J113" s="76" t="s">
        <v>579</v>
      </c>
      <c r="K113" s="2"/>
      <c r="L113" s="2"/>
      <c r="M113" s="2"/>
      <c r="N113" s="75" t="s">
        <v>554</v>
      </c>
      <c r="O113" s="75" t="s">
        <v>580</v>
      </c>
      <c r="P113" s="1"/>
      <c r="Q113" s="1"/>
      <c r="R113" s="5"/>
      <c r="S113" s="69"/>
      <c r="W113" s="77" t="s">
        <v>581</v>
      </c>
    </row>
    <row r="114" spans="2:23" ht="16.5" x14ac:dyDescent="0.3">
      <c r="B114" s="70"/>
      <c r="C114" s="581"/>
      <c r="D114" s="583"/>
      <c r="E114" s="199"/>
      <c r="F114" s="200"/>
      <c r="G114" s="80" t="s">
        <v>582</v>
      </c>
      <c r="H114" s="77" t="s">
        <v>583</v>
      </c>
      <c r="I114" s="78" t="s">
        <v>258</v>
      </c>
      <c r="J114" s="79" t="s">
        <v>584</v>
      </c>
      <c r="K114" s="80"/>
      <c r="L114" s="80"/>
      <c r="M114" s="80"/>
      <c r="N114" s="81" t="s">
        <v>554</v>
      </c>
      <c r="O114" s="81" t="s">
        <v>548</v>
      </c>
      <c r="P114" s="6"/>
      <c r="Q114" s="6"/>
      <c r="R114" s="7"/>
      <c r="S114" s="69"/>
      <c r="W114" s="21"/>
    </row>
    <row r="115" spans="2:23" ht="16.5" x14ac:dyDescent="0.3">
      <c r="B115" s="70"/>
      <c r="C115" s="581"/>
      <c r="D115" s="583"/>
      <c r="E115" s="194"/>
      <c r="F115" s="194"/>
      <c r="G115" s="2"/>
      <c r="H115" s="73"/>
      <c r="I115" s="73"/>
      <c r="J115" s="76"/>
      <c r="K115" s="2"/>
      <c r="L115" s="2"/>
      <c r="M115" s="2"/>
      <c r="N115" s="75"/>
      <c r="O115" s="75"/>
      <c r="P115" s="1"/>
      <c r="Q115" s="1"/>
      <c r="R115" s="1"/>
      <c r="S115" s="69"/>
      <c r="W115" s="64" t="s">
        <v>585</v>
      </c>
    </row>
    <row r="116" spans="2:23" x14ac:dyDescent="0.2">
      <c r="B116" s="70"/>
      <c r="C116" s="581"/>
      <c r="D116" s="583"/>
      <c r="E116" s="203" t="s">
        <v>979</v>
      </c>
      <c r="F116" s="206" t="s">
        <v>1212</v>
      </c>
      <c r="G116" s="66"/>
      <c r="H116" s="94"/>
      <c r="I116" s="82"/>
      <c r="J116" s="67"/>
      <c r="K116" s="67"/>
      <c r="L116" s="67"/>
      <c r="M116" s="67"/>
      <c r="N116" s="83"/>
      <c r="O116" s="83"/>
      <c r="P116" s="16"/>
      <c r="Q116" s="16"/>
      <c r="R116" s="17"/>
      <c r="S116" s="69"/>
      <c r="W116" s="21"/>
    </row>
    <row r="117" spans="2:23" x14ac:dyDescent="0.2">
      <c r="B117" s="70"/>
      <c r="C117" s="581"/>
      <c r="D117" s="583"/>
      <c r="E117" s="198"/>
      <c r="F117" s="197"/>
      <c r="G117" s="2"/>
      <c r="H117" s="73"/>
      <c r="I117" s="73"/>
      <c r="J117" s="2"/>
      <c r="K117" s="2"/>
      <c r="L117" s="2"/>
      <c r="M117" s="2"/>
      <c r="N117" s="75"/>
      <c r="O117" s="75"/>
      <c r="P117" s="1"/>
      <c r="Q117" s="1"/>
      <c r="R117" s="5"/>
      <c r="S117" s="69"/>
      <c r="W117" s="21" t="s">
        <v>586</v>
      </c>
    </row>
    <row r="118" spans="2:23" ht="16.5" x14ac:dyDescent="0.3">
      <c r="B118" s="70"/>
      <c r="C118" s="581"/>
      <c r="D118" s="583"/>
      <c r="E118" s="198"/>
      <c r="F118" s="197"/>
      <c r="G118" s="2" t="s">
        <v>587</v>
      </c>
      <c r="H118" s="21" t="s">
        <v>588</v>
      </c>
      <c r="I118" s="73" t="s">
        <v>258</v>
      </c>
      <c r="J118" s="76" t="s">
        <v>589</v>
      </c>
      <c r="K118" s="2"/>
      <c r="L118" s="2"/>
      <c r="M118" s="2"/>
      <c r="N118" s="75" t="s">
        <v>590</v>
      </c>
      <c r="O118" s="75" t="s">
        <v>591</v>
      </c>
      <c r="P118" s="1"/>
      <c r="Q118" s="1"/>
      <c r="R118" s="5"/>
      <c r="S118" s="69"/>
      <c r="W118" s="21" t="s">
        <v>592</v>
      </c>
    </row>
    <row r="119" spans="2:23" ht="16.5" x14ac:dyDescent="0.3">
      <c r="B119" s="70"/>
      <c r="C119" s="581"/>
      <c r="D119" s="583"/>
      <c r="E119" s="198"/>
      <c r="F119" s="197"/>
      <c r="G119" s="2" t="s">
        <v>593</v>
      </c>
      <c r="H119" s="21" t="s">
        <v>594</v>
      </c>
      <c r="I119" s="73" t="s">
        <v>258</v>
      </c>
      <c r="J119" s="76" t="s">
        <v>595</v>
      </c>
      <c r="K119" s="2"/>
      <c r="L119" s="2"/>
      <c r="M119" s="2"/>
      <c r="N119" s="75" t="s">
        <v>596</v>
      </c>
      <c r="O119" s="75" t="s">
        <v>565</v>
      </c>
      <c r="P119" s="1"/>
      <c r="Q119" s="1"/>
      <c r="R119" s="5"/>
      <c r="S119" s="69"/>
      <c r="W119" s="21" t="s">
        <v>597</v>
      </c>
    </row>
    <row r="120" spans="2:23" ht="16.5" x14ac:dyDescent="0.3">
      <c r="B120" s="70"/>
      <c r="C120" s="581"/>
      <c r="D120" s="583"/>
      <c r="E120" s="198"/>
      <c r="F120" s="197"/>
      <c r="G120" s="2" t="s">
        <v>598</v>
      </c>
      <c r="H120" s="21" t="s">
        <v>599</v>
      </c>
      <c r="I120" s="73" t="s">
        <v>258</v>
      </c>
      <c r="J120" s="76" t="s">
        <v>600</v>
      </c>
      <c r="K120" s="2"/>
      <c r="L120" s="2"/>
      <c r="M120" s="2"/>
      <c r="N120" s="75" t="s">
        <v>596</v>
      </c>
      <c r="O120" s="75" t="s">
        <v>601</v>
      </c>
      <c r="P120" s="1"/>
      <c r="Q120" s="1"/>
      <c r="R120" s="5"/>
      <c r="S120" s="69"/>
      <c r="W120" s="21" t="s">
        <v>602</v>
      </c>
    </row>
    <row r="121" spans="2:23" ht="16.5" x14ac:dyDescent="0.3">
      <c r="B121" s="70"/>
      <c r="C121" s="581"/>
      <c r="D121" s="583"/>
      <c r="E121" s="198"/>
      <c r="F121" s="197"/>
      <c r="G121" s="2" t="s">
        <v>603</v>
      </c>
      <c r="H121" s="21" t="s">
        <v>604</v>
      </c>
      <c r="J121" s="76" t="s">
        <v>605</v>
      </c>
      <c r="K121" s="2"/>
      <c r="L121" s="2"/>
      <c r="M121" s="2"/>
      <c r="N121" s="75" t="s">
        <v>596</v>
      </c>
      <c r="O121" s="75" t="s">
        <v>606</v>
      </c>
      <c r="P121" s="1"/>
      <c r="Q121" s="1"/>
      <c r="R121" s="5"/>
      <c r="S121" s="69"/>
      <c r="W121" s="21" t="s">
        <v>607</v>
      </c>
    </row>
    <row r="122" spans="2:23" ht="16.5" x14ac:dyDescent="0.3">
      <c r="B122" s="70"/>
      <c r="C122" s="581"/>
      <c r="D122" s="583"/>
      <c r="E122" s="198"/>
      <c r="F122" s="197"/>
      <c r="G122" s="2" t="s">
        <v>608</v>
      </c>
      <c r="H122" s="21" t="s">
        <v>609</v>
      </c>
      <c r="J122" s="74" t="s">
        <v>610</v>
      </c>
      <c r="K122" s="2"/>
      <c r="L122" s="2"/>
      <c r="M122" s="2"/>
      <c r="N122" s="75" t="s">
        <v>596</v>
      </c>
      <c r="O122" s="75" t="s">
        <v>611</v>
      </c>
      <c r="P122" s="1"/>
      <c r="Q122" s="1"/>
      <c r="R122" s="5"/>
      <c r="S122" s="69"/>
      <c r="W122" s="21" t="s">
        <v>612</v>
      </c>
    </row>
    <row r="123" spans="2:23" ht="16.5" x14ac:dyDescent="0.3">
      <c r="B123" s="70"/>
      <c r="C123" s="581"/>
      <c r="D123" s="583"/>
      <c r="E123" s="198"/>
      <c r="F123" s="197"/>
      <c r="G123" s="2" t="s">
        <v>613</v>
      </c>
      <c r="H123" s="21" t="s">
        <v>614</v>
      </c>
      <c r="J123" s="76" t="s">
        <v>584</v>
      </c>
      <c r="K123" s="2"/>
      <c r="L123" s="2"/>
      <c r="M123" s="2"/>
      <c r="N123" s="75" t="s">
        <v>596</v>
      </c>
      <c r="O123" s="75" t="s">
        <v>548</v>
      </c>
      <c r="P123" s="1"/>
      <c r="Q123" s="1"/>
      <c r="R123" s="5"/>
      <c r="S123" s="69"/>
      <c r="W123" s="77" t="s">
        <v>615</v>
      </c>
    </row>
    <row r="124" spans="2:23" ht="17.25" thickBot="1" x14ac:dyDescent="0.35">
      <c r="B124" s="70"/>
      <c r="C124" s="582"/>
      <c r="D124" s="583"/>
      <c r="E124" s="199"/>
      <c r="F124" s="200"/>
      <c r="G124" s="80" t="s">
        <v>616</v>
      </c>
      <c r="H124" s="77" t="s">
        <v>617</v>
      </c>
      <c r="J124" s="79" t="s">
        <v>618</v>
      </c>
      <c r="K124" s="80"/>
      <c r="L124" s="80"/>
      <c r="M124" s="80"/>
      <c r="N124" s="81" t="s">
        <v>596</v>
      </c>
      <c r="O124" s="81" t="s">
        <v>619</v>
      </c>
      <c r="P124" s="6"/>
      <c r="Q124" s="6"/>
      <c r="R124" s="7"/>
      <c r="S124" s="69"/>
      <c r="W124" s="85"/>
    </row>
    <row r="125" spans="2:23" ht="18" thickTop="1" thickBot="1" x14ac:dyDescent="0.35">
      <c r="B125" s="86"/>
      <c r="C125" s="96"/>
      <c r="D125" s="97"/>
      <c r="E125" s="97"/>
      <c r="F125" s="97"/>
      <c r="G125" s="88"/>
      <c r="H125" s="89"/>
      <c r="I125" s="89"/>
      <c r="J125" s="98"/>
      <c r="K125" s="88"/>
      <c r="L125" s="88"/>
      <c r="M125" s="88"/>
      <c r="N125" s="90"/>
      <c r="O125" s="90"/>
      <c r="P125" s="87"/>
      <c r="Q125" s="87"/>
      <c r="R125" s="87"/>
      <c r="S125" s="91"/>
      <c r="W125" s="99"/>
    </row>
    <row r="126" spans="2:23" ht="18" thickTop="1" thickBot="1" x14ac:dyDescent="0.35">
      <c r="B126" s="100"/>
      <c r="C126" s="101"/>
      <c r="D126" s="102"/>
      <c r="E126" s="102"/>
      <c r="F126" s="102"/>
      <c r="G126" s="103"/>
      <c r="H126" s="104"/>
      <c r="I126" s="104"/>
      <c r="J126" s="105"/>
      <c r="K126" s="103"/>
      <c r="L126" s="103"/>
      <c r="M126" s="103"/>
      <c r="N126" s="106"/>
      <c r="O126" s="106"/>
      <c r="P126" s="100"/>
      <c r="Q126" s="100"/>
      <c r="R126" s="100"/>
      <c r="S126" s="100"/>
      <c r="W126" s="92"/>
    </row>
    <row r="127" spans="2:23" ht="15.75" thickTop="1" x14ac:dyDescent="0.2">
      <c r="B127" s="60"/>
      <c r="C127" s="61" t="s">
        <v>249</v>
      </c>
      <c r="D127" s="61"/>
      <c r="E127" s="61"/>
      <c r="F127" s="61"/>
      <c r="G127" s="62" t="s">
        <v>250</v>
      </c>
      <c r="H127" s="62"/>
      <c r="I127" s="62"/>
      <c r="J127" s="62"/>
      <c r="K127" s="62"/>
      <c r="L127" s="62"/>
      <c r="M127" s="62"/>
      <c r="N127" s="62" t="s">
        <v>251</v>
      </c>
      <c r="O127" s="62" t="s">
        <v>252</v>
      </c>
      <c r="P127" s="61"/>
      <c r="Q127" s="61"/>
      <c r="R127" s="61"/>
      <c r="S127" s="63"/>
      <c r="W127" s="64" t="s">
        <v>620</v>
      </c>
    </row>
    <row r="128" spans="2:23" ht="15" customHeight="1" x14ac:dyDescent="0.2">
      <c r="B128" s="70"/>
      <c r="C128" s="577" t="s">
        <v>621</v>
      </c>
      <c r="D128" s="583" t="s">
        <v>622</v>
      </c>
      <c r="E128" s="203" t="s">
        <v>982</v>
      </c>
      <c r="F128" s="204" t="s">
        <v>1213</v>
      </c>
      <c r="G128" s="66"/>
      <c r="H128" s="67"/>
      <c r="I128" s="67"/>
      <c r="J128" s="67"/>
      <c r="K128" s="67"/>
      <c r="L128" s="67"/>
      <c r="M128" s="67"/>
      <c r="N128" s="68"/>
      <c r="O128" s="68"/>
      <c r="P128" s="16"/>
      <c r="Q128" s="16"/>
      <c r="R128" s="17"/>
      <c r="S128" s="69"/>
      <c r="W128" s="21"/>
    </row>
    <row r="129" spans="2:23" x14ac:dyDescent="0.2">
      <c r="B129" s="70"/>
      <c r="C129" s="581"/>
      <c r="D129" s="583"/>
      <c r="E129" s="198"/>
      <c r="F129" s="197"/>
      <c r="G129" s="2"/>
      <c r="H129" s="2"/>
      <c r="I129" s="2"/>
      <c r="J129" s="2"/>
      <c r="K129" s="2"/>
      <c r="L129" s="2"/>
      <c r="M129" s="2"/>
      <c r="N129" s="72"/>
      <c r="O129" s="72"/>
      <c r="P129" s="1"/>
      <c r="Q129" s="1"/>
      <c r="R129" s="5"/>
      <c r="S129" s="69"/>
      <c r="W129" s="21" t="s">
        <v>623</v>
      </c>
    </row>
    <row r="130" spans="2:23" ht="16.5" x14ac:dyDescent="0.3">
      <c r="B130" s="70"/>
      <c r="C130" s="581"/>
      <c r="D130" s="583"/>
      <c r="E130" s="198"/>
      <c r="F130" s="197"/>
      <c r="G130" s="2" t="s">
        <v>624</v>
      </c>
      <c r="H130" s="21" t="s">
        <v>625</v>
      </c>
      <c r="I130" s="73" t="s">
        <v>258</v>
      </c>
      <c r="J130" s="74" t="s">
        <v>626</v>
      </c>
      <c r="K130" s="2"/>
      <c r="L130" s="2"/>
      <c r="M130" s="2"/>
      <c r="N130" s="75" t="s">
        <v>627</v>
      </c>
      <c r="O130" s="75" t="s">
        <v>628</v>
      </c>
      <c r="P130" s="1"/>
      <c r="Q130" s="1"/>
      <c r="R130" s="5"/>
      <c r="S130" s="69"/>
      <c r="W130" s="21" t="s">
        <v>629</v>
      </c>
    </row>
    <row r="131" spans="2:23" ht="16.5" x14ac:dyDescent="0.3">
      <c r="B131" s="70"/>
      <c r="C131" s="581"/>
      <c r="D131" s="583"/>
      <c r="E131" s="198"/>
      <c r="F131" s="197"/>
      <c r="G131" s="2" t="s">
        <v>630</v>
      </c>
      <c r="H131" s="21" t="s">
        <v>631</v>
      </c>
      <c r="I131" s="73" t="s">
        <v>258</v>
      </c>
      <c r="J131" s="76" t="s">
        <v>632</v>
      </c>
      <c r="K131" s="2"/>
      <c r="L131" s="2"/>
      <c r="M131" s="2"/>
      <c r="N131" s="75" t="s">
        <v>627</v>
      </c>
      <c r="O131" s="75" t="s">
        <v>633</v>
      </c>
      <c r="P131" s="1"/>
      <c r="Q131" s="1"/>
      <c r="R131" s="5"/>
      <c r="S131" s="69"/>
      <c r="W131" s="21" t="s">
        <v>634</v>
      </c>
    </row>
    <row r="132" spans="2:23" ht="16.5" x14ac:dyDescent="0.3">
      <c r="B132" s="70"/>
      <c r="C132" s="581"/>
      <c r="D132" s="583"/>
      <c r="E132" s="198"/>
      <c r="F132" s="197"/>
      <c r="G132" s="2" t="s">
        <v>635</v>
      </c>
      <c r="H132" s="21" t="s">
        <v>636</v>
      </c>
      <c r="I132" s="73" t="s">
        <v>258</v>
      </c>
      <c r="J132" s="76" t="s">
        <v>637</v>
      </c>
      <c r="K132" s="2"/>
      <c r="L132" s="2"/>
      <c r="M132" s="2"/>
      <c r="N132" s="75" t="s">
        <v>627</v>
      </c>
      <c r="O132" s="75" t="s">
        <v>638</v>
      </c>
      <c r="P132" s="1"/>
      <c r="Q132" s="1"/>
      <c r="R132" s="5"/>
      <c r="S132" s="69"/>
      <c r="W132" s="21" t="s">
        <v>639</v>
      </c>
    </row>
    <row r="133" spans="2:23" ht="16.5" x14ac:dyDescent="0.3">
      <c r="B133" s="70"/>
      <c r="C133" s="581"/>
      <c r="D133" s="583"/>
      <c r="E133" s="198"/>
      <c r="F133" s="197"/>
      <c r="G133" s="2" t="s">
        <v>640</v>
      </c>
      <c r="H133" s="21" t="s">
        <v>641</v>
      </c>
      <c r="I133" s="73" t="s">
        <v>258</v>
      </c>
      <c r="J133" s="74" t="s">
        <v>642</v>
      </c>
      <c r="K133" s="2"/>
      <c r="L133" s="2"/>
      <c r="M133" s="2"/>
      <c r="N133" s="75" t="s">
        <v>627</v>
      </c>
      <c r="O133" s="75" t="s">
        <v>643</v>
      </c>
      <c r="P133" s="1"/>
      <c r="Q133" s="1"/>
      <c r="R133" s="5"/>
      <c r="S133" s="69"/>
      <c r="W133" s="21" t="s">
        <v>644</v>
      </c>
    </row>
    <row r="134" spans="2:23" ht="16.5" x14ac:dyDescent="0.3">
      <c r="B134" s="70"/>
      <c r="C134" s="581"/>
      <c r="D134" s="583"/>
      <c r="E134" s="198"/>
      <c r="F134" s="197"/>
      <c r="G134" s="2" t="s">
        <v>645</v>
      </c>
      <c r="H134" s="21" t="s">
        <v>646</v>
      </c>
      <c r="I134" s="73" t="s">
        <v>258</v>
      </c>
      <c r="J134" s="76" t="s">
        <v>647</v>
      </c>
      <c r="K134" s="2"/>
      <c r="L134" s="2"/>
      <c r="M134" s="2"/>
      <c r="N134" s="75" t="s">
        <v>627</v>
      </c>
      <c r="O134" s="75" t="s">
        <v>648</v>
      </c>
      <c r="P134" s="1"/>
      <c r="Q134" s="1"/>
      <c r="R134" s="5"/>
      <c r="S134" s="69"/>
      <c r="W134" s="21" t="s">
        <v>649</v>
      </c>
    </row>
    <row r="135" spans="2:23" ht="16.5" x14ac:dyDescent="0.3">
      <c r="B135" s="70"/>
      <c r="C135" s="581"/>
      <c r="D135" s="583"/>
      <c r="E135" s="198"/>
      <c r="F135" s="197"/>
      <c r="G135" s="2" t="s">
        <v>650</v>
      </c>
      <c r="H135" s="21" t="s">
        <v>651</v>
      </c>
      <c r="I135" s="73" t="s">
        <v>258</v>
      </c>
      <c r="J135" s="76" t="s">
        <v>652</v>
      </c>
      <c r="K135" s="2"/>
      <c r="L135" s="2"/>
      <c r="M135" s="2"/>
      <c r="N135" s="75" t="s">
        <v>627</v>
      </c>
      <c r="O135" s="75" t="s">
        <v>653</v>
      </c>
      <c r="P135" s="1"/>
      <c r="Q135" s="1"/>
      <c r="R135" s="5"/>
      <c r="S135" s="69"/>
      <c r="W135" s="21" t="s">
        <v>654</v>
      </c>
    </row>
    <row r="136" spans="2:23" ht="16.5" x14ac:dyDescent="0.3">
      <c r="B136" s="70"/>
      <c r="C136" s="581"/>
      <c r="D136" s="583"/>
      <c r="E136" s="198"/>
      <c r="F136" s="197"/>
      <c r="G136" s="2" t="s">
        <v>655</v>
      </c>
      <c r="H136" s="21" t="s">
        <v>656</v>
      </c>
      <c r="I136" s="73" t="s">
        <v>258</v>
      </c>
      <c r="J136" s="76" t="s">
        <v>657</v>
      </c>
      <c r="K136" s="2"/>
      <c r="L136" s="2"/>
      <c r="M136" s="2"/>
      <c r="N136" s="75" t="s">
        <v>627</v>
      </c>
      <c r="O136" s="75" t="s">
        <v>658</v>
      </c>
      <c r="P136" s="1"/>
      <c r="Q136" s="1"/>
      <c r="R136" s="5"/>
      <c r="S136" s="69"/>
      <c r="W136" s="77" t="s">
        <v>659</v>
      </c>
    </row>
    <row r="137" spans="2:23" ht="16.5" x14ac:dyDescent="0.3">
      <c r="B137" s="70"/>
      <c r="C137" s="581"/>
      <c r="D137" s="583"/>
      <c r="E137" s="199"/>
      <c r="F137" s="200"/>
      <c r="G137" s="80" t="s">
        <v>660</v>
      </c>
      <c r="H137" s="77" t="s">
        <v>661</v>
      </c>
      <c r="I137" s="78" t="s">
        <v>258</v>
      </c>
      <c r="J137" s="79" t="s">
        <v>662</v>
      </c>
      <c r="K137" s="80"/>
      <c r="L137" s="80"/>
      <c r="M137" s="80"/>
      <c r="N137" s="81" t="s">
        <v>627</v>
      </c>
      <c r="O137" s="81" t="s">
        <v>663</v>
      </c>
      <c r="P137" s="6"/>
      <c r="Q137" s="6"/>
      <c r="R137" s="7"/>
      <c r="S137" s="69"/>
      <c r="W137" s="21"/>
    </row>
    <row r="138" spans="2:23" x14ac:dyDescent="0.2">
      <c r="B138" s="70"/>
      <c r="C138" s="581"/>
      <c r="D138" s="583"/>
      <c r="E138" s="194"/>
      <c r="F138" s="194"/>
      <c r="G138" s="2"/>
      <c r="H138" s="73"/>
      <c r="I138" s="73"/>
      <c r="J138" s="2"/>
      <c r="K138" s="2"/>
      <c r="L138" s="2"/>
      <c r="M138" s="2"/>
      <c r="N138" s="75"/>
      <c r="O138" s="75"/>
      <c r="P138" s="1"/>
      <c r="Q138" s="1"/>
      <c r="R138" s="1"/>
      <c r="S138" s="69"/>
      <c r="W138" s="64" t="s">
        <v>664</v>
      </c>
    </row>
    <row r="139" spans="2:23" x14ac:dyDescent="0.2">
      <c r="B139" s="70"/>
      <c r="C139" s="581"/>
      <c r="D139" s="583"/>
      <c r="E139" s="203" t="s">
        <v>984</v>
      </c>
      <c r="F139" s="206" t="s">
        <v>1214</v>
      </c>
      <c r="G139" s="66"/>
      <c r="H139" s="94"/>
      <c r="I139" s="82"/>
      <c r="J139" s="67"/>
      <c r="K139" s="67"/>
      <c r="L139" s="67"/>
      <c r="M139" s="67"/>
      <c r="N139" s="83"/>
      <c r="O139" s="83"/>
      <c r="P139" s="16"/>
      <c r="Q139" s="16"/>
      <c r="R139" s="17"/>
      <c r="S139" s="69"/>
      <c r="W139" s="21"/>
    </row>
    <row r="140" spans="2:23" x14ac:dyDescent="0.2">
      <c r="B140" s="70"/>
      <c r="C140" s="581"/>
      <c r="D140" s="583"/>
      <c r="E140" s="198"/>
      <c r="F140" s="197"/>
      <c r="G140" s="2"/>
      <c r="H140" s="73"/>
      <c r="I140" s="73"/>
      <c r="J140" s="2"/>
      <c r="K140" s="2"/>
      <c r="L140" s="2"/>
      <c r="M140" s="2"/>
      <c r="N140" s="75"/>
      <c r="O140" s="75"/>
      <c r="P140" s="1"/>
      <c r="Q140" s="1"/>
      <c r="R140" s="5"/>
      <c r="S140" s="69"/>
      <c r="W140" s="21" t="s">
        <v>665</v>
      </c>
    </row>
    <row r="141" spans="2:23" x14ac:dyDescent="0.2">
      <c r="B141" s="70"/>
      <c r="C141" s="581"/>
      <c r="D141" s="583"/>
      <c r="E141" s="198"/>
      <c r="F141" s="197"/>
      <c r="G141" s="2" t="s">
        <v>666</v>
      </c>
      <c r="H141" s="21" t="s">
        <v>667</v>
      </c>
      <c r="I141" s="73" t="s">
        <v>258</v>
      </c>
      <c r="J141" s="23" t="s">
        <v>668</v>
      </c>
      <c r="K141" s="2"/>
      <c r="L141" s="2"/>
      <c r="M141" s="2"/>
      <c r="N141" s="75" t="s">
        <v>669</v>
      </c>
      <c r="O141" s="75" t="s">
        <v>670</v>
      </c>
      <c r="P141" s="1"/>
      <c r="Q141" s="1"/>
      <c r="R141" s="5"/>
      <c r="S141" s="69"/>
      <c r="W141" s="21" t="s">
        <v>139</v>
      </c>
    </row>
    <row r="142" spans="2:23" x14ac:dyDescent="0.2">
      <c r="B142" s="70"/>
      <c r="C142" s="581"/>
      <c r="D142" s="583"/>
      <c r="E142" s="198"/>
      <c r="F142" s="197"/>
      <c r="G142" s="2" t="s">
        <v>671</v>
      </c>
      <c r="H142" s="21" t="s">
        <v>672</v>
      </c>
      <c r="I142" s="73" t="s">
        <v>258</v>
      </c>
      <c r="J142" s="23" t="s">
        <v>673</v>
      </c>
      <c r="K142" s="2"/>
      <c r="L142" s="2"/>
      <c r="M142" s="2"/>
      <c r="N142" s="75" t="s">
        <v>669</v>
      </c>
      <c r="O142" s="75" t="s">
        <v>674</v>
      </c>
      <c r="P142" s="1"/>
      <c r="Q142" s="1"/>
      <c r="R142" s="5"/>
      <c r="S142" s="69"/>
      <c r="W142" s="77" t="s">
        <v>675</v>
      </c>
    </row>
    <row r="143" spans="2:23" ht="16.5" x14ac:dyDescent="0.3">
      <c r="B143" s="70"/>
      <c r="C143" s="581"/>
      <c r="D143" s="583"/>
      <c r="E143" s="199"/>
      <c r="F143" s="200"/>
      <c r="G143" s="80" t="s">
        <v>676</v>
      </c>
      <c r="H143" s="77" t="s">
        <v>677</v>
      </c>
      <c r="I143" s="78" t="s">
        <v>258</v>
      </c>
      <c r="J143" s="79" t="s">
        <v>678</v>
      </c>
      <c r="K143" s="80"/>
      <c r="L143" s="80"/>
      <c r="M143" s="80"/>
      <c r="N143" s="81" t="s">
        <v>669</v>
      </c>
      <c r="O143" s="81" t="s">
        <v>679</v>
      </c>
      <c r="P143" s="6"/>
      <c r="Q143" s="6"/>
      <c r="R143" s="7"/>
      <c r="S143" s="69"/>
      <c r="W143" s="21"/>
    </row>
    <row r="144" spans="2:23" x14ac:dyDescent="0.2">
      <c r="B144" s="70"/>
      <c r="C144" s="581"/>
      <c r="D144" s="583"/>
      <c r="E144" s="194"/>
      <c r="F144" s="194"/>
      <c r="G144" s="2"/>
      <c r="H144" s="73"/>
      <c r="I144" s="73"/>
      <c r="J144" s="2"/>
      <c r="K144" s="2"/>
      <c r="L144" s="2"/>
      <c r="M144" s="2"/>
      <c r="N144" s="75"/>
      <c r="O144" s="75"/>
      <c r="P144" s="1"/>
      <c r="Q144" s="1"/>
      <c r="R144" s="1"/>
      <c r="S144" s="69"/>
      <c r="W144" s="64" t="s">
        <v>680</v>
      </c>
    </row>
    <row r="145" spans="2:23" x14ac:dyDescent="0.2">
      <c r="B145" s="70"/>
      <c r="C145" s="581"/>
      <c r="D145" s="583"/>
      <c r="E145" s="203" t="s">
        <v>986</v>
      </c>
      <c r="F145" s="201" t="s">
        <v>1215</v>
      </c>
      <c r="G145" s="66"/>
      <c r="H145" s="82"/>
      <c r="I145" s="82"/>
      <c r="J145" s="67"/>
      <c r="K145" s="67"/>
      <c r="L145" s="67"/>
      <c r="M145" s="67"/>
      <c r="N145" s="83"/>
      <c r="O145" s="83"/>
      <c r="P145" s="16"/>
      <c r="Q145" s="16"/>
      <c r="R145" s="17"/>
      <c r="S145" s="69"/>
      <c r="W145" s="21"/>
    </row>
    <row r="146" spans="2:23" x14ac:dyDescent="0.2">
      <c r="B146" s="70"/>
      <c r="C146" s="581"/>
      <c r="D146" s="583"/>
      <c r="E146" s="198"/>
      <c r="F146" s="197"/>
      <c r="G146" s="2"/>
      <c r="H146" s="73"/>
      <c r="I146" s="73"/>
      <c r="J146" s="2"/>
      <c r="K146" s="2"/>
      <c r="L146" s="2"/>
      <c r="M146" s="2"/>
      <c r="N146" s="75"/>
      <c r="O146" s="75"/>
      <c r="P146" s="1"/>
      <c r="Q146" s="1"/>
      <c r="R146" s="5"/>
      <c r="S146" s="69"/>
      <c r="W146" s="21" t="s">
        <v>681</v>
      </c>
    </row>
    <row r="147" spans="2:23" x14ac:dyDescent="0.2">
      <c r="B147" s="70"/>
      <c r="C147" s="581"/>
      <c r="D147" s="583"/>
      <c r="E147" s="198"/>
      <c r="F147" s="197"/>
      <c r="G147" s="2" t="s">
        <v>682</v>
      </c>
      <c r="H147" s="21" t="s">
        <v>683</v>
      </c>
      <c r="I147" s="73" t="s">
        <v>258</v>
      </c>
      <c r="J147" s="23" t="s">
        <v>684</v>
      </c>
      <c r="K147" s="2"/>
      <c r="L147" s="2"/>
      <c r="M147" s="2"/>
      <c r="N147" s="75" t="s">
        <v>685</v>
      </c>
      <c r="O147" s="75" t="s">
        <v>686</v>
      </c>
      <c r="P147" s="1"/>
      <c r="Q147" s="1"/>
      <c r="R147" s="5"/>
      <c r="S147" s="69"/>
      <c r="W147" s="77" t="s">
        <v>687</v>
      </c>
    </row>
    <row r="148" spans="2:23" x14ac:dyDescent="0.2">
      <c r="B148" s="70"/>
      <c r="C148" s="581"/>
      <c r="D148" s="583"/>
      <c r="E148" s="199"/>
      <c r="F148" s="200"/>
      <c r="G148" s="80" t="s">
        <v>688</v>
      </c>
      <c r="H148" s="77" t="s">
        <v>689</v>
      </c>
      <c r="I148" s="78" t="s">
        <v>258</v>
      </c>
      <c r="J148" s="80" t="s">
        <v>690</v>
      </c>
      <c r="K148" s="80"/>
      <c r="L148" s="80"/>
      <c r="M148" s="80"/>
      <c r="N148" s="81" t="s">
        <v>685</v>
      </c>
      <c r="O148" s="81" t="s">
        <v>691</v>
      </c>
      <c r="P148" s="6"/>
      <c r="Q148" s="6"/>
      <c r="R148" s="7"/>
      <c r="S148" s="69"/>
      <c r="W148" s="21"/>
    </row>
    <row r="149" spans="2:23" x14ac:dyDescent="0.2">
      <c r="B149" s="70"/>
      <c r="C149" s="581"/>
      <c r="D149" s="583"/>
      <c r="E149" s="194"/>
      <c r="F149" s="194"/>
      <c r="G149" s="2"/>
      <c r="H149" s="73"/>
      <c r="I149" s="73"/>
      <c r="J149" s="2"/>
      <c r="K149" s="2"/>
      <c r="L149" s="2"/>
      <c r="M149" s="2"/>
      <c r="N149" s="75"/>
      <c r="O149" s="75"/>
      <c r="P149" s="1"/>
      <c r="Q149" s="1"/>
      <c r="R149" s="1"/>
      <c r="S149" s="69"/>
      <c r="W149" s="64" t="s">
        <v>692</v>
      </c>
    </row>
    <row r="150" spans="2:23" x14ac:dyDescent="0.2">
      <c r="B150" s="70"/>
      <c r="C150" s="581"/>
      <c r="D150" s="583"/>
      <c r="E150" s="203" t="s">
        <v>988</v>
      </c>
      <c r="F150" s="206" t="s">
        <v>1216</v>
      </c>
      <c r="G150" s="66"/>
      <c r="H150" s="94"/>
      <c r="I150" s="82"/>
      <c r="J150" s="67"/>
      <c r="K150" s="67"/>
      <c r="L150" s="67"/>
      <c r="M150" s="67"/>
      <c r="N150" s="83"/>
      <c r="O150" s="83"/>
      <c r="P150" s="16"/>
      <c r="Q150" s="16"/>
      <c r="R150" s="17"/>
      <c r="S150" s="69"/>
      <c r="W150" s="21"/>
    </row>
    <row r="151" spans="2:23" x14ac:dyDescent="0.2">
      <c r="B151" s="70"/>
      <c r="C151" s="581"/>
      <c r="D151" s="583"/>
      <c r="E151" s="198"/>
      <c r="F151" s="197"/>
      <c r="G151" s="2"/>
      <c r="H151" s="73"/>
      <c r="I151" s="73"/>
      <c r="J151" s="2"/>
      <c r="K151" s="2"/>
      <c r="L151" s="2"/>
      <c r="M151" s="2"/>
      <c r="N151" s="75"/>
      <c r="O151" s="75"/>
      <c r="P151" s="1"/>
      <c r="Q151" s="1"/>
      <c r="R151" s="5"/>
      <c r="S151" s="69"/>
      <c r="W151" s="21" t="s">
        <v>693</v>
      </c>
    </row>
    <row r="152" spans="2:23" ht="16.5" x14ac:dyDescent="0.3">
      <c r="B152" s="70"/>
      <c r="C152" s="581"/>
      <c r="D152" s="583"/>
      <c r="E152" s="198"/>
      <c r="F152" s="197"/>
      <c r="G152" s="2" t="s">
        <v>694</v>
      </c>
      <c r="H152" s="21" t="s">
        <v>695</v>
      </c>
      <c r="I152" s="73" t="s">
        <v>258</v>
      </c>
      <c r="J152" s="76" t="s">
        <v>696</v>
      </c>
      <c r="K152" s="2"/>
      <c r="L152" s="2"/>
      <c r="M152" s="2"/>
      <c r="N152" s="75" t="s">
        <v>697</v>
      </c>
      <c r="O152" s="75" t="s">
        <v>698</v>
      </c>
      <c r="P152" s="1"/>
      <c r="Q152" s="1"/>
      <c r="R152" s="5"/>
      <c r="S152" s="69"/>
      <c r="W152" s="21" t="s">
        <v>699</v>
      </c>
    </row>
    <row r="153" spans="2:23" ht="16.5" x14ac:dyDescent="0.3">
      <c r="B153" s="70"/>
      <c r="C153" s="581"/>
      <c r="D153" s="583"/>
      <c r="E153" s="198"/>
      <c r="F153" s="197"/>
      <c r="G153" s="2" t="s">
        <v>700</v>
      </c>
      <c r="H153" s="21" t="s">
        <v>701</v>
      </c>
      <c r="I153" s="73" t="s">
        <v>258</v>
      </c>
      <c r="J153" s="76" t="s">
        <v>702</v>
      </c>
      <c r="K153" s="2"/>
      <c r="L153" s="2"/>
      <c r="M153" s="2"/>
      <c r="N153" s="75" t="s">
        <v>697</v>
      </c>
      <c r="O153" s="75" t="s">
        <v>703</v>
      </c>
      <c r="P153" s="1"/>
      <c r="Q153" s="1"/>
      <c r="R153" s="5"/>
      <c r="S153" s="69"/>
      <c r="W153" s="21" t="s">
        <v>704</v>
      </c>
    </row>
    <row r="154" spans="2:23" ht="16.5" x14ac:dyDescent="0.3">
      <c r="B154" s="70"/>
      <c r="C154" s="581"/>
      <c r="D154" s="583"/>
      <c r="E154" s="198"/>
      <c r="F154" s="197"/>
      <c r="G154" s="2" t="s">
        <v>705</v>
      </c>
      <c r="H154" s="21" t="s">
        <v>706</v>
      </c>
      <c r="I154" s="73" t="s">
        <v>258</v>
      </c>
      <c r="J154" s="74" t="s">
        <v>707</v>
      </c>
      <c r="K154" s="2"/>
      <c r="L154" s="2"/>
      <c r="M154" s="2"/>
      <c r="N154" s="75" t="s">
        <v>697</v>
      </c>
      <c r="O154" s="75" t="s">
        <v>708</v>
      </c>
      <c r="P154" s="1"/>
      <c r="Q154" s="1"/>
      <c r="R154" s="5"/>
      <c r="S154" s="69"/>
      <c r="W154" s="21" t="s">
        <v>709</v>
      </c>
    </row>
    <row r="155" spans="2:23" ht="16.5" x14ac:dyDescent="0.3">
      <c r="B155" s="70"/>
      <c r="C155" s="581"/>
      <c r="D155" s="583"/>
      <c r="E155" s="198"/>
      <c r="F155" s="197"/>
      <c r="G155" s="2" t="s">
        <v>710</v>
      </c>
      <c r="H155" s="21" t="s">
        <v>711</v>
      </c>
      <c r="I155" s="73" t="s">
        <v>258</v>
      </c>
      <c r="J155" s="76" t="s">
        <v>712</v>
      </c>
      <c r="K155" s="2"/>
      <c r="L155" s="2"/>
      <c r="M155" s="2"/>
      <c r="N155" s="75" t="s">
        <v>697</v>
      </c>
      <c r="O155" s="75" t="s">
        <v>713</v>
      </c>
      <c r="P155" s="1"/>
      <c r="Q155" s="1"/>
      <c r="R155" s="5"/>
      <c r="S155" s="69"/>
      <c r="W155" s="21" t="s">
        <v>714</v>
      </c>
    </row>
    <row r="156" spans="2:23" ht="16.5" x14ac:dyDescent="0.3">
      <c r="B156" s="70"/>
      <c r="C156" s="581"/>
      <c r="D156" s="583"/>
      <c r="E156" s="198"/>
      <c r="F156" s="197"/>
      <c r="G156" s="2" t="s">
        <v>715</v>
      </c>
      <c r="H156" s="21" t="s">
        <v>716</v>
      </c>
      <c r="I156" s="73" t="s">
        <v>258</v>
      </c>
      <c r="J156" s="76" t="s">
        <v>717</v>
      </c>
      <c r="K156" s="2"/>
      <c r="L156" s="2"/>
      <c r="M156" s="2"/>
      <c r="N156" s="75" t="s">
        <v>697</v>
      </c>
      <c r="O156" s="75" t="s">
        <v>718</v>
      </c>
      <c r="P156" s="1"/>
      <c r="Q156" s="1"/>
      <c r="R156" s="5"/>
      <c r="S156" s="69"/>
      <c r="W156" s="77" t="s">
        <v>719</v>
      </c>
    </row>
    <row r="157" spans="2:23" ht="16.5" x14ac:dyDescent="0.3">
      <c r="B157" s="70"/>
      <c r="C157" s="581"/>
      <c r="D157" s="583"/>
      <c r="E157" s="199"/>
      <c r="F157" s="200"/>
      <c r="G157" s="80" t="s">
        <v>720</v>
      </c>
      <c r="H157" s="77" t="s">
        <v>721</v>
      </c>
      <c r="I157" s="78" t="s">
        <v>258</v>
      </c>
      <c r="J157" s="79" t="s">
        <v>722</v>
      </c>
      <c r="K157" s="80"/>
      <c r="L157" s="80"/>
      <c r="M157" s="80"/>
      <c r="N157" s="81" t="s">
        <v>697</v>
      </c>
      <c r="O157" s="81" t="s">
        <v>723</v>
      </c>
      <c r="P157" s="6"/>
      <c r="Q157" s="6"/>
      <c r="R157" s="7"/>
      <c r="S157" s="69"/>
      <c r="W157" s="21"/>
    </row>
    <row r="158" spans="2:23" ht="16.5" x14ac:dyDescent="0.3">
      <c r="B158" s="70"/>
      <c r="C158" s="581"/>
      <c r="D158" s="583"/>
      <c r="E158" s="194"/>
      <c r="F158" s="194"/>
      <c r="G158" s="2"/>
      <c r="H158" s="73"/>
      <c r="I158" s="73"/>
      <c r="J158" s="76"/>
      <c r="K158" s="2"/>
      <c r="L158" s="2"/>
      <c r="M158" s="2"/>
      <c r="N158" s="75"/>
      <c r="O158" s="75"/>
      <c r="P158" s="1"/>
      <c r="Q158" s="1"/>
      <c r="R158" s="1"/>
      <c r="S158" s="69"/>
      <c r="W158" s="64" t="s">
        <v>724</v>
      </c>
    </row>
    <row r="159" spans="2:23" x14ac:dyDescent="0.2">
      <c r="B159" s="70"/>
      <c r="C159" s="581"/>
      <c r="D159" s="583"/>
      <c r="E159" s="203" t="s">
        <v>1217</v>
      </c>
      <c r="F159" s="206" t="s">
        <v>1218</v>
      </c>
      <c r="G159" s="66"/>
      <c r="H159" s="94"/>
      <c r="I159" s="82"/>
      <c r="J159" s="67"/>
      <c r="K159" s="67"/>
      <c r="L159" s="67"/>
      <c r="M159" s="67"/>
      <c r="N159" s="83"/>
      <c r="O159" s="83"/>
      <c r="P159" s="16"/>
      <c r="Q159" s="16"/>
      <c r="R159" s="17"/>
      <c r="S159" s="69"/>
      <c r="W159" s="21"/>
    </row>
    <row r="160" spans="2:23" x14ac:dyDescent="0.2">
      <c r="B160" s="70"/>
      <c r="C160" s="581"/>
      <c r="D160" s="583"/>
      <c r="E160" s="198"/>
      <c r="F160" s="197"/>
      <c r="G160" s="2"/>
      <c r="H160" s="73"/>
      <c r="I160" s="73"/>
      <c r="J160" s="2"/>
      <c r="K160" s="2"/>
      <c r="L160" s="2"/>
      <c r="M160" s="2"/>
      <c r="N160" s="75"/>
      <c r="O160" s="75"/>
      <c r="P160" s="1"/>
      <c r="Q160" s="1"/>
      <c r="R160" s="5"/>
      <c r="S160" s="69"/>
      <c r="W160" s="21" t="s">
        <v>725</v>
      </c>
    </row>
    <row r="161" spans="2:23" ht="16.5" x14ac:dyDescent="0.3">
      <c r="B161" s="70"/>
      <c r="C161" s="581"/>
      <c r="D161" s="583"/>
      <c r="E161" s="198"/>
      <c r="F161" s="197"/>
      <c r="G161" s="2" t="s">
        <v>726</v>
      </c>
      <c r="H161" s="21" t="s">
        <v>727</v>
      </c>
      <c r="I161" s="73" t="s">
        <v>258</v>
      </c>
      <c r="J161" s="74" t="s">
        <v>728</v>
      </c>
      <c r="K161" s="2"/>
      <c r="L161" s="2"/>
      <c r="M161" s="2"/>
      <c r="N161" s="75" t="s">
        <v>729</v>
      </c>
      <c r="O161" s="75" t="s">
        <v>708</v>
      </c>
      <c r="P161" s="1"/>
      <c r="Q161" s="1"/>
      <c r="R161" s="5"/>
      <c r="S161" s="69"/>
      <c r="W161" s="21" t="s">
        <v>730</v>
      </c>
    </row>
    <row r="162" spans="2:23" ht="16.5" x14ac:dyDescent="0.3">
      <c r="B162" s="70"/>
      <c r="C162" s="581"/>
      <c r="D162" s="583"/>
      <c r="E162" s="198"/>
      <c r="F162" s="197"/>
      <c r="G162" s="2" t="s">
        <v>731</v>
      </c>
      <c r="H162" s="21" t="s">
        <v>732</v>
      </c>
      <c r="I162" s="73" t="s">
        <v>258</v>
      </c>
      <c r="J162" s="74" t="s">
        <v>733</v>
      </c>
      <c r="K162" s="2"/>
      <c r="L162" s="2"/>
      <c r="M162" s="2"/>
      <c r="N162" s="75" t="s">
        <v>729</v>
      </c>
      <c r="O162" s="75" t="s">
        <v>734</v>
      </c>
      <c r="P162" s="1"/>
      <c r="Q162" s="1"/>
      <c r="R162" s="5"/>
      <c r="S162" s="69"/>
      <c r="W162" s="21" t="s">
        <v>735</v>
      </c>
    </row>
    <row r="163" spans="2:23" ht="16.5" x14ac:dyDescent="0.3">
      <c r="B163" s="70"/>
      <c r="C163" s="581"/>
      <c r="D163" s="583"/>
      <c r="E163" s="198"/>
      <c r="F163" s="197"/>
      <c r="G163" s="2" t="s">
        <v>736</v>
      </c>
      <c r="H163" s="21" t="s">
        <v>737</v>
      </c>
      <c r="I163" s="73" t="s">
        <v>258</v>
      </c>
      <c r="J163" s="76" t="s">
        <v>738</v>
      </c>
      <c r="K163" s="2"/>
      <c r="L163" s="2"/>
      <c r="M163" s="2"/>
      <c r="N163" s="75" t="s">
        <v>729</v>
      </c>
      <c r="O163" s="75" t="s">
        <v>739</v>
      </c>
      <c r="P163" s="1"/>
      <c r="Q163" s="1"/>
      <c r="R163" s="5"/>
      <c r="S163" s="69"/>
      <c r="W163" s="21" t="s">
        <v>740</v>
      </c>
    </row>
    <row r="164" spans="2:23" ht="16.5" x14ac:dyDescent="0.3">
      <c r="B164" s="70"/>
      <c r="C164" s="581"/>
      <c r="D164" s="583"/>
      <c r="E164" s="198"/>
      <c r="F164" s="197"/>
      <c r="G164" s="2" t="s">
        <v>741</v>
      </c>
      <c r="H164" s="21" t="s">
        <v>742</v>
      </c>
      <c r="I164" s="73" t="s">
        <v>258</v>
      </c>
      <c r="J164" s="76" t="s">
        <v>743</v>
      </c>
      <c r="K164" s="2"/>
      <c r="L164" s="2"/>
      <c r="M164" s="2"/>
      <c r="N164" s="75" t="s">
        <v>729</v>
      </c>
      <c r="O164" s="75" t="s">
        <v>744</v>
      </c>
      <c r="P164" s="1"/>
      <c r="Q164" s="1"/>
      <c r="R164" s="5"/>
      <c r="S164" s="69"/>
      <c r="W164" s="77" t="s">
        <v>745</v>
      </c>
    </row>
    <row r="165" spans="2:23" ht="16.5" x14ac:dyDescent="0.3">
      <c r="B165" s="70"/>
      <c r="C165" s="581"/>
      <c r="D165" s="583"/>
      <c r="E165" s="199"/>
      <c r="F165" s="200"/>
      <c r="G165" s="80" t="s">
        <v>746</v>
      </c>
      <c r="H165" s="77" t="s">
        <v>747</v>
      </c>
      <c r="I165" s="78" t="s">
        <v>258</v>
      </c>
      <c r="J165" s="79" t="s">
        <v>748</v>
      </c>
      <c r="K165" s="80"/>
      <c r="L165" s="80"/>
      <c r="M165" s="80"/>
      <c r="N165" s="81" t="s">
        <v>729</v>
      </c>
      <c r="O165" s="81" t="s">
        <v>749</v>
      </c>
      <c r="P165" s="6"/>
      <c r="Q165" s="6"/>
      <c r="R165" s="7"/>
      <c r="S165" s="69"/>
      <c r="W165" s="21"/>
    </row>
    <row r="166" spans="2:23" ht="16.5" x14ac:dyDescent="0.3">
      <c r="B166" s="70"/>
      <c r="C166" s="581"/>
      <c r="D166" s="583"/>
      <c r="E166" s="194"/>
      <c r="F166" s="194"/>
      <c r="G166" s="2"/>
      <c r="H166" s="73"/>
      <c r="I166" s="73"/>
      <c r="J166" s="76"/>
      <c r="K166" s="2"/>
      <c r="L166" s="2"/>
      <c r="M166" s="2"/>
      <c r="N166" s="75"/>
      <c r="O166" s="75"/>
      <c r="P166" s="1"/>
      <c r="Q166" s="1"/>
      <c r="R166" s="1"/>
      <c r="S166" s="69"/>
      <c r="W166" s="64" t="s">
        <v>750</v>
      </c>
    </row>
    <row r="167" spans="2:23" x14ac:dyDescent="0.2">
      <c r="B167" s="70"/>
      <c r="C167" s="581"/>
      <c r="D167" s="583"/>
      <c r="E167" s="203" t="s">
        <v>1219</v>
      </c>
      <c r="F167" s="206" t="s">
        <v>1220</v>
      </c>
      <c r="G167" s="66"/>
      <c r="H167" s="94"/>
      <c r="I167" s="82"/>
      <c r="J167" s="67"/>
      <c r="K167" s="67"/>
      <c r="L167" s="67"/>
      <c r="M167" s="67"/>
      <c r="N167" s="83"/>
      <c r="O167" s="83"/>
      <c r="P167" s="16"/>
      <c r="Q167" s="16"/>
      <c r="R167" s="17"/>
      <c r="S167" s="69"/>
      <c r="W167" s="21"/>
    </row>
    <row r="168" spans="2:23" x14ac:dyDescent="0.2">
      <c r="B168" s="70"/>
      <c r="C168" s="581"/>
      <c r="D168" s="583"/>
      <c r="E168" s="198"/>
      <c r="F168" s="197"/>
      <c r="G168" s="2"/>
      <c r="H168" s="73"/>
      <c r="I168" s="73"/>
      <c r="J168" s="2"/>
      <c r="K168" s="2"/>
      <c r="L168" s="2"/>
      <c r="M168" s="2"/>
      <c r="N168" s="75"/>
      <c r="O168" s="75"/>
      <c r="P168" s="1"/>
      <c r="Q168" s="1"/>
      <c r="R168" s="5"/>
      <c r="S168" s="69"/>
      <c r="W168" s="21" t="s">
        <v>751</v>
      </c>
    </row>
    <row r="169" spans="2:23" ht="16.5" x14ac:dyDescent="0.3">
      <c r="B169" s="70"/>
      <c r="C169" s="581"/>
      <c r="D169" s="583"/>
      <c r="E169" s="198"/>
      <c r="F169" s="197"/>
      <c r="G169" s="2" t="s">
        <v>752</v>
      </c>
      <c r="H169" s="21" t="s">
        <v>753</v>
      </c>
      <c r="I169" s="73" t="s">
        <v>258</v>
      </c>
      <c r="J169" s="76" t="s">
        <v>754</v>
      </c>
      <c r="K169" s="2"/>
      <c r="L169" s="2"/>
      <c r="M169" s="2"/>
      <c r="N169" s="75" t="s">
        <v>755</v>
      </c>
      <c r="O169" s="75" t="s">
        <v>756</v>
      </c>
      <c r="P169" s="1"/>
      <c r="Q169" s="1"/>
      <c r="R169" s="5"/>
      <c r="S169" s="69"/>
      <c r="W169" s="21" t="s">
        <v>757</v>
      </c>
    </row>
    <row r="170" spans="2:23" ht="16.5" x14ac:dyDescent="0.3">
      <c r="B170" s="70"/>
      <c r="C170" s="581"/>
      <c r="D170" s="583"/>
      <c r="E170" s="198"/>
      <c r="F170" s="197"/>
      <c r="G170" s="2" t="s">
        <v>758</v>
      </c>
      <c r="H170" s="21" t="s">
        <v>759</v>
      </c>
      <c r="I170" s="73" t="s">
        <v>258</v>
      </c>
      <c r="J170" s="76" t="s">
        <v>760</v>
      </c>
      <c r="K170" s="2"/>
      <c r="L170" s="2"/>
      <c r="M170" s="2"/>
      <c r="N170" s="75" t="s">
        <v>755</v>
      </c>
      <c r="O170" s="75" t="s">
        <v>761</v>
      </c>
      <c r="P170" s="1"/>
      <c r="Q170" s="1"/>
      <c r="R170" s="5"/>
      <c r="S170" s="69"/>
      <c r="W170" s="77" t="s">
        <v>762</v>
      </c>
    </row>
    <row r="171" spans="2:23" ht="16.5" x14ac:dyDescent="0.3">
      <c r="B171" s="70"/>
      <c r="C171" s="581"/>
      <c r="D171" s="583"/>
      <c r="E171" s="199"/>
      <c r="F171" s="200"/>
      <c r="G171" s="80" t="s">
        <v>763</v>
      </c>
      <c r="H171" s="77" t="s">
        <v>764</v>
      </c>
      <c r="I171" s="78" t="s">
        <v>258</v>
      </c>
      <c r="J171" s="79" t="s">
        <v>765</v>
      </c>
      <c r="K171" s="80"/>
      <c r="L171" s="80"/>
      <c r="M171" s="80"/>
      <c r="N171" s="81" t="s">
        <v>755</v>
      </c>
      <c r="O171" s="81" t="s">
        <v>766</v>
      </c>
      <c r="P171" s="6"/>
      <c r="Q171" s="6"/>
      <c r="R171" s="7"/>
      <c r="S171" s="69"/>
      <c r="W171" s="21"/>
    </row>
    <row r="172" spans="2:23" x14ac:dyDescent="0.2">
      <c r="B172" s="70"/>
      <c r="C172" s="581"/>
      <c r="D172" s="583"/>
      <c r="E172" s="194"/>
      <c r="F172" s="194"/>
      <c r="G172" s="2"/>
      <c r="H172" s="73"/>
      <c r="I172" s="73"/>
      <c r="J172" s="2"/>
      <c r="K172" s="2"/>
      <c r="L172" s="2"/>
      <c r="M172" s="2"/>
      <c r="N172" s="75"/>
      <c r="O172" s="75"/>
      <c r="P172" s="1"/>
      <c r="Q172" s="1"/>
      <c r="R172" s="1"/>
      <c r="S172" s="69"/>
      <c r="W172" s="64" t="s">
        <v>767</v>
      </c>
    </row>
    <row r="173" spans="2:23" x14ac:dyDescent="0.2">
      <c r="B173" s="70"/>
      <c r="C173" s="581"/>
      <c r="D173" s="583"/>
      <c r="E173" s="203" t="s">
        <v>1221</v>
      </c>
      <c r="F173" s="206" t="s">
        <v>1222</v>
      </c>
      <c r="G173" s="66"/>
      <c r="H173" s="94"/>
      <c r="I173" s="82"/>
      <c r="J173" s="67"/>
      <c r="K173" s="67"/>
      <c r="L173" s="67"/>
      <c r="M173" s="67"/>
      <c r="N173" s="83"/>
      <c r="O173" s="83"/>
      <c r="P173" s="16"/>
      <c r="Q173" s="16"/>
      <c r="R173" s="17"/>
      <c r="S173" s="69"/>
      <c r="W173" s="21"/>
    </row>
    <row r="174" spans="2:23" x14ac:dyDescent="0.2">
      <c r="B174" s="70"/>
      <c r="C174" s="581"/>
      <c r="D174" s="583"/>
      <c r="E174" s="198"/>
      <c r="F174" s="197"/>
      <c r="G174" s="2"/>
      <c r="H174" s="73"/>
      <c r="I174" s="73"/>
      <c r="J174" s="2"/>
      <c r="K174" s="2"/>
      <c r="L174" s="2"/>
      <c r="M174" s="2"/>
      <c r="N174" s="75"/>
      <c r="O174" s="75"/>
      <c r="P174" s="1"/>
      <c r="Q174" s="1"/>
      <c r="R174" s="5"/>
      <c r="S174" s="69"/>
      <c r="W174" s="21" t="s">
        <v>768</v>
      </c>
    </row>
    <row r="175" spans="2:23" ht="16.5" x14ac:dyDescent="0.3">
      <c r="B175" s="70"/>
      <c r="C175" s="581"/>
      <c r="D175" s="583"/>
      <c r="E175" s="198"/>
      <c r="F175" s="197"/>
      <c r="G175" s="2" t="s">
        <v>769</v>
      </c>
      <c r="H175" s="21" t="s">
        <v>770</v>
      </c>
      <c r="I175" s="73" t="s">
        <v>258</v>
      </c>
      <c r="J175" s="76" t="s">
        <v>771</v>
      </c>
      <c r="K175" s="2"/>
      <c r="L175" s="2"/>
      <c r="M175" s="2"/>
      <c r="N175" s="75" t="s">
        <v>772</v>
      </c>
      <c r="O175" s="75" t="s">
        <v>773</v>
      </c>
      <c r="P175" s="1"/>
      <c r="Q175" s="1"/>
      <c r="R175" s="5"/>
      <c r="S175" s="69"/>
      <c r="W175" s="21" t="s">
        <v>774</v>
      </c>
    </row>
    <row r="176" spans="2:23" ht="16.5" x14ac:dyDescent="0.3">
      <c r="B176" s="70"/>
      <c r="C176" s="581"/>
      <c r="D176" s="583"/>
      <c r="E176" s="198"/>
      <c r="F176" s="197"/>
      <c r="G176" s="2" t="s">
        <v>775</v>
      </c>
      <c r="H176" s="21" t="s">
        <v>776</v>
      </c>
      <c r="I176" s="73" t="s">
        <v>258</v>
      </c>
      <c r="J176" s="76" t="s">
        <v>777</v>
      </c>
      <c r="K176" s="2"/>
      <c r="L176" s="2"/>
      <c r="M176" s="2"/>
      <c r="N176" s="75" t="s">
        <v>772</v>
      </c>
      <c r="O176" s="75" t="s">
        <v>778</v>
      </c>
      <c r="P176" s="1"/>
      <c r="Q176" s="1"/>
      <c r="R176" s="5"/>
      <c r="S176" s="69"/>
      <c r="W176" s="21" t="s">
        <v>779</v>
      </c>
    </row>
    <row r="177" spans="2:23" ht="16.5" x14ac:dyDescent="0.3">
      <c r="B177" s="70"/>
      <c r="C177" s="581"/>
      <c r="D177" s="583"/>
      <c r="E177" s="198"/>
      <c r="F177" s="197"/>
      <c r="G177" s="2" t="s">
        <v>780</v>
      </c>
      <c r="H177" s="21" t="s">
        <v>781</v>
      </c>
      <c r="I177" s="73" t="s">
        <v>258</v>
      </c>
      <c r="J177" s="76" t="s">
        <v>782</v>
      </c>
      <c r="K177" s="2"/>
      <c r="L177" s="2"/>
      <c r="M177" s="2"/>
      <c r="N177" s="75" t="s">
        <v>772</v>
      </c>
      <c r="O177" s="75" t="s">
        <v>783</v>
      </c>
      <c r="P177" s="1"/>
      <c r="Q177" s="1"/>
      <c r="R177" s="5"/>
      <c r="S177" s="69"/>
      <c r="W177" s="21" t="s">
        <v>784</v>
      </c>
    </row>
    <row r="178" spans="2:23" ht="16.5" x14ac:dyDescent="0.3">
      <c r="B178" s="70"/>
      <c r="C178" s="581"/>
      <c r="D178" s="583"/>
      <c r="E178" s="198"/>
      <c r="F178" s="197"/>
      <c r="G178" s="2" t="s">
        <v>785</v>
      </c>
      <c r="H178" s="21" t="s">
        <v>786</v>
      </c>
      <c r="I178" s="73" t="s">
        <v>258</v>
      </c>
      <c r="J178" s="76" t="s">
        <v>787</v>
      </c>
      <c r="K178" s="2"/>
      <c r="L178" s="2"/>
      <c r="M178" s="2"/>
      <c r="N178" s="75" t="s">
        <v>772</v>
      </c>
      <c r="O178" s="75" t="s">
        <v>788</v>
      </c>
      <c r="P178" s="1"/>
      <c r="Q178" s="1"/>
      <c r="R178" s="5"/>
      <c r="S178" s="69"/>
      <c r="W178" s="77" t="s">
        <v>789</v>
      </c>
    </row>
    <row r="179" spans="2:23" ht="16.5" x14ac:dyDescent="0.3">
      <c r="B179" s="70"/>
      <c r="C179" s="581"/>
      <c r="D179" s="583"/>
      <c r="E179" s="199"/>
      <c r="F179" s="200"/>
      <c r="G179" s="80" t="s">
        <v>790</v>
      </c>
      <c r="H179" s="77" t="s">
        <v>791</v>
      </c>
      <c r="I179" s="78" t="s">
        <v>258</v>
      </c>
      <c r="J179" s="79" t="s">
        <v>792</v>
      </c>
      <c r="K179" s="80"/>
      <c r="L179" s="80"/>
      <c r="M179" s="80"/>
      <c r="N179" s="81" t="s">
        <v>772</v>
      </c>
      <c r="O179" s="81" t="s">
        <v>793</v>
      </c>
      <c r="P179" s="6"/>
      <c r="Q179" s="6"/>
      <c r="R179" s="7"/>
      <c r="S179" s="69"/>
      <c r="W179" s="21"/>
    </row>
    <row r="180" spans="2:23" ht="16.5" x14ac:dyDescent="0.3">
      <c r="B180" s="70"/>
      <c r="C180" s="581"/>
      <c r="D180" s="583"/>
      <c r="E180" s="194"/>
      <c r="F180" s="194"/>
      <c r="G180" s="2"/>
      <c r="H180" s="73"/>
      <c r="I180" s="73"/>
      <c r="J180" s="76"/>
      <c r="K180" s="2"/>
      <c r="L180" s="2"/>
      <c r="M180" s="2"/>
      <c r="N180" s="75"/>
      <c r="O180" s="75"/>
      <c r="P180" s="1"/>
      <c r="Q180" s="1"/>
      <c r="R180" s="1"/>
      <c r="S180" s="69"/>
      <c r="W180" s="64" t="s">
        <v>794</v>
      </c>
    </row>
    <row r="181" spans="2:23" x14ac:dyDescent="0.2">
      <c r="B181" s="70"/>
      <c r="C181" s="581"/>
      <c r="D181" s="583"/>
      <c r="E181" s="203" t="s">
        <v>1223</v>
      </c>
      <c r="F181" s="206" t="s">
        <v>1224</v>
      </c>
      <c r="G181" s="66"/>
      <c r="H181" s="94"/>
      <c r="I181" s="82"/>
      <c r="J181" s="67"/>
      <c r="K181" s="67"/>
      <c r="L181" s="67"/>
      <c r="M181" s="67"/>
      <c r="N181" s="83"/>
      <c r="O181" s="83"/>
      <c r="P181" s="16"/>
      <c r="Q181" s="16"/>
      <c r="R181" s="17"/>
      <c r="S181" s="69"/>
      <c r="W181" s="21"/>
    </row>
    <row r="182" spans="2:23" x14ac:dyDescent="0.2">
      <c r="B182" s="70"/>
      <c r="C182" s="581"/>
      <c r="D182" s="583"/>
      <c r="E182" s="71"/>
      <c r="F182" s="73"/>
      <c r="G182" s="2"/>
      <c r="H182" s="73"/>
      <c r="I182" s="73"/>
      <c r="J182" s="2"/>
      <c r="K182" s="2"/>
      <c r="L182" s="2"/>
      <c r="M182" s="2"/>
      <c r="N182" s="75"/>
      <c r="O182" s="75"/>
      <c r="P182" s="1"/>
      <c r="Q182" s="1"/>
      <c r="R182" s="5"/>
      <c r="S182" s="69"/>
      <c r="W182" s="21" t="s">
        <v>795</v>
      </c>
    </row>
    <row r="183" spans="2:23" ht="16.5" x14ac:dyDescent="0.3">
      <c r="B183" s="70"/>
      <c r="C183" s="581"/>
      <c r="D183" s="583"/>
      <c r="E183" s="198"/>
      <c r="F183" s="197"/>
      <c r="G183" s="2" t="s">
        <v>796</v>
      </c>
      <c r="H183" s="21" t="s">
        <v>797</v>
      </c>
      <c r="I183" s="73" t="s">
        <v>258</v>
      </c>
      <c r="J183" s="76" t="s">
        <v>798</v>
      </c>
      <c r="K183" s="2"/>
      <c r="L183" s="2"/>
      <c r="M183" s="2"/>
      <c r="N183" s="75" t="s">
        <v>799</v>
      </c>
      <c r="O183" s="75" t="s">
        <v>773</v>
      </c>
      <c r="P183" s="1"/>
      <c r="Q183" s="1"/>
      <c r="R183" s="5"/>
      <c r="S183" s="69"/>
      <c r="W183" s="21" t="s">
        <v>800</v>
      </c>
    </row>
    <row r="184" spans="2:23" ht="16.5" x14ac:dyDescent="0.3">
      <c r="B184" s="70"/>
      <c r="C184" s="581"/>
      <c r="D184" s="583"/>
      <c r="E184" s="198"/>
      <c r="F184" s="197"/>
      <c r="G184" s="2" t="s">
        <v>801</v>
      </c>
      <c r="H184" s="21" t="s">
        <v>802</v>
      </c>
      <c r="I184" s="73" t="s">
        <v>258</v>
      </c>
      <c r="J184" s="76" t="s">
        <v>803</v>
      </c>
      <c r="K184" s="2"/>
      <c r="L184" s="2"/>
      <c r="M184" s="2"/>
      <c r="N184" s="75" t="s">
        <v>799</v>
      </c>
      <c r="O184" s="75" t="s">
        <v>804</v>
      </c>
      <c r="P184" s="1"/>
      <c r="Q184" s="1"/>
      <c r="R184" s="5"/>
      <c r="S184" s="69"/>
      <c r="W184" s="21" t="s">
        <v>805</v>
      </c>
    </row>
    <row r="185" spans="2:23" ht="16.5" x14ac:dyDescent="0.3">
      <c r="B185" s="70"/>
      <c r="C185" s="581"/>
      <c r="D185" s="583"/>
      <c r="E185" s="198"/>
      <c r="F185" s="197"/>
      <c r="G185" s="2" t="s">
        <v>806</v>
      </c>
      <c r="H185" s="21" t="s">
        <v>807</v>
      </c>
      <c r="I185" s="73" t="s">
        <v>258</v>
      </c>
      <c r="J185" s="74" t="s">
        <v>808</v>
      </c>
      <c r="K185" s="2"/>
      <c r="L185" s="2"/>
      <c r="M185" s="2"/>
      <c r="N185" s="75" t="s">
        <v>799</v>
      </c>
      <c r="O185" s="75" t="s">
        <v>809</v>
      </c>
      <c r="P185" s="1"/>
      <c r="Q185" s="1"/>
      <c r="R185" s="5"/>
      <c r="S185" s="69"/>
      <c r="W185" s="77" t="s">
        <v>810</v>
      </c>
    </row>
    <row r="186" spans="2:23" ht="17.25" thickBot="1" x14ac:dyDescent="0.35">
      <c r="B186" s="70"/>
      <c r="C186" s="582"/>
      <c r="D186" s="583"/>
      <c r="E186" s="199"/>
      <c r="F186" s="200"/>
      <c r="G186" s="80" t="s">
        <v>811</v>
      </c>
      <c r="H186" s="77" t="s">
        <v>812</v>
      </c>
      <c r="I186" s="78" t="s">
        <v>258</v>
      </c>
      <c r="J186" s="79" t="s">
        <v>813</v>
      </c>
      <c r="K186" s="80"/>
      <c r="L186" s="80"/>
      <c r="M186" s="80"/>
      <c r="N186" s="81" t="s">
        <v>799</v>
      </c>
      <c r="O186" s="81" t="s">
        <v>814</v>
      </c>
      <c r="P186" s="6"/>
      <c r="Q186" s="6"/>
      <c r="R186" s="7"/>
      <c r="S186" s="69"/>
      <c r="W186" s="85"/>
    </row>
    <row r="187" spans="2:23" ht="14.25" thickTop="1" thickBot="1" x14ac:dyDescent="0.25">
      <c r="B187" s="86"/>
      <c r="C187" s="87"/>
      <c r="D187" s="87"/>
      <c r="E187" s="87"/>
      <c r="F187" s="87"/>
      <c r="G187" s="88"/>
      <c r="H187" s="89"/>
      <c r="I187" s="89"/>
      <c r="J187" s="88"/>
      <c r="K187" s="88"/>
      <c r="L187" s="88"/>
      <c r="M187" s="88"/>
      <c r="N187" s="90"/>
      <c r="O187" s="90"/>
      <c r="P187" s="87"/>
      <c r="Q187" s="87"/>
      <c r="R187" s="87"/>
      <c r="S187" s="91"/>
      <c r="W187" s="21"/>
    </row>
    <row r="188" spans="2:23" ht="18" thickTop="1" thickBot="1" x14ac:dyDescent="0.35">
      <c r="B188" s="1"/>
      <c r="C188" s="1"/>
      <c r="D188" s="1"/>
      <c r="E188" s="1"/>
      <c r="F188" s="1"/>
      <c r="G188" s="2"/>
      <c r="H188" s="73"/>
      <c r="I188" s="73"/>
      <c r="J188" s="76"/>
      <c r="K188" s="2"/>
      <c r="L188" s="2"/>
      <c r="M188" s="2"/>
      <c r="N188" s="75"/>
      <c r="O188" s="75"/>
      <c r="P188" s="1"/>
      <c r="Q188" s="1"/>
      <c r="R188" s="1"/>
      <c r="S188" s="1"/>
      <c r="W188" s="92"/>
    </row>
    <row r="189" spans="2:23" ht="15.75" thickTop="1" x14ac:dyDescent="0.2">
      <c r="B189" s="60"/>
      <c r="C189" s="61" t="s">
        <v>249</v>
      </c>
      <c r="D189" s="61"/>
      <c r="E189" s="61"/>
      <c r="F189" s="61"/>
      <c r="G189" s="62" t="s">
        <v>250</v>
      </c>
      <c r="H189" s="62"/>
      <c r="I189" s="62"/>
      <c r="J189" s="62"/>
      <c r="K189" s="62"/>
      <c r="L189" s="62"/>
      <c r="M189" s="62"/>
      <c r="N189" s="62" t="s">
        <v>251</v>
      </c>
      <c r="O189" s="62" t="s">
        <v>252</v>
      </c>
      <c r="P189" s="61"/>
      <c r="Q189" s="61"/>
      <c r="R189" s="61"/>
      <c r="S189" s="63"/>
      <c r="W189" s="64" t="s">
        <v>815</v>
      </c>
    </row>
    <row r="190" spans="2:23" x14ac:dyDescent="0.2">
      <c r="B190" s="65"/>
      <c r="C190" s="577" t="s">
        <v>816</v>
      </c>
      <c r="D190" s="580" t="s">
        <v>817</v>
      </c>
      <c r="E190" s="203" t="s">
        <v>991</v>
      </c>
      <c r="F190" s="204" t="s">
        <v>1225</v>
      </c>
      <c r="G190" s="66"/>
      <c r="H190" s="67"/>
      <c r="I190" s="67"/>
      <c r="J190" s="67"/>
      <c r="K190" s="67"/>
      <c r="L190" s="67"/>
      <c r="M190" s="67"/>
      <c r="N190" s="68"/>
      <c r="O190" s="68"/>
      <c r="P190" s="16"/>
      <c r="Q190" s="16"/>
      <c r="R190" s="17"/>
      <c r="S190" s="69"/>
      <c r="W190" s="21"/>
    </row>
    <row r="191" spans="2:23" x14ac:dyDescent="0.2">
      <c r="B191" s="70"/>
      <c r="C191" s="578"/>
      <c r="D191" s="580"/>
      <c r="E191" s="198"/>
      <c r="F191" s="197"/>
      <c r="G191" s="2"/>
      <c r="H191" s="2"/>
      <c r="I191" s="2"/>
      <c r="J191" s="2"/>
      <c r="K191" s="2"/>
      <c r="L191" s="2"/>
      <c r="M191" s="2"/>
      <c r="N191" s="72"/>
      <c r="O191" s="72"/>
      <c r="P191" s="1"/>
      <c r="Q191" s="1"/>
      <c r="R191" s="5"/>
      <c r="S191" s="69"/>
      <c r="W191" s="21" t="s">
        <v>818</v>
      </c>
    </row>
    <row r="192" spans="2:23" ht="16.5" x14ac:dyDescent="0.3">
      <c r="B192" s="70"/>
      <c r="C192" s="578"/>
      <c r="D192" s="580"/>
      <c r="E192" s="198"/>
      <c r="F192" s="197"/>
      <c r="G192" s="2" t="s">
        <v>819</v>
      </c>
      <c r="H192" s="21" t="s">
        <v>820</v>
      </c>
      <c r="I192" s="73" t="s">
        <v>258</v>
      </c>
      <c r="J192" s="74" t="s">
        <v>821</v>
      </c>
      <c r="K192" s="2"/>
      <c r="L192" s="2"/>
      <c r="M192" s="2"/>
      <c r="N192" s="75" t="s">
        <v>822</v>
      </c>
      <c r="O192" s="75" t="s">
        <v>823</v>
      </c>
      <c r="P192" s="1"/>
      <c r="Q192" s="1"/>
      <c r="R192" s="5"/>
      <c r="S192" s="69"/>
      <c r="W192" s="21" t="s">
        <v>824</v>
      </c>
    </row>
    <row r="193" spans="2:23" ht="16.5" x14ac:dyDescent="0.3">
      <c r="B193" s="70"/>
      <c r="C193" s="578"/>
      <c r="D193" s="580"/>
      <c r="E193" s="198"/>
      <c r="F193" s="197"/>
      <c r="G193" s="2" t="s">
        <v>825</v>
      </c>
      <c r="H193" s="21" t="s">
        <v>826</v>
      </c>
      <c r="I193" s="73" t="s">
        <v>258</v>
      </c>
      <c r="J193" s="76" t="s">
        <v>827</v>
      </c>
      <c r="K193" s="2"/>
      <c r="L193" s="2"/>
      <c r="M193" s="2"/>
      <c r="N193" s="75" t="s">
        <v>822</v>
      </c>
      <c r="O193" s="75" t="s">
        <v>828</v>
      </c>
      <c r="P193" s="1"/>
      <c r="Q193" s="1"/>
      <c r="R193" s="5"/>
      <c r="S193" s="69"/>
      <c r="W193" s="21" t="s">
        <v>829</v>
      </c>
    </row>
    <row r="194" spans="2:23" ht="16.5" x14ac:dyDescent="0.3">
      <c r="B194" s="70"/>
      <c r="C194" s="578"/>
      <c r="D194" s="580"/>
      <c r="E194" s="198"/>
      <c r="F194" s="197"/>
      <c r="G194" s="2" t="s">
        <v>830</v>
      </c>
      <c r="H194" s="21" t="s">
        <v>831</v>
      </c>
      <c r="I194" s="73" t="s">
        <v>258</v>
      </c>
      <c r="J194" s="76" t="s">
        <v>832</v>
      </c>
      <c r="K194" s="2"/>
      <c r="L194" s="2"/>
      <c r="M194" s="2"/>
      <c r="N194" s="75" t="s">
        <v>822</v>
      </c>
      <c r="O194" s="75" t="s">
        <v>833</v>
      </c>
      <c r="P194" s="1"/>
      <c r="Q194" s="1"/>
      <c r="R194" s="5"/>
      <c r="S194" s="69"/>
      <c r="W194" s="77" t="s">
        <v>834</v>
      </c>
    </row>
    <row r="195" spans="2:23" ht="16.5" x14ac:dyDescent="0.3">
      <c r="B195" s="70"/>
      <c r="C195" s="578"/>
      <c r="D195" s="580"/>
      <c r="E195" s="199"/>
      <c r="F195" s="200"/>
      <c r="G195" s="80" t="s">
        <v>835</v>
      </c>
      <c r="H195" s="77" t="s">
        <v>836</v>
      </c>
      <c r="I195" s="78" t="s">
        <v>258</v>
      </c>
      <c r="J195" s="84" t="s">
        <v>837</v>
      </c>
      <c r="K195" s="80"/>
      <c r="L195" s="80"/>
      <c r="M195" s="80"/>
      <c r="N195" s="81" t="s">
        <v>822</v>
      </c>
      <c r="O195" s="81" t="s">
        <v>838</v>
      </c>
      <c r="P195" s="6"/>
      <c r="Q195" s="6"/>
      <c r="R195" s="7"/>
      <c r="S195" s="69"/>
      <c r="W195" s="21"/>
    </row>
    <row r="196" spans="2:23" x14ac:dyDescent="0.2">
      <c r="B196" s="70"/>
      <c r="C196" s="578"/>
      <c r="D196" s="580"/>
      <c r="E196" s="194"/>
      <c r="F196" s="194"/>
      <c r="G196" s="2"/>
      <c r="H196" s="73"/>
      <c r="I196" s="73"/>
      <c r="J196" s="2"/>
      <c r="K196" s="2"/>
      <c r="L196" s="2"/>
      <c r="M196" s="2"/>
      <c r="N196" s="75"/>
      <c r="O196" s="75"/>
      <c r="P196" s="1"/>
      <c r="Q196" s="1"/>
      <c r="R196" s="1"/>
      <c r="S196" s="69"/>
      <c r="W196" s="64" t="s">
        <v>839</v>
      </c>
    </row>
    <row r="197" spans="2:23" x14ac:dyDescent="0.2">
      <c r="B197" s="70"/>
      <c r="C197" s="578"/>
      <c r="D197" s="580"/>
      <c r="E197" s="203" t="s">
        <v>996</v>
      </c>
      <c r="F197" s="206" t="s">
        <v>1226</v>
      </c>
      <c r="G197" s="66"/>
      <c r="H197" s="94"/>
      <c r="I197" s="82"/>
      <c r="J197" s="67"/>
      <c r="K197" s="67"/>
      <c r="L197" s="67"/>
      <c r="M197" s="67"/>
      <c r="N197" s="83"/>
      <c r="O197" s="83"/>
      <c r="P197" s="16"/>
      <c r="Q197" s="16"/>
      <c r="R197" s="17"/>
      <c r="S197" s="69"/>
      <c r="W197" s="21"/>
    </row>
    <row r="198" spans="2:23" x14ac:dyDescent="0.2">
      <c r="B198" s="70"/>
      <c r="C198" s="578"/>
      <c r="D198" s="580"/>
      <c r="E198" s="198"/>
      <c r="F198" s="197"/>
      <c r="G198" s="2"/>
      <c r="H198" s="73"/>
      <c r="I198" s="73"/>
      <c r="J198" s="2"/>
      <c r="K198" s="2"/>
      <c r="L198" s="2"/>
      <c r="M198" s="2"/>
      <c r="N198" s="75"/>
      <c r="O198" s="75"/>
      <c r="P198" s="1"/>
      <c r="Q198" s="1"/>
      <c r="R198" s="5"/>
      <c r="S198" s="69"/>
      <c r="W198" s="21" t="s">
        <v>840</v>
      </c>
    </row>
    <row r="199" spans="2:23" ht="16.5" x14ac:dyDescent="0.3">
      <c r="B199" s="70"/>
      <c r="C199" s="578"/>
      <c r="D199" s="580"/>
      <c r="E199" s="198"/>
      <c r="F199" s="197"/>
      <c r="G199" s="2" t="s">
        <v>841</v>
      </c>
      <c r="H199" s="21" t="s">
        <v>842</v>
      </c>
      <c r="I199" s="73" t="s">
        <v>258</v>
      </c>
      <c r="J199" s="76" t="s">
        <v>843</v>
      </c>
      <c r="K199" s="2"/>
      <c r="L199" s="2"/>
      <c r="M199" s="2"/>
      <c r="N199" s="75" t="s">
        <v>844</v>
      </c>
      <c r="O199" s="75" t="s">
        <v>845</v>
      </c>
      <c r="P199" s="1"/>
      <c r="Q199" s="1"/>
      <c r="R199" s="5"/>
      <c r="S199" s="69"/>
      <c r="W199" s="21" t="s">
        <v>846</v>
      </c>
    </row>
    <row r="200" spans="2:23" ht="16.5" x14ac:dyDescent="0.3">
      <c r="B200" s="70"/>
      <c r="C200" s="578"/>
      <c r="D200" s="580"/>
      <c r="E200" s="198"/>
      <c r="F200" s="197"/>
      <c r="G200" s="2" t="s">
        <v>847</v>
      </c>
      <c r="H200" s="21" t="s">
        <v>848</v>
      </c>
      <c r="I200" s="73" t="s">
        <v>258</v>
      </c>
      <c r="J200" s="76" t="s">
        <v>849</v>
      </c>
      <c r="K200" s="2"/>
      <c r="L200" s="2"/>
      <c r="M200" s="2"/>
      <c r="N200" s="75" t="s">
        <v>844</v>
      </c>
      <c r="O200" s="75" t="s">
        <v>850</v>
      </c>
      <c r="P200" s="1"/>
      <c r="Q200" s="1"/>
      <c r="R200" s="5"/>
      <c r="S200" s="69"/>
      <c r="W200" s="21" t="s">
        <v>851</v>
      </c>
    </row>
    <row r="201" spans="2:23" ht="16.5" x14ac:dyDescent="0.3">
      <c r="B201" s="70"/>
      <c r="C201" s="578"/>
      <c r="D201" s="580"/>
      <c r="E201" s="198"/>
      <c r="F201" s="197"/>
      <c r="G201" s="2" t="s">
        <v>852</v>
      </c>
      <c r="H201" s="21" t="s">
        <v>853</v>
      </c>
      <c r="I201" s="73" t="s">
        <v>258</v>
      </c>
      <c r="J201" s="76" t="s">
        <v>854</v>
      </c>
      <c r="K201" s="2"/>
      <c r="L201" s="2"/>
      <c r="M201" s="2"/>
      <c r="N201" s="75" t="s">
        <v>844</v>
      </c>
      <c r="O201" s="75" t="s">
        <v>855</v>
      </c>
      <c r="P201" s="1"/>
      <c r="Q201" s="1"/>
      <c r="R201" s="5"/>
      <c r="S201" s="69"/>
      <c r="W201" s="21" t="s">
        <v>856</v>
      </c>
    </row>
    <row r="202" spans="2:23" x14ac:dyDescent="0.2">
      <c r="B202" s="70"/>
      <c r="C202" s="578"/>
      <c r="D202" s="580"/>
      <c r="E202" s="198"/>
      <c r="F202" s="197"/>
      <c r="G202" s="2" t="s">
        <v>857</v>
      </c>
      <c r="H202" s="21" t="s">
        <v>858</v>
      </c>
      <c r="I202" s="73" t="s">
        <v>258</v>
      </c>
      <c r="J202" s="2" t="s">
        <v>859</v>
      </c>
      <c r="K202" s="2"/>
      <c r="L202" s="2"/>
      <c r="M202" s="2"/>
      <c r="N202" s="75" t="s">
        <v>844</v>
      </c>
      <c r="O202" s="75" t="s">
        <v>860</v>
      </c>
      <c r="P202" s="1"/>
      <c r="Q202" s="1"/>
      <c r="R202" s="5"/>
      <c r="S202" s="69"/>
      <c r="W202" s="21" t="s">
        <v>861</v>
      </c>
    </row>
    <row r="203" spans="2:23" x14ac:dyDescent="0.2">
      <c r="B203" s="70"/>
      <c r="C203" s="578"/>
      <c r="D203" s="580"/>
      <c r="E203" s="198"/>
      <c r="F203" s="197"/>
      <c r="G203" s="207" t="s">
        <v>862</v>
      </c>
      <c r="H203" s="21" t="s">
        <v>863</v>
      </c>
      <c r="I203" s="73" t="s">
        <v>258</v>
      </c>
      <c r="J203" s="2" t="s">
        <v>864</v>
      </c>
      <c r="K203" s="2"/>
      <c r="L203" s="2"/>
      <c r="M203" s="2"/>
      <c r="N203" s="75" t="s">
        <v>844</v>
      </c>
      <c r="O203" s="75" t="s">
        <v>865</v>
      </c>
      <c r="P203" s="1"/>
      <c r="Q203" s="1"/>
      <c r="R203" s="5"/>
      <c r="S203" s="69"/>
      <c r="W203" s="21" t="s">
        <v>866</v>
      </c>
    </row>
    <row r="204" spans="2:23" x14ac:dyDescent="0.2">
      <c r="B204" s="70"/>
      <c r="C204" s="578"/>
      <c r="D204" s="580"/>
      <c r="E204" s="198"/>
      <c r="F204" s="197"/>
      <c r="G204" s="2" t="s">
        <v>867</v>
      </c>
      <c r="H204" s="21" t="s">
        <v>868</v>
      </c>
      <c r="I204" s="73" t="s">
        <v>258</v>
      </c>
      <c r="J204" s="2" t="s">
        <v>869</v>
      </c>
      <c r="K204" s="2"/>
      <c r="L204" s="2"/>
      <c r="M204" s="2"/>
      <c r="N204" s="75" t="s">
        <v>844</v>
      </c>
      <c r="O204" s="75" t="s">
        <v>870</v>
      </c>
      <c r="P204" s="1"/>
      <c r="Q204" s="1"/>
      <c r="R204" s="5"/>
      <c r="S204" s="69"/>
      <c r="W204" s="21" t="s">
        <v>871</v>
      </c>
    </row>
    <row r="205" spans="2:23" x14ac:dyDescent="0.2">
      <c r="B205" s="70"/>
      <c r="C205" s="578"/>
      <c r="D205" s="580"/>
      <c r="E205" s="198"/>
      <c r="F205" s="197"/>
      <c r="G205" s="2" t="s">
        <v>872</v>
      </c>
      <c r="H205" s="21" t="s">
        <v>873</v>
      </c>
      <c r="I205" s="73" t="s">
        <v>258</v>
      </c>
      <c r="J205" s="2" t="s">
        <v>874</v>
      </c>
      <c r="K205" s="2"/>
      <c r="L205" s="2"/>
      <c r="M205" s="2"/>
      <c r="N205" s="75" t="s">
        <v>844</v>
      </c>
      <c r="O205" s="75" t="s">
        <v>875</v>
      </c>
      <c r="P205" s="1"/>
      <c r="Q205" s="1"/>
      <c r="R205" s="5"/>
      <c r="S205" s="69"/>
      <c r="W205" s="77" t="s">
        <v>876</v>
      </c>
    </row>
    <row r="206" spans="2:23" ht="17.25" thickBot="1" x14ac:dyDescent="0.35">
      <c r="B206" s="70"/>
      <c r="C206" s="579"/>
      <c r="D206" s="580"/>
      <c r="E206" s="199"/>
      <c r="F206" s="200"/>
      <c r="G206" s="80" t="s">
        <v>877</v>
      </c>
      <c r="H206" s="77" t="s">
        <v>878</v>
      </c>
      <c r="I206" s="78" t="s">
        <v>258</v>
      </c>
      <c r="J206" s="79" t="s">
        <v>879</v>
      </c>
      <c r="K206" s="80"/>
      <c r="L206" s="80"/>
      <c r="M206" s="80"/>
      <c r="N206" s="81" t="s">
        <v>844</v>
      </c>
      <c r="O206" s="81" t="s">
        <v>880</v>
      </c>
      <c r="P206" s="6"/>
      <c r="Q206" s="6"/>
      <c r="R206" s="7"/>
      <c r="S206" s="69"/>
      <c r="W206" s="85"/>
    </row>
    <row r="207" spans="2:23" ht="14.25" thickTop="1" thickBot="1" x14ac:dyDescent="0.25">
      <c r="B207" s="86"/>
      <c r="C207" s="87"/>
      <c r="D207" s="87"/>
      <c r="E207" s="87"/>
      <c r="F207" s="87"/>
      <c r="G207" s="88"/>
      <c r="H207" s="89"/>
      <c r="I207" s="89"/>
      <c r="J207" s="88"/>
      <c r="K207" s="88"/>
      <c r="L207" s="88"/>
      <c r="M207" s="88"/>
      <c r="N207" s="90"/>
      <c r="O207" s="90"/>
      <c r="P207" s="87"/>
      <c r="Q207" s="87"/>
      <c r="R207" s="87"/>
      <c r="S207" s="91"/>
    </row>
    <row r="208" spans="2:23" ht="16.5" thickTop="1" thickBot="1" x14ac:dyDescent="0.25">
      <c r="W208" s="92"/>
    </row>
    <row r="209" spans="2:23" ht="15.75" thickTop="1" x14ac:dyDescent="0.2">
      <c r="B209" s="60"/>
      <c r="C209" s="61" t="s">
        <v>249</v>
      </c>
      <c r="D209" s="61"/>
      <c r="E209" s="61"/>
      <c r="F209" s="61"/>
      <c r="G209" s="62" t="s">
        <v>250</v>
      </c>
      <c r="H209" s="62"/>
      <c r="I209" s="62"/>
      <c r="J209" s="62"/>
      <c r="K209" s="62"/>
      <c r="L209" s="62"/>
      <c r="M209" s="62"/>
      <c r="N209" s="62" t="s">
        <v>251</v>
      </c>
      <c r="O209" s="62" t="s">
        <v>252</v>
      </c>
      <c r="P209" s="61"/>
      <c r="Q209" s="61"/>
      <c r="R209" s="61"/>
      <c r="S209" s="63"/>
      <c r="W209" s="64" t="s">
        <v>881</v>
      </c>
    </row>
    <row r="210" spans="2:23" x14ac:dyDescent="0.2">
      <c r="B210" s="65"/>
      <c r="C210" s="577" t="s">
        <v>882</v>
      </c>
      <c r="D210" s="580" t="s">
        <v>883</v>
      </c>
      <c r="E210" s="203" t="s">
        <v>1021</v>
      </c>
      <c r="F210" s="204" t="s">
        <v>1228</v>
      </c>
      <c r="G210" s="66"/>
      <c r="H210" s="67"/>
      <c r="I210" s="67"/>
      <c r="J210" s="67"/>
      <c r="K210" s="67"/>
      <c r="L210" s="67"/>
      <c r="M210" s="67"/>
      <c r="N210" s="68"/>
      <c r="O210" s="68"/>
      <c r="P210" s="16"/>
      <c r="Q210" s="16"/>
      <c r="R210" s="17"/>
      <c r="S210" s="69"/>
      <c r="W210" s="21"/>
    </row>
    <row r="211" spans="2:23" x14ac:dyDescent="0.2">
      <c r="B211" s="70"/>
      <c r="C211" s="578"/>
      <c r="D211" s="580"/>
      <c r="E211" s="198"/>
      <c r="F211" s="197"/>
      <c r="G211" s="2"/>
      <c r="H211" s="2"/>
      <c r="I211" s="2"/>
      <c r="J211" s="2"/>
      <c r="K211" s="2"/>
      <c r="L211" s="2"/>
      <c r="M211" s="2"/>
      <c r="N211" s="72"/>
      <c r="O211" s="72"/>
      <c r="P211" s="1"/>
      <c r="Q211" s="1"/>
      <c r="R211" s="5"/>
      <c r="S211" s="69"/>
      <c r="W211" s="21" t="s">
        <v>884</v>
      </c>
    </row>
    <row r="212" spans="2:23" ht="16.5" x14ac:dyDescent="0.3">
      <c r="B212" s="70"/>
      <c r="C212" s="578"/>
      <c r="D212" s="580"/>
      <c r="E212" s="198"/>
      <c r="F212" s="197"/>
      <c r="G212" s="2" t="s">
        <v>885</v>
      </c>
      <c r="H212" s="21" t="s">
        <v>886</v>
      </c>
      <c r="I212" s="73" t="s">
        <v>258</v>
      </c>
      <c r="J212" s="74" t="s">
        <v>887</v>
      </c>
      <c r="K212" s="2"/>
      <c r="L212" s="2"/>
      <c r="M212" s="2"/>
      <c r="N212" s="75" t="s">
        <v>888</v>
      </c>
      <c r="O212" s="75" t="s">
        <v>889</v>
      </c>
      <c r="P212" s="1"/>
      <c r="Q212" s="1"/>
      <c r="R212" s="5"/>
      <c r="S212" s="69"/>
      <c r="W212" s="21" t="s">
        <v>890</v>
      </c>
    </row>
    <row r="213" spans="2:23" ht="16.5" x14ac:dyDescent="0.3">
      <c r="B213" s="70"/>
      <c r="C213" s="578"/>
      <c r="D213" s="580"/>
      <c r="E213" s="198"/>
      <c r="F213" s="197"/>
      <c r="G213" s="2" t="s">
        <v>891</v>
      </c>
      <c r="H213" s="21" t="s">
        <v>892</v>
      </c>
      <c r="I213" s="73" t="s">
        <v>258</v>
      </c>
      <c r="J213" s="76" t="s">
        <v>893</v>
      </c>
      <c r="K213" s="2"/>
      <c r="L213" s="2"/>
      <c r="M213" s="2"/>
      <c r="N213" s="75" t="s">
        <v>888</v>
      </c>
      <c r="O213" s="75" t="s">
        <v>894</v>
      </c>
      <c r="P213" s="1"/>
      <c r="Q213" s="1"/>
      <c r="R213" s="5"/>
      <c r="S213" s="69"/>
      <c r="W213" s="77" t="s">
        <v>895</v>
      </c>
    </row>
    <row r="214" spans="2:23" ht="16.5" x14ac:dyDescent="0.3">
      <c r="B214" s="70"/>
      <c r="C214" s="578"/>
      <c r="D214" s="580"/>
      <c r="E214" s="199"/>
      <c r="F214" s="200"/>
      <c r="G214" s="80" t="s">
        <v>896</v>
      </c>
      <c r="H214" s="77" t="s">
        <v>897</v>
      </c>
      <c r="I214" s="78" t="s">
        <v>258</v>
      </c>
      <c r="J214" s="79" t="s">
        <v>898</v>
      </c>
      <c r="K214" s="80"/>
      <c r="L214" s="80"/>
      <c r="M214" s="80"/>
      <c r="N214" s="81" t="s">
        <v>888</v>
      </c>
      <c r="O214" s="81" t="s">
        <v>899</v>
      </c>
      <c r="P214" s="6"/>
      <c r="Q214" s="6"/>
      <c r="R214" s="7"/>
      <c r="S214" s="69"/>
      <c r="W214" s="21"/>
    </row>
    <row r="215" spans="2:23" x14ac:dyDescent="0.2">
      <c r="B215" s="70"/>
      <c r="C215" s="578"/>
      <c r="D215" s="580"/>
      <c r="E215" s="194"/>
      <c r="F215" s="194"/>
      <c r="G215" s="208"/>
      <c r="H215" s="73"/>
      <c r="I215" s="73"/>
      <c r="J215" s="2"/>
      <c r="K215" s="2"/>
      <c r="L215" s="2"/>
      <c r="M215" s="2"/>
      <c r="N215" s="75"/>
      <c r="O215" s="75"/>
      <c r="P215" s="1"/>
      <c r="Q215" s="1"/>
      <c r="R215" s="1"/>
      <c r="S215" s="69"/>
      <c r="W215" s="64" t="s">
        <v>900</v>
      </c>
    </row>
    <row r="216" spans="2:23" x14ac:dyDescent="0.2">
      <c r="B216" s="70"/>
      <c r="C216" s="578"/>
      <c r="D216" s="580"/>
      <c r="E216" s="203" t="s">
        <v>1023</v>
      </c>
      <c r="F216" s="206" t="s">
        <v>1229</v>
      </c>
      <c r="G216" s="66"/>
      <c r="H216" s="94"/>
      <c r="I216" s="82"/>
      <c r="J216" s="67"/>
      <c r="K216" s="67"/>
      <c r="L216" s="67"/>
      <c r="M216" s="67"/>
      <c r="N216" s="83"/>
      <c r="O216" s="83"/>
      <c r="P216" s="16"/>
      <c r="Q216" s="16"/>
      <c r="R216" s="17"/>
      <c r="S216" s="69"/>
      <c r="W216" s="21"/>
    </row>
    <row r="217" spans="2:23" x14ac:dyDescent="0.2">
      <c r="B217" s="70"/>
      <c r="C217" s="578"/>
      <c r="D217" s="580"/>
      <c r="E217" s="198"/>
      <c r="F217" s="197"/>
      <c r="G217" s="2"/>
      <c r="H217" s="73"/>
      <c r="I217" s="73"/>
      <c r="J217" s="2"/>
      <c r="K217" s="2"/>
      <c r="L217" s="2"/>
      <c r="M217" s="2"/>
      <c r="N217" s="75"/>
      <c r="O217" s="75"/>
      <c r="P217" s="1"/>
      <c r="Q217" s="1"/>
      <c r="R217" s="5"/>
      <c r="S217" s="69"/>
      <c r="W217" s="21" t="s">
        <v>901</v>
      </c>
    </row>
    <row r="218" spans="2:23" ht="16.5" x14ac:dyDescent="0.3">
      <c r="B218" s="70"/>
      <c r="C218" s="578"/>
      <c r="D218" s="580"/>
      <c r="E218" s="198"/>
      <c r="F218" s="197"/>
      <c r="G218" s="2" t="s">
        <v>902</v>
      </c>
      <c r="H218" s="21" t="s">
        <v>903</v>
      </c>
      <c r="I218" s="73" t="s">
        <v>258</v>
      </c>
      <c r="J218" s="76" t="s">
        <v>904</v>
      </c>
      <c r="K218" s="2"/>
      <c r="L218" s="2"/>
      <c r="M218" s="2"/>
      <c r="N218" s="75" t="s">
        <v>905</v>
      </c>
      <c r="O218" s="75" t="s">
        <v>906</v>
      </c>
      <c r="P218" s="1"/>
      <c r="Q218" s="1"/>
      <c r="R218" s="5"/>
      <c r="S218" s="69"/>
      <c r="W218" s="21" t="s">
        <v>907</v>
      </c>
    </row>
    <row r="219" spans="2:23" ht="16.5" x14ac:dyDescent="0.3">
      <c r="B219" s="70"/>
      <c r="C219" s="578"/>
      <c r="D219" s="580"/>
      <c r="E219" s="198"/>
      <c r="F219" s="197"/>
      <c r="G219" s="2" t="s">
        <v>908</v>
      </c>
      <c r="H219" s="21" t="s">
        <v>909</v>
      </c>
      <c r="I219" s="73" t="s">
        <v>258</v>
      </c>
      <c r="J219" s="76" t="s">
        <v>910</v>
      </c>
      <c r="K219" s="2"/>
      <c r="L219" s="2"/>
      <c r="M219" s="2"/>
      <c r="N219" s="75" t="s">
        <v>905</v>
      </c>
      <c r="O219" s="75" t="s">
        <v>906</v>
      </c>
      <c r="P219" s="1"/>
      <c r="Q219" s="1"/>
      <c r="R219" s="5"/>
      <c r="S219" s="69"/>
      <c r="W219" s="21" t="s">
        <v>911</v>
      </c>
    </row>
    <row r="220" spans="2:23" ht="16.5" x14ac:dyDescent="0.3">
      <c r="B220" s="70"/>
      <c r="C220" s="578"/>
      <c r="D220" s="580"/>
      <c r="E220" s="198"/>
      <c r="F220" s="197"/>
      <c r="G220" s="2" t="s">
        <v>912</v>
      </c>
      <c r="H220" s="21" t="s">
        <v>913</v>
      </c>
      <c r="I220" s="73" t="s">
        <v>258</v>
      </c>
      <c r="J220" s="76" t="s">
        <v>914</v>
      </c>
      <c r="K220" s="2"/>
      <c r="L220" s="2"/>
      <c r="M220" s="2"/>
      <c r="N220" s="75" t="s">
        <v>905</v>
      </c>
      <c r="O220" s="75" t="s">
        <v>906</v>
      </c>
      <c r="P220" s="1"/>
      <c r="Q220" s="1"/>
      <c r="R220" s="5"/>
      <c r="S220" s="69"/>
      <c r="W220" s="77" t="s">
        <v>915</v>
      </c>
    </row>
    <row r="221" spans="2:23" ht="16.5" x14ac:dyDescent="0.3">
      <c r="B221" s="70"/>
      <c r="C221" s="578"/>
      <c r="D221" s="580"/>
      <c r="E221" s="199"/>
      <c r="F221" s="200"/>
      <c r="G221" s="80" t="s">
        <v>916</v>
      </c>
      <c r="H221" s="77" t="s">
        <v>917</v>
      </c>
      <c r="I221" s="78" t="s">
        <v>258</v>
      </c>
      <c r="J221" s="79" t="s">
        <v>918</v>
      </c>
      <c r="K221" s="80"/>
      <c r="L221" s="80"/>
      <c r="M221" s="80"/>
      <c r="N221" s="81" t="s">
        <v>905</v>
      </c>
      <c r="O221" s="81" t="s">
        <v>906</v>
      </c>
      <c r="P221" s="6"/>
      <c r="Q221" s="6"/>
      <c r="R221" s="7"/>
      <c r="S221" s="69"/>
      <c r="W221" s="21"/>
    </row>
    <row r="222" spans="2:23" x14ac:dyDescent="0.2">
      <c r="B222" s="70"/>
      <c r="C222" s="578"/>
      <c r="D222" s="580"/>
      <c r="E222" s="194"/>
      <c r="F222" s="194"/>
      <c r="G222" s="2"/>
      <c r="H222" s="73"/>
      <c r="I222" s="73"/>
      <c r="J222" s="2"/>
      <c r="K222" s="2"/>
      <c r="L222" s="2"/>
      <c r="M222" s="2"/>
      <c r="N222" s="75"/>
      <c r="O222" s="75"/>
      <c r="P222" s="1"/>
      <c r="Q222" s="1"/>
      <c r="R222" s="1"/>
      <c r="S222" s="69"/>
      <c r="W222" s="64" t="s">
        <v>919</v>
      </c>
    </row>
    <row r="223" spans="2:23" x14ac:dyDescent="0.2">
      <c r="B223" s="70"/>
      <c r="C223" s="578"/>
      <c r="D223" s="580"/>
      <c r="E223" s="203" t="s">
        <v>1025</v>
      </c>
      <c r="F223" s="206" t="s">
        <v>1230</v>
      </c>
      <c r="G223" s="66"/>
      <c r="H223" s="94"/>
      <c r="I223" s="82"/>
      <c r="J223" s="67"/>
      <c r="K223" s="67"/>
      <c r="L223" s="67"/>
      <c r="M223" s="67"/>
      <c r="N223" s="83"/>
      <c r="O223" s="83"/>
      <c r="P223" s="16"/>
      <c r="Q223" s="16"/>
      <c r="R223" s="17"/>
      <c r="S223" s="69"/>
      <c r="W223" s="21"/>
    </row>
    <row r="224" spans="2:23" x14ac:dyDescent="0.2">
      <c r="B224" s="70"/>
      <c r="C224" s="578"/>
      <c r="D224" s="580"/>
      <c r="E224" s="198"/>
      <c r="F224" s="197"/>
      <c r="G224" s="2"/>
      <c r="H224" s="73"/>
      <c r="I224" s="73"/>
      <c r="J224" s="2"/>
      <c r="K224" s="2"/>
      <c r="L224" s="2"/>
      <c r="M224" s="2"/>
      <c r="N224" s="75"/>
      <c r="O224" s="75"/>
      <c r="P224" s="1"/>
      <c r="Q224" s="1"/>
      <c r="R224" s="5"/>
      <c r="S224" s="69"/>
      <c r="W224" s="21" t="s">
        <v>920</v>
      </c>
    </row>
    <row r="225" spans="2:23" x14ac:dyDescent="0.2">
      <c r="B225" s="70"/>
      <c r="C225" s="578"/>
      <c r="D225" s="580"/>
      <c r="E225" s="198"/>
      <c r="F225" s="197"/>
      <c r="G225" s="2" t="s">
        <v>921</v>
      </c>
      <c r="H225" s="21" t="s">
        <v>922</v>
      </c>
      <c r="I225" s="73" t="s">
        <v>258</v>
      </c>
      <c r="J225" s="2" t="s">
        <v>923</v>
      </c>
      <c r="K225" s="2"/>
      <c r="L225" s="2"/>
      <c r="M225" s="2"/>
      <c r="N225" s="75" t="s">
        <v>924</v>
      </c>
      <c r="O225" s="75" t="s">
        <v>925</v>
      </c>
      <c r="P225" s="1"/>
      <c r="Q225" s="1"/>
      <c r="R225" s="5"/>
      <c r="S225" s="69"/>
      <c r="W225" s="77" t="s">
        <v>926</v>
      </c>
    </row>
    <row r="226" spans="2:23" ht="16.5" x14ac:dyDescent="0.3">
      <c r="B226" s="70"/>
      <c r="C226" s="578"/>
      <c r="D226" s="580"/>
      <c r="E226" s="199"/>
      <c r="F226" s="200"/>
      <c r="G226" s="80" t="s">
        <v>927</v>
      </c>
      <c r="H226" s="77" t="s">
        <v>928</v>
      </c>
      <c r="I226" s="78" t="s">
        <v>258</v>
      </c>
      <c r="J226" s="79" t="s">
        <v>929</v>
      </c>
      <c r="K226" s="80"/>
      <c r="L226" s="80"/>
      <c r="M226" s="80"/>
      <c r="N226" s="81" t="s">
        <v>924</v>
      </c>
      <c r="O226" s="81" t="s">
        <v>925</v>
      </c>
      <c r="P226" s="6"/>
      <c r="Q226" s="6"/>
      <c r="R226" s="7"/>
      <c r="S226" s="69"/>
      <c r="W226" s="21"/>
    </row>
    <row r="227" spans="2:23" x14ac:dyDescent="0.2">
      <c r="B227" s="70"/>
      <c r="C227" s="578"/>
      <c r="D227" s="580"/>
      <c r="E227" s="194"/>
      <c r="F227" s="194"/>
      <c r="G227" s="2"/>
      <c r="H227" s="73"/>
      <c r="I227" s="73"/>
      <c r="J227" s="2"/>
      <c r="K227" s="2"/>
      <c r="L227" s="2"/>
      <c r="M227" s="2"/>
      <c r="N227" s="75"/>
      <c r="O227" s="75"/>
      <c r="P227" s="1"/>
      <c r="Q227" s="1"/>
      <c r="R227" s="1"/>
      <c r="S227" s="69"/>
      <c r="W227" s="64" t="s">
        <v>930</v>
      </c>
    </row>
    <row r="228" spans="2:23" x14ac:dyDescent="0.2">
      <c r="B228" s="70"/>
      <c r="C228" s="578"/>
      <c r="D228" s="580"/>
      <c r="E228" s="203" t="s">
        <v>1027</v>
      </c>
      <c r="F228" s="206" t="s">
        <v>1227</v>
      </c>
      <c r="G228" s="66"/>
      <c r="H228" s="94"/>
      <c r="I228" s="82"/>
      <c r="J228" s="67"/>
      <c r="K228" s="67"/>
      <c r="L228" s="67"/>
      <c r="M228" s="67"/>
      <c r="N228" s="83"/>
      <c r="O228" s="83"/>
      <c r="P228" s="16"/>
      <c r="Q228" s="16"/>
      <c r="R228" s="17"/>
      <c r="S228" s="69"/>
      <c r="W228" s="21"/>
    </row>
    <row r="229" spans="2:23" x14ac:dyDescent="0.2">
      <c r="B229" s="70"/>
      <c r="C229" s="578"/>
      <c r="D229" s="580"/>
      <c r="E229" s="198"/>
      <c r="F229" s="197"/>
      <c r="G229" s="2"/>
      <c r="H229" s="73"/>
      <c r="I229" s="73"/>
      <c r="J229" s="2"/>
      <c r="K229" s="2"/>
      <c r="L229" s="2"/>
      <c r="M229" s="2"/>
      <c r="N229" s="75"/>
      <c r="O229" s="75"/>
      <c r="P229" s="1"/>
      <c r="Q229" s="1"/>
      <c r="R229" s="5"/>
      <c r="S229" s="69"/>
      <c r="W229" s="21" t="s">
        <v>931</v>
      </c>
    </row>
    <row r="230" spans="2:23" ht="16.5" x14ac:dyDescent="0.3">
      <c r="B230" s="70"/>
      <c r="C230" s="578"/>
      <c r="D230" s="580"/>
      <c r="E230" s="198"/>
      <c r="F230" s="197"/>
      <c r="G230" s="2" t="s">
        <v>932</v>
      </c>
      <c r="H230" s="21" t="s">
        <v>933</v>
      </c>
      <c r="I230" s="73" t="s">
        <v>258</v>
      </c>
      <c r="J230" s="76" t="s">
        <v>934</v>
      </c>
      <c r="K230" s="2"/>
      <c r="L230" s="2"/>
      <c r="M230" s="2"/>
      <c r="N230" s="75" t="s">
        <v>935</v>
      </c>
      <c r="O230" s="75" t="s">
        <v>936</v>
      </c>
      <c r="P230" s="1"/>
      <c r="Q230" s="1"/>
      <c r="R230" s="5"/>
      <c r="S230" s="69"/>
      <c r="W230" s="77" t="s">
        <v>937</v>
      </c>
    </row>
    <row r="231" spans="2:23" ht="16.5" x14ac:dyDescent="0.3">
      <c r="B231" s="70"/>
      <c r="C231" s="579"/>
      <c r="D231" s="580"/>
      <c r="E231" s="199"/>
      <c r="F231" s="200"/>
      <c r="G231" s="80" t="s">
        <v>938</v>
      </c>
      <c r="H231" s="77" t="s">
        <v>939</v>
      </c>
      <c r="I231" s="78" t="s">
        <v>258</v>
      </c>
      <c r="J231" s="84" t="s">
        <v>940</v>
      </c>
      <c r="K231" s="80"/>
      <c r="L231" s="80"/>
      <c r="M231" s="80"/>
      <c r="N231" s="81" t="s">
        <v>935</v>
      </c>
      <c r="O231" s="81" t="s">
        <v>941</v>
      </c>
      <c r="P231" s="6"/>
      <c r="Q231" s="6"/>
      <c r="R231" s="7"/>
      <c r="S231" s="69"/>
    </row>
    <row r="232" spans="2:23" ht="13.5" thickBot="1" x14ac:dyDescent="0.25">
      <c r="B232" s="86"/>
      <c r="C232" s="87"/>
      <c r="D232" s="87"/>
      <c r="E232" s="87"/>
      <c r="F232" s="87"/>
      <c r="G232" s="88"/>
      <c r="H232" s="89"/>
      <c r="I232" s="89"/>
      <c r="J232" s="88"/>
      <c r="K232" s="88"/>
      <c r="L232" s="88"/>
      <c r="M232" s="88"/>
      <c r="N232" s="90"/>
      <c r="O232" s="90"/>
      <c r="P232" s="87"/>
      <c r="Q232" s="87"/>
      <c r="R232" s="87"/>
      <c r="S232" s="91"/>
    </row>
    <row r="233" spans="2:23" ht="13.5" thickTop="1" x14ac:dyDescent="0.2"/>
    <row r="263" spans="2:16" ht="13.5" thickBot="1" x14ac:dyDescent="0.25"/>
    <row r="264" spans="2:16" ht="13.5" thickBot="1" x14ac:dyDescent="0.25">
      <c r="B264" s="107"/>
      <c r="C264" s="108"/>
      <c r="D264" s="108"/>
      <c r="E264" s="108"/>
      <c r="F264" s="108"/>
      <c r="G264" s="108"/>
      <c r="H264" s="108"/>
      <c r="I264" s="108" t="s">
        <v>942</v>
      </c>
      <c r="J264" s="108"/>
      <c r="K264" s="108"/>
      <c r="L264" s="108"/>
      <c r="M264" s="108"/>
      <c r="N264" s="108"/>
      <c r="O264" s="108"/>
      <c r="P264" s="109"/>
    </row>
    <row r="265" spans="2:16" ht="21" thickBot="1" x14ac:dyDescent="0.3">
      <c r="B265" s="110"/>
      <c r="C265" s="1"/>
      <c r="D265" s="1"/>
      <c r="E265" s="1"/>
      <c r="F265" s="1"/>
      <c r="G265" s="111">
        <v>1</v>
      </c>
      <c r="H265" s="112" t="s">
        <v>943</v>
      </c>
      <c r="I265" s="113"/>
      <c r="J265" s="113"/>
      <c r="K265" s="113"/>
      <c r="L265" s="113"/>
      <c r="M265" s="113"/>
      <c r="N265" s="113"/>
      <c r="O265" s="113"/>
      <c r="P265" s="114"/>
    </row>
    <row r="266" spans="2:16" x14ac:dyDescent="0.2">
      <c r="B266" s="110"/>
      <c r="C266" s="1"/>
      <c r="D266" s="1"/>
      <c r="E266" s="1"/>
      <c r="F266" s="1"/>
      <c r="G266" s="2"/>
      <c r="H266" s="1"/>
      <c r="I266" s="115" t="s">
        <v>256</v>
      </c>
      <c r="J266" s="115" t="s">
        <v>944</v>
      </c>
      <c r="K266" s="115"/>
      <c r="L266" s="115"/>
      <c r="M266" s="115"/>
      <c r="N266" s="115"/>
      <c r="O266" s="115"/>
      <c r="P266" s="114"/>
    </row>
    <row r="267" spans="2:16" x14ac:dyDescent="0.2">
      <c r="B267" s="110"/>
      <c r="C267" s="1"/>
      <c r="D267" s="1"/>
      <c r="E267" s="1"/>
      <c r="F267" s="1"/>
      <c r="G267" s="2"/>
      <c r="H267" s="1"/>
      <c r="I267" s="116" t="s">
        <v>292</v>
      </c>
      <c r="J267" s="116" t="s">
        <v>945</v>
      </c>
      <c r="K267" s="116"/>
      <c r="L267" s="116"/>
      <c r="M267" s="116"/>
      <c r="N267" s="116"/>
      <c r="O267" s="116"/>
      <c r="P267" s="114"/>
    </row>
    <row r="268" spans="2:16" x14ac:dyDescent="0.2">
      <c r="B268" s="110"/>
      <c r="C268" s="1"/>
      <c r="D268" s="1"/>
      <c r="E268" s="1"/>
      <c r="F268" s="1"/>
      <c r="G268" s="2"/>
      <c r="H268" s="1"/>
      <c r="I268" s="115" t="s">
        <v>310</v>
      </c>
      <c r="J268" s="115" t="s">
        <v>946</v>
      </c>
      <c r="K268" s="115"/>
      <c r="L268" s="115"/>
      <c r="M268" s="115"/>
      <c r="N268" s="115"/>
      <c r="O268" s="115"/>
      <c r="P268" s="114"/>
    </row>
    <row r="269" spans="2:16" x14ac:dyDescent="0.2">
      <c r="B269" s="110"/>
      <c r="C269" s="1"/>
      <c r="D269" s="1"/>
      <c r="E269" s="1"/>
      <c r="F269" s="1"/>
      <c r="G269" s="2"/>
      <c r="H269" s="1"/>
      <c r="I269" s="116" t="s">
        <v>947</v>
      </c>
      <c r="J269" s="116" t="s">
        <v>948</v>
      </c>
      <c r="K269" s="116"/>
      <c r="L269" s="116"/>
      <c r="M269" s="116"/>
      <c r="N269" s="116"/>
      <c r="O269" s="116"/>
      <c r="P269" s="114"/>
    </row>
    <row r="270" spans="2:16" x14ac:dyDescent="0.2">
      <c r="B270" s="110"/>
      <c r="C270" s="1"/>
      <c r="D270" s="1"/>
      <c r="E270" s="1"/>
      <c r="F270" s="1"/>
      <c r="G270" s="2"/>
      <c r="H270" s="1"/>
      <c r="I270" s="115" t="s">
        <v>949</v>
      </c>
      <c r="J270" s="115" t="s">
        <v>950</v>
      </c>
      <c r="K270" s="115"/>
      <c r="L270" s="115"/>
      <c r="M270" s="115"/>
      <c r="N270" s="115"/>
      <c r="O270" s="115"/>
      <c r="P270" s="114"/>
    </row>
    <row r="271" spans="2:16" x14ac:dyDescent="0.2">
      <c r="B271" s="110"/>
      <c r="C271" s="1"/>
      <c r="D271" s="1"/>
      <c r="E271" s="1"/>
      <c r="F271" s="1"/>
      <c r="G271" s="2"/>
      <c r="H271" s="1"/>
      <c r="I271" s="116" t="s">
        <v>951</v>
      </c>
      <c r="J271" s="116" t="s">
        <v>952</v>
      </c>
      <c r="K271" s="116"/>
      <c r="L271" s="116"/>
      <c r="M271" s="116"/>
      <c r="N271" s="116"/>
      <c r="O271" s="116"/>
      <c r="P271" s="114"/>
    </row>
    <row r="272" spans="2:16" ht="13.5" thickBot="1" x14ac:dyDescent="0.25">
      <c r="B272" s="110"/>
      <c r="C272" s="1"/>
      <c r="D272" s="1"/>
      <c r="E272" s="1"/>
      <c r="F272" s="1"/>
      <c r="G272" s="2"/>
      <c r="H272" s="2"/>
      <c r="I272" s="2"/>
      <c r="J272" s="2"/>
      <c r="K272" s="1"/>
      <c r="L272" s="1"/>
      <c r="M272" s="1"/>
      <c r="N272" s="1"/>
      <c r="O272" s="1"/>
      <c r="P272" s="114"/>
    </row>
    <row r="273" spans="2:16" ht="21" thickBot="1" x14ac:dyDescent="0.3">
      <c r="B273" s="110"/>
      <c r="C273" s="1"/>
      <c r="D273" s="1"/>
      <c r="E273" s="1"/>
      <c r="F273" s="1"/>
      <c r="G273" s="111">
        <v>2</v>
      </c>
      <c r="H273" s="112" t="s">
        <v>953</v>
      </c>
      <c r="I273" s="113"/>
      <c r="J273" s="113"/>
      <c r="K273" s="113"/>
      <c r="L273" s="113"/>
      <c r="M273" s="113"/>
      <c r="N273" s="113"/>
      <c r="O273" s="113"/>
      <c r="P273" s="114"/>
    </row>
    <row r="274" spans="2:16" x14ac:dyDescent="0.2">
      <c r="B274" s="110"/>
      <c r="C274" s="1"/>
      <c r="D274" s="1"/>
      <c r="E274" s="1"/>
      <c r="F274" s="1"/>
      <c r="G274" s="2"/>
      <c r="H274" s="1"/>
      <c r="I274" s="115" t="s">
        <v>954</v>
      </c>
      <c r="J274" s="115" t="s">
        <v>955</v>
      </c>
      <c r="K274" s="115"/>
      <c r="L274" s="115"/>
      <c r="M274" s="115"/>
      <c r="N274" s="115"/>
      <c r="O274" s="115"/>
      <c r="P274" s="114"/>
    </row>
    <row r="275" spans="2:16" x14ac:dyDescent="0.2">
      <c r="B275" s="110"/>
      <c r="C275" s="1"/>
      <c r="D275" s="1"/>
      <c r="E275" s="1"/>
      <c r="F275" s="1"/>
      <c r="G275" s="2"/>
      <c r="H275" s="1"/>
      <c r="I275" s="116" t="s">
        <v>956</v>
      </c>
      <c r="J275" s="116" t="s">
        <v>957</v>
      </c>
      <c r="K275" s="116"/>
      <c r="L275" s="116"/>
      <c r="M275" s="116"/>
      <c r="N275" s="116"/>
      <c r="O275" s="116"/>
      <c r="P275" s="114"/>
    </row>
    <row r="276" spans="2:16" x14ac:dyDescent="0.2">
      <c r="B276" s="110"/>
      <c r="C276" s="1"/>
      <c r="D276" s="1"/>
      <c r="E276" s="1"/>
      <c r="F276" s="1"/>
      <c r="G276" s="2"/>
      <c r="H276" s="1"/>
      <c r="I276" s="115" t="s">
        <v>958</v>
      </c>
      <c r="J276" s="115" t="s">
        <v>959</v>
      </c>
      <c r="K276" s="115"/>
      <c r="L276" s="115"/>
      <c r="M276" s="115"/>
      <c r="N276" s="115"/>
      <c r="O276" s="115"/>
      <c r="P276" s="114"/>
    </row>
    <row r="277" spans="2:16" x14ac:dyDescent="0.2">
      <c r="B277" s="110"/>
      <c r="C277" s="1"/>
      <c r="D277" s="1"/>
      <c r="E277" s="1"/>
      <c r="F277" s="1"/>
      <c r="G277" s="2"/>
      <c r="H277" s="1"/>
      <c r="I277" s="116" t="s">
        <v>960</v>
      </c>
      <c r="J277" s="116" t="s">
        <v>961</v>
      </c>
      <c r="K277" s="116"/>
      <c r="L277" s="116"/>
      <c r="M277" s="116"/>
      <c r="N277" s="116"/>
      <c r="O277" s="116"/>
      <c r="P277" s="114"/>
    </row>
    <row r="278" spans="2:16" x14ac:dyDescent="0.2">
      <c r="B278" s="110"/>
      <c r="C278" s="1"/>
      <c r="D278" s="1"/>
      <c r="E278" s="1"/>
      <c r="F278" s="1"/>
      <c r="G278" s="2"/>
      <c r="H278" s="1"/>
      <c r="I278" s="115" t="s">
        <v>962</v>
      </c>
      <c r="J278" s="115" t="s">
        <v>963</v>
      </c>
      <c r="K278" s="115"/>
      <c r="L278" s="115"/>
      <c r="M278" s="115"/>
      <c r="N278" s="115"/>
      <c r="O278" s="115"/>
      <c r="P278" s="114"/>
    </row>
    <row r="279" spans="2:16" x14ac:dyDescent="0.2">
      <c r="B279" s="110"/>
      <c r="C279" s="1"/>
      <c r="D279" s="1"/>
      <c r="E279" s="1"/>
      <c r="F279" s="1"/>
      <c r="G279" s="2"/>
      <c r="H279" s="1"/>
      <c r="I279" s="116" t="s">
        <v>964</v>
      </c>
      <c r="J279" s="116" t="s">
        <v>965</v>
      </c>
      <c r="K279" s="116"/>
      <c r="L279" s="116"/>
      <c r="M279" s="116"/>
      <c r="N279" s="116"/>
      <c r="O279" s="116"/>
      <c r="P279" s="114"/>
    </row>
    <row r="280" spans="2:16" x14ac:dyDescent="0.2">
      <c r="B280" s="110"/>
      <c r="C280" s="1"/>
      <c r="D280" s="1"/>
      <c r="E280" s="1"/>
      <c r="F280" s="1"/>
      <c r="G280" s="2"/>
      <c r="H280" s="1"/>
      <c r="I280" s="115" t="s">
        <v>966</v>
      </c>
      <c r="J280" s="115" t="s">
        <v>967</v>
      </c>
      <c r="K280" s="115"/>
      <c r="L280" s="115"/>
      <c r="M280" s="115"/>
      <c r="N280" s="115"/>
      <c r="O280" s="115"/>
      <c r="P280" s="114"/>
    </row>
    <row r="281" spans="2:16" ht="13.5" thickBot="1" x14ac:dyDescent="0.25">
      <c r="B281" s="110"/>
      <c r="C281" s="1"/>
      <c r="D281" s="1"/>
      <c r="E281" s="1"/>
      <c r="F281" s="1"/>
      <c r="G281" s="2"/>
      <c r="H281" s="2"/>
      <c r="I281" s="2"/>
      <c r="J281" s="2"/>
      <c r="K281" s="1"/>
      <c r="L281" s="1"/>
      <c r="M281" s="1"/>
      <c r="N281" s="1"/>
      <c r="O281" s="1"/>
      <c r="P281" s="114"/>
    </row>
    <row r="282" spans="2:16" ht="21" thickBot="1" x14ac:dyDescent="0.3">
      <c r="B282" s="110"/>
      <c r="C282" s="1"/>
      <c r="D282" s="1"/>
      <c r="E282" s="1"/>
      <c r="F282" s="1"/>
      <c r="G282" s="111">
        <v>3</v>
      </c>
      <c r="H282" s="112" t="s">
        <v>968</v>
      </c>
      <c r="I282" s="113"/>
      <c r="J282" s="113"/>
      <c r="K282" s="113"/>
      <c r="L282" s="113"/>
      <c r="M282" s="113"/>
      <c r="N282" s="113"/>
      <c r="O282" s="113"/>
      <c r="P282" s="114"/>
    </row>
    <row r="283" spans="2:16" x14ac:dyDescent="0.2">
      <c r="B283" s="110"/>
      <c r="C283" s="1"/>
      <c r="D283" s="1"/>
      <c r="E283" s="1"/>
      <c r="F283" s="1"/>
      <c r="G283" s="2"/>
      <c r="H283" s="1"/>
      <c r="I283" s="115" t="s">
        <v>969</v>
      </c>
      <c r="J283" s="115" t="s">
        <v>970</v>
      </c>
      <c r="K283" s="115"/>
      <c r="L283" s="115"/>
      <c r="M283" s="115"/>
      <c r="N283" s="115"/>
      <c r="O283" s="115"/>
      <c r="P283" s="114"/>
    </row>
    <row r="284" spans="2:16" x14ac:dyDescent="0.2">
      <c r="B284" s="110"/>
      <c r="C284" s="1"/>
      <c r="D284" s="1"/>
      <c r="E284" s="1"/>
      <c r="F284" s="1"/>
      <c r="G284" s="2"/>
      <c r="H284" s="1"/>
      <c r="I284" s="116" t="s">
        <v>971</v>
      </c>
      <c r="J284" s="116" t="s">
        <v>972</v>
      </c>
      <c r="K284" s="116"/>
      <c r="L284" s="116"/>
      <c r="M284" s="116"/>
      <c r="N284" s="116"/>
      <c r="O284" s="116"/>
      <c r="P284" s="114"/>
    </row>
    <row r="285" spans="2:16" x14ac:dyDescent="0.2">
      <c r="B285" s="110"/>
      <c r="C285" s="1"/>
      <c r="D285" s="1"/>
      <c r="E285" s="1"/>
      <c r="F285" s="1"/>
      <c r="G285" s="2"/>
      <c r="H285" s="1"/>
      <c r="I285" s="115" t="s">
        <v>973</v>
      </c>
      <c r="J285" s="115" t="s">
        <v>974</v>
      </c>
      <c r="K285" s="115"/>
      <c r="L285" s="115"/>
      <c r="M285" s="115"/>
      <c r="N285" s="115"/>
      <c r="O285" s="115"/>
      <c r="P285" s="114"/>
    </row>
    <row r="286" spans="2:16" x14ac:dyDescent="0.2">
      <c r="B286" s="110"/>
      <c r="C286" s="1"/>
      <c r="D286" s="1"/>
      <c r="E286" s="1"/>
      <c r="F286" s="1"/>
      <c r="G286" s="2"/>
      <c r="H286" s="1"/>
      <c r="I286" s="116" t="s">
        <v>975</v>
      </c>
      <c r="J286" s="116" t="s">
        <v>976</v>
      </c>
      <c r="K286" s="116"/>
      <c r="L286" s="116"/>
      <c r="M286" s="116"/>
      <c r="N286" s="116"/>
      <c r="O286" s="116"/>
      <c r="P286" s="114"/>
    </row>
    <row r="287" spans="2:16" x14ac:dyDescent="0.2">
      <c r="B287" s="110"/>
      <c r="C287" s="1"/>
      <c r="D287" s="1"/>
      <c r="E287" s="1"/>
      <c r="F287" s="1"/>
      <c r="G287" s="2"/>
      <c r="H287" s="1"/>
      <c r="I287" s="115" t="s">
        <v>977</v>
      </c>
      <c r="J287" s="115" t="s">
        <v>978</v>
      </c>
      <c r="K287" s="115"/>
      <c r="L287" s="115"/>
      <c r="M287" s="115"/>
      <c r="N287" s="115"/>
      <c r="O287" s="115"/>
      <c r="P287" s="114"/>
    </row>
    <row r="288" spans="2:16" x14ac:dyDescent="0.2">
      <c r="B288" s="110"/>
      <c r="C288" s="1"/>
      <c r="D288" s="1"/>
      <c r="E288" s="1"/>
      <c r="F288" s="1"/>
      <c r="G288" s="2"/>
      <c r="H288" s="1"/>
      <c r="I288" s="116" t="s">
        <v>979</v>
      </c>
      <c r="J288" s="116" t="s">
        <v>980</v>
      </c>
      <c r="K288" s="116"/>
      <c r="L288" s="116"/>
      <c r="M288" s="116"/>
      <c r="N288" s="116"/>
      <c r="O288" s="116"/>
      <c r="P288" s="114"/>
    </row>
    <row r="289" spans="2:16" ht="13.5" thickBot="1" x14ac:dyDescent="0.25">
      <c r="B289" s="110"/>
      <c r="C289" s="1"/>
      <c r="D289" s="1"/>
      <c r="E289" s="1"/>
      <c r="F289" s="1"/>
      <c r="G289" s="2"/>
      <c r="H289" s="2"/>
      <c r="I289" s="2"/>
      <c r="J289" s="2"/>
      <c r="K289" s="1"/>
      <c r="L289" s="1"/>
      <c r="M289" s="1"/>
      <c r="N289" s="1"/>
      <c r="O289" s="1"/>
      <c r="P289" s="114"/>
    </row>
    <row r="290" spans="2:16" ht="21" thickBot="1" x14ac:dyDescent="0.3">
      <c r="B290" s="110"/>
      <c r="C290" s="1"/>
      <c r="D290" s="1"/>
      <c r="E290" s="1"/>
      <c r="F290" s="1"/>
      <c r="G290" s="111">
        <v>4</v>
      </c>
      <c r="H290" s="112" t="s">
        <v>981</v>
      </c>
      <c r="I290" s="113"/>
      <c r="J290" s="113"/>
      <c r="K290" s="113"/>
      <c r="L290" s="113"/>
      <c r="M290" s="113"/>
      <c r="N290" s="113"/>
      <c r="O290" s="113"/>
      <c r="P290" s="114"/>
    </row>
    <row r="291" spans="2:16" x14ac:dyDescent="0.2">
      <c r="B291" s="110"/>
      <c r="C291" s="1"/>
      <c r="D291" s="1"/>
      <c r="E291" s="1"/>
      <c r="F291" s="1"/>
      <c r="G291" s="2"/>
      <c r="H291" s="1"/>
      <c r="I291" s="115" t="s">
        <v>982</v>
      </c>
      <c r="J291" s="115" t="s">
        <v>983</v>
      </c>
      <c r="K291" s="115"/>
      <c r="L291" s="115"/>
      <c r="M291" s="115"/>
      <c r="N291" s="115"/>
      <c r="O291" s="115"/>
      <c r="P291" s="114"/>
    </row>
    <row r="292" spans="2:16" x14ac:dyDescent="0.2">
      <c r="B292" s="110"/>
      <c r="C292" s="1"/>
      <c r="D292" s="1"/>
      <c r="E292" s="1"/>
      <c r="F292" s="1"/>
      <c r="G292" s="2"/>
      <c r="H292" s="1"/>
      <c r="I292" s="116" t="s">
        <v>984</v>
      </c>
      <c r="J292" s="116" t="s">
        <v>985</v>
      </c>
      <c r="K292" s="116"/>
      <c r="L292" s="116"/>
      <c r="M292" s="116"/>
      <c r="N292" s="116"/>
      <c r="O292" s="116"/>
      <c r="P292" s="114"/>
    </row>
    <row r="293" spans="2:16" x14ac:dyDescent="0.2">
      <c r="B293" s="110"/>
      <c r="C293" s="1"/>
      <c r="D293" s="1"/>
      <c r="E293" s="1"/>
      <c r="F293" s="1"/>
      <c r="G293" s="2"/>
      <c r="H293" s="1"/>
      <c r="I293" s="115" t="s">
        <v>986</v>
      </c>
      <c r="J293" s="115" t="s">
        <v>987</v>
      </c>
      <c r="K293" s="115"/>
      <c r="L293" s="115"/>
      <c r="M293" s="115"/>
      <c r="N293" s="115"/>
      <c r="O293" s="115"/>
      <c r="P293" s="114"/>
    </row>
    <row r="294" spans="2:16" x14ac:dyDescent="0.2">
      <c r="B294" s="110"/>
      <c r="C294" s="1"/>
      <c r="D294" s="1"/>
      <c r="E294" s="1"/>
      <c r="F294" s="1"/>
      <c r="G294" s="2"/>
      <c r="H294" s="1"/>
      <c r="I294" s="116" t="s">
        <v>988</v>
      </c>
      <c r="J294" s="116" t="s">
        <v>989</v>
      </c>
      <c r="K294" s="116"/>
      <c r="L294" s="116"/>
      <c r="M294" s="116"/>
      <c r="N294" s="116"/>
      <c r="O294" s="116"/>
      <c r="P294" s="114"/>
    </row>
    <row r="295" spans="2:16" ht="13.5" thickBot="1" x14ac:dyDescent="0.25">
      <c r="B295" s="110"/>
      <c r="C295" s="1"/>
      <c r="D295" s="1"/>
      <c r="E295" s="1"/>
      <c r="F295" s="1"/>
      <c r="G295" s="2"/>
      <c r="H295" s="2"/>
      <c r="I295" s="2"/>
      <c r="J295" s="2"/>
      <c r="K295" s="1"/>
      <c r="L295" s="1"/>
      <c r="M295" s="1"/>
      <c r="N295" s="1"/>
      <c r="O295" s="1"/>
      <c r="P295" s="114"/>
    </row>
    <row r="296" spans="2:16" ht="21" thickBot="1" x14ac:dyDescent="0.3">
      <c r="B296" s="110"/>
      <c r="C296" s="1"/>
      <c r="D296" s="1"/>
      <c r="E296" s="1"/>
      <c r="F296" s="1"/>
      <c r="G296" s="111">
        <v>5</v>
      </c>
      <c r="H296" s="112" t="s">
        <v>990</v>
      </c>
      <c r="I296" s="113"/>
      <c r="J296" s="113"/>
      <c r="K296" s="113"/>
      <c r="L296" s="113"/>
      <c r="M296" s="113"/>
      <c r="N296" s="113"/>
      <c r="O296" s="113"/>
      <c r="P296" s="114"/>
    </row>
    <row r="297" spans="2:16" x14ac:dyDescent="0.2">
      <c r="B297" s="110"/>
      <c r="C297" s="1"/>
      <c r="D297" s="1"/>
      <c r="E297" s="1"/>
      <c r="F297" s="1"/>
      <c r="G297" s="2"/>
      <c r="H297" s="1"/>
      <c r="I297" s="115" t="s">
        <v>991</v>
      </c>
      <c r="J297" s="115" t="s">
        <v>992</v>
      </c>
      <c r="K297" s="115"/>
      <c r="L297" s="115"/>
      <c r="M297" s="115"/>
      <c r="N297" s="115"/>
      <c r="O297" s="115"/>
      <c r="P297" s="114"/>
    </row>
    <row r="298" spans="2:16" x14ac:dyDescent="0.2">
      <c r="B298" s="110"/>
      <c r="C298" s="1"/>
      <c r="D298" s="1"/>
      <c r="E298" s="1"/>
      <c r="F298" s="1"/>
      <c r="G298" s="2"/>
      <c r="H298" s="1"/>
      <c r="I298" s="2" t="s">
        <v>819</v>
      </c>
      <c r="J298" s="117" t="s">
        <v>993</v>
      </c>
      <c r="K298" s="117"/>
      <c r="L298" s="117"/>
      <c r="M298" s="117"/>
      <c r="N298" s="1"/>
      <c r="O298" s="1"/>
      <c r="P298" s="114"/>
    </row>
    <row r="299" spans="2:16" x14ac:dyDescent="0.2">
      <c r="B299" s="110"/>
      <c r="C299" s="1"/>
      <c r="D299" s="1"/>
      <c r="E299" s="1"/>
      <c r="F299" s="1"/>
      <c r="G299" s="2"/>
      <c r="H299" s="1"/>
      <c r="I299" s="2" t="s">
        <v>825</v>
      </c>
      <c r="J299" s="118" t="s">
        <v>994</v>
      </c>
      <c r="K299" s="118"/>
      <c r="L299" s="118"/>
      <c r="M299" s="118"/>
      <c r="N299" s="1"/>
      <c r="O299" s="1"/>
      <c r="P299" s="114"/>
    </row>
    <row r="300" spans="2:16" x14ac:dyDescent="0.2">
      <c r="B300" s="110"/>
      <c r="C300" s="1"/>
      <c r="D300" s="1"/>
      <c r="E300" s="1"/>
      <c r="F300" s="1"/>
      <c r="G300" s="2"/>
      <c r="H300" s="1"/>
      <c r="I300" s="2" t="s">
        <v>830</v>
      </c>
      <c r="J300" s="117" t="s">
        <v>995</v>
      </c>
      <c r="K300" s="117"/>
      <c r="L300" s="117"/>
      <c r="M300" s="117"/>
      <c r="N300" s="1"/>
      <c r="O300" s="1"/>
      <c r="P300" s="114"/>
    </row>
    <row r="301" spans="2:16" x14ac:dyDescent="0.2">
      <c r="B301" s="110"/>
      <c r="C301" s="1"/>
      <c r="D301" s="1"/>
      <c r="E301" s="1"/>
      <c r="F301" s="1"/>
      <c r="G301" s="2"/>
      <c r="H301" s="1"/>
      <c r="I301" s="2"/>
      <c r="J301" s="2"/>
      <c r="K301" s="1"/>
      <c r="L301" s="1"/>
      <c r="M301" s="1"/>
      <c r="N301" s="1"/>
      <c r="O301" s="1"/>
      <c r="P301" s="114"/>
    </row>
    <row r="302" spans="2:16" x14ac:dyDescent="0.2">
      <c r="B302" s="110"/>
      <c r="C302" s="1"/>
      <c r="D302" s="1"/>
      <c r="E302" s="1"/>
      <c r="F302" s="1"/>
      <c r="G302" s="2"/>
      <c r="H302" s="1"/>
      <c r="I302" s="116" t="s">
        <v>996</v>
      </c>
      <c r="J302" s="116" t="s">
        <v>997</v>
      </c>
      <c r="K302" s="116"/>
      <c r="L302" s="116"/>
      <c r="M302" s="116"/>
      <c r="N302" s="116"/>
      <c r="O302" s="116"/>
      <c r="P302" s="114"/>
    </row>
    <row r="303" spans="2:16" x14ac:dyDescent="0.2">
      <c r="B303" s="110"/>
      <c r="C303" s="1"/>
      <c r="D303" s="1"/>
      <c r="E303" s="1"/>
      <c r="F303" s="1"/>
      <c r="G303" s="2"/>
      <c r="H303" s="1"/>
      <c r="I303" s="2" t="s">
        <v>841</v>
      </c>
      <c r="J303" s="117" t="s">
        <v>998</v>
      </c>
      <c r="K303" s="117"/>
      <c r="L303" s="117"/>
      <c r="M303" s="117"/>
      <c r="N303" s="1"/>
      <c r="O303" s="1"/>
      <c r="P303" s="114"/>
    </row>
    <row r="304" spans="2:16" x14ac:dyDescent="0.2">
      <c r="B304" s="110"/>
      <c r="C304" s="1"/>
      <c r="D304" s="1"/>
      <c r="E304" s="1"/>
      <c r="F304" s="1"/>
      <c r="G304" s="2"/>
      <c r="H304" s="1"/>
      <c r="I304" s="2" t="s">
        <v>847</v>
      </c>
      <c r="J304" s="118" t="s">
        <v>999</v>
      </c>
      <c r="K304" s="118"/>
      <c r="L304" s="118"/>
      <c r="M304" s="118"/>
      <c r="N304" s="1"/>
      <c r="O304" s="1"/>
      <c r="P304" s="114"/>
    </row>
    <row r="305" spans="2:16" x14ac:dyDescent="0.2">
      <c r="B305" s="110"/>
      <c r="C305" s="1"/>
      <c r="D305" s="1"/>
      <c r="E305" s="1"/>
      <c r="F305" s="1"/>
      <c r="G305" s="2"/>
      <c r="H305" s="1"/>
      <c r="I305" s="2" t="s">
        <v>852</v>
      </c>
      <c r="J305" s="117" t="s">
        <v>1000</v>
      </c>
      <c r="K305" s="117"/>
      <c r="L305" s="117"/>
      <c r="M305" s="117"/>
      <c r="N305" s="1"/>
      <c r="O305" s="1"/>
      <c r="P305" s="114"/>
    </row>
    <row r="306" spans="2:16" x14ac:dyDescent="0.2">
      <c r="B306" s="110"/>
      <c r="C306" s="1"/>
      <c r="D306" s="1"/>
      <c r="E306" s="1"/>
      <c r="F306" s="1"/>
      <c r="G306" s="2"/>
      <c r="H306" s="1"/>
      <c r="I306" s="2" t="s">
        <v>857</v>
      </c>
      <c r="J306" s="118" t="s">
        <v>1001</v>
      </c>
      <c r="K306" s="118"/>
      <c r="L306" s="118"/>
      <c r="M306" s="118"/>
      <c r="N306" s="1"/>
      <c r="O306" s="1"/>
      <c r="P306" s="114"/>
    </row>
    <row r="307" spans="2:16" x14ac:dyDescent="0.2">
      <c r="B307" s="110"/>
      <c r="C307" s="1"/>
      <c r="D307" s="1"/>
      <c r="E307" s="1"/>
      <c r="F307" s="1"/>
      <c r="G307" s="2"/>
      <c r="H307" s="1"/>
      <c r="I307" s="2"/>
      <c r="J307" s="2"/>
      <c r="K307" s="1"/>
      <c r="L307" s="1"/>
      <c r="M307" s="1"/>
      <c r="N307" s="1"/>
      <c r="O307" s="1"/>
      <c r="P307" s="114"/>
    </row>
    <row r="308" spans="2:16" x14ac:dyDescent="0.2">
      <c r="B308" s="110"/>
      <c r="C308" s="1"/>
      <c r="D308" s="1"/>
      <c r="E308" s="1"/>
      <c r="F308" s="1"/>
      <c r="G308" s="2"/>
      <c r="H308" s="1"/>
      <c r="I308" s="115" t="s">
        <v>1002</v>
      </c>
      <c r="J308" s="115" t="s">
        <v>1003</v>
      </c>
      <c r="K308" s="115"/>
      <c r="L308" s="115"/>
      <c r="M308" s="115"/>
      <c r="N308" s="115"/>
      <c r="O308" s="115"/>
      <c r="P308" s="114"/>
    </row>
    <row r="309" spans="2:16" x14ac:dyDescent="0.2">
      <c r="B309" s="110"/>
      <c r="C309" s="1"/>
      <c r="D309" s="1"/>
      <c r="E309" s="1"/>
      <c r="F309" s="1"/>
      <c r="G309" s="2"/>
      <c r="H309" s="1"/>
      <c r="I309" s="2"/>
      <c r="J309" s="2"/>
      <c r="K309" s="1"/>
      <c r="L309" s="1"/>
      <c r="M309" s="1"/>
      <c r="N309" s="1"/>
      <c r="O309" s="1"/>
      <c r="P309" s="114"/>
    </row>
    <row r="310" spans="2:16" x14ac:dyDescent="0.2">
      <c r="B310" s="110"/>
      <c r="C310" s="1"/>
      <c r="D310" s="1"/>
      <c r="E310" s="1"/>
      <c r="F310" s="1"/>
      <c r="G310" s="2"/>
      <c r="H310" s="1"/>
      <c r="I310" s="116" t="s">
        <v>1004</v>
      </c>
      <c r="J310" s="116" t="s">
        <v>1005</v>
      </c>
      <c r="K310" s="116"/>
      <c r="L310" s="116"/>
      <c r="M310" s="116"/>
      <c r="N310" s="116"/>
      <c r="O310" s="116"/>
      <c r="P310" s="114"/>
    </row>
    <row r="311" spans="2:16" x14ac:dyDescent="0.2">
      <c r="B311" s="110"/>
      <c r="C311" s="1"/>
      <c r="D311" s="1"/>
      <c r="E311" s="1"/>
      <c r="F311" s="1"/>
      <c r="G311" s="2"/>
      <c r="H311" s="1"/>
      <c r="I311" s="2"/>
      <c r="J311" s="2"/>
      <c r="K311" s="1"/>
      <c r="L311" s="1"/>
      <c r="M311" s="1"/>
      <c r="N311" s="1"/>
      <c r="O311" s="1"/>
      <c r="P311" s="114"/>
    </row>
    <row r="312" spans="2:16" x14ac:dyDescent="0.2">
      <c r="B312" s="110"/>
      <c r="C312" s="1"/>
      <c r="D312" s="1"/>
      <c r="E312" s="1"/>
      <c r="F312" s="1"/>
      <c r="G312" s="2"/>
      <c r="H312" s="1"/>
      <c r="I312" s="115" t="s">
        <v>1006</v>
      </c>
      <c r="J312" s="115" t="s">
        <v>1007</v>
      </c>
      <c r="K312" s="115"/>
      <c r="L312" s="115"/>
      <c r="M312" s="115"/>
      <c r="N312" s="115"/>
      <c r="O312" s="115"/>
      <c r="P312" s="114"/>
    </row>
    <row r="313" spans="2:16" x14ac:dyDescent="0.2">
      <c r="B313" s="110"/>
      <c r="C313" s="1"/>
      <c r="D313" s="1"/>
      <c r="E313" s="1"/>
      <c r="F313" s="1"/>
      <c r="G313" s="2"/>
      <c r="H313" s="1"/>
      <c r="I313" s="2" t="s">
        <v>1008</v>
      </c>
      <c r="J313" s="117" t="s">
        <v>1009</v>
      </c>
      <c r="K313" s="117"/>
      <c r="L313" s="117"/>
      <c r="M313" s="117"/>
      <c r="N313" s="1"/>
      <c r="O313" s="1"/>
      <c r="P313" s="114"/>
    </row>
    <row r="314" spans="2:16" x14ac:dyDescent="0.2">
      <c r="B314" s="110"/>
      <c r="C314" s="1"/>
      <c r="D314" s="1"/>
      <c r="E314" s="1"/>
      <c r="F314" s="1"/>
      <c r="G314" s="2"/>
      <c r="H314" s="1"/>
      <c r="I314" s="2" t="s">
        <v>1010</v>
      </c>
      <c r="J314" s="118" t="s">
        <v>1011</v>
      </c>
      <c r="K314" s="118"/>
      <c r="L314" s="118"/>
      <c r="M314" s="118"/>
      <c r="N314" s="1"/>
      <c r="O314" s="1"/>
      <c r="P314" s="114"/>
    </row>
    <row r="315" spans="2:16" x14ac:dyDescent="0.2">
      <c r="B315" s="110"/>
      <c r="C315" s="1"/>
      <c r="D315" s="1"/>
      <c r="E315" s="1"/>
      <c r="F315" s="1"/>
      <c r="G315" s="2"/>
      <c r="H315" s="1"/>
      <c r="I315" s="2"/>
      <c r="J315" s="2"/>
      <c r="K315" s="1"/>
      <c r="L315" s="1"/>
      <c r="M315" s="1"/>
      <c r="N315" s="1"/>
      <c r="O315" s="1"/>
      <c r="P315" s="114"/>
    </row>
    <row r="316" spans="2:16" x14ac:dyDescent="0.2">
      <c r="B316" s="110"/>
      <c r="C316" s="1"/>
      <c r="D316" s="1"/>
      <c r="E316" s="1"/>
      <c r="F316" s="1"/>
      <c r="G316" s="2"/>
      <c r="H316" s="1"/>
      <c r="I316" s="116" t="s">
        <v>1012</v>
      </c>
      <c r="J316" s="116" t="s">
        <v>1013</v>
      </c>
      <c r="K316" s="116"/>
      <c r="L316" s="116"/>
      <c r="M316" s="116"/>
      <c r="N316" s="116"/>
      <c r="O316" s="116"/>
      <c r="P316" s="114"/>
    </row>
    <row r="317" spans="2:16" x14ac:dyDescent="0.2">
      <c r="B317" s="110"/>
      <c r="C317" s="1"/>
      <c r="D317" s="1"/>
      <c r="E317" s="1"/>
      <c r="F317" s="1"/>
      <c r="G317" s="2"/>
      <c r="H317" s="1"/>
      <c r="I317" s="2" t="s">
        <v>1014</v>
      </c>
      <c r="J317" s="117" t="s">
        <v>1015</v>
      </c>
      <c r="K317" s="117"/>
      <c r="L317" s="117"/>
      <c r="M317" s="117"/>
      <c r="N317" s="1"/>
      <c r="O317" s="1"/>
      <c r="P317" s="114"/>
    </row>
    <row r="318" spans="2:16" x14ac:dyDescent="0.2">
      <c r="B318" s="110"/>
      <c r="C318" s="1"/>
      <c r="D318" s="1"/>
      <c r="E318" s="1"/>
      <c r="F318" s="1"/>
      <c r="G318" s="2"/>
      <c r="H318" s="1"/>
      <c r="I318" s="2" t="s">
        <v>1016</v>
      </c>
      <c r="J318" s="118" t="s">
        <v>1017</v>
      </c>
      <c r="K318" s="118"/>
      <c r="L318" s="118"/>
      <c r="M318" s="118"/>
      <c r="N318" s="1"/>
      <c r="O318" s="1"/>
      <c r="P318" s="114"/>
    </row>
    <row r="319" spans="2:16" x14ac:dyDescent="0.2">
      <c r="B319" s="110"/>
      <c r="C319" s="1"/>
      <c r="D319" s="1"/>
      <c r="E319" s="1"/>
      <c r="F319" s="1"/>
      <c r="G319" s="2"/>
      <c r="H319" s="1"/>
      <c r="I319" s="2" t="s">
        <v>1018</v>
      </c>
      <c r="J319" s="117" t="s">
        <v>1019</v>
      </c>
      <c r="K319" s="117"/>
      <c r="L319" s="117"/>
      <c r="M319" s="117"/>
      <c r="N319" s="1"/>
      <c r="O319" s="1"/>
      <c r="P319" s="114"/>
    </row>
    <row r="320" spans="2:16" ht="13.5" thickBot="1" x14ac:dyDescent="0.25">
      <c r="B320" s="110"/>
      <c r="C320" s="1"/>
      <c r="D320" s="1"/>
      <c r="E320" s="1"/>
      <c r="F320" s="1"/>
      <c r="G320" s="2"/>
      <c r="H320" s="2"/>
      <c r="I320" s="2"/>
      <c r="J320" s="2"/>
      <c r="K320" s="1"/>
      <c r="L320" s="1"/>
      <c r="M320" s="1"/>
      <c r="N320" s="1"/>
      <c r="O320" s="1"/>
      <c r="P320" s="114"/>
    </row>
    <row r="321" spans="2:16" ht="21" thickBot="1" x14ac:dyDescent="0.3">
      <c r="B321" s="110"/>
      <c r="C321" s="1"/>
      <c r="D321" s="1"/>
      <c r="E321" s="1"/>
      <c r="F321" s="1"/>
      <c r="G321" s="111">
        <v>6</v>
      </c>
      <c r="H321" s="112" t="s">
        <v>1020</v>
      </c>
      <c r="I321" s="113"/>
      <c r="J321" s="113"/>
      <c r="K321" s="113"/>
      <c r="L321" s="113"/>
      <c r="M321" s="113"/>
      <c r="N321" s="113"/>
      <c r="O321" s="113"/>
      <c r="P321" s="114"/>
    </row>
    <row r="322" spans="2:16" x14ac:dyDescent="0.2">
      <c r="B322" s="110"/>
      <c r="C322" s="1"/>
      <c r="D322" s="1"/>
      <c r="E322" s="1"/>
      <c r="F322" s="1"/>
      <c r="G322" s="2"/>
      <c r="H322" s="1"/>
      <c r="I322" s="115" t="s">
        <v>1021</v>
      </c>
      <c r="J322" s="115" t="s">
        <v>1022</v>
      </c>
      <c r="K322" s="115"/>
      <c r="L322" s="115"/>
      <c r="M322" s="115"/>
      <c r="N322" s="115"/>
      <c r="O322" s="115"/>
      <c r="P322" s="114"/>
    </row>
    <row r="323" spans="2:16" x14ac:dyDescent="0.2">
      <c r="B323" s="110"/>
      <c r="C323" s="1"/>
      <c r="D323" s="1"/>
      <c r="E323" s="1"/>
      <c r="F323" s="1"/>
      <c r="G323" s="2"/>
      <c r="H323" s="1"/>
      <c r="I323" s="116" t="s">
        <v>1023</v>
      </c>
      <c r="J323" s="116" t="s">
        <v>1024</v>
      </c>
      <c r="K323" s="116"/>
      <c r="L323" s="116"/>
      <c r="M323" s="116"/>
      <c r="N323" s="116"/>
      <c r="O323" s="116"/>
      <c r="P323" s="114"/>
    </row>
    <row r="324" spans="2:16" x14ac:dyDescent="0.2">
      <c r="B324" s="110"/>
      <c r="C324" s="1"/>
      <c r="D324" s="1"/>
      <c r="E324" s="1"/>
      <c r="F324" s="1"/>
      <c r="G324" s="2"/>
      <c r="H324" s="1"/>
      <c r="I324" s="115" t="s">
        <v>1025</v>
      </c>
      <c r="J324" s="115" t="s">
        <v>1026</v>
      </c>
      <c r="K324" s="115"/>
      <c r="L324" s="115"/>
      <c r="M324" s="115"/>
      <c r="N324" s="115"/>
      <c r="O324" s="115"/>
      <c r="P324" s="114"/>
    </row>
    <row r="325" spans="2:16" x14ac:dyDescent="0.2">
      <c r="B325" s="110"/>
      <c r="C325" s="1"/>
      <c r="D325" s="1"/>
      <c r="E325" s="1"/>
      <c r="F325" s="1"/>
      <c r="G325" s="2"/>
      <c r="H325" s="1"/>
      <c r="I325" s="116" t="s">
        <v>1027</v>
      </c>
      <c r="J325" s="116" t="s">
        <v>1028</v>
      </c>
      <c r="K325" s="116"/>
      <c r="L325" s="116"/>
      <c r="M325" s="116"/>
      <c r="N325" s="116"/>
      <c r="O325" s="116"/>
      <c r="P325" s="114"/>
    </row>
    <row r="326" spans="2:16" x14ac:dyDescent="0.2">
      <c r="B326" s="110"/>
      <c r="C326" s="1"/>
      <c r="D326" s="1"/>
      <c r="E326" s="1"/>
      <c r="F326" s="1"/>
      <c r="G326" s="2"/>
      <c r="H326" s="1"/>
      <c r="I326" s="115" t="s">
        <v>1029</v>
      </c>
      <c r="J326" s="115" t="s">
        <v>1030</v>
      </c>
      <c r="K326" s="115"/>
      <c r="L326" s="115"/>
      <c r="M326" s="115"/>
      <c r="N326" s="115"/>
      <c r="O326" s="115"/>
      <c r="P326" s="114"/>
    </row>
    <row r="327" spans="2:16" x14ac:dyDescent="0.2">
      <c r="B327" s="110"/>
      <c r="C327" s="1"/>
      <c r="D327" s="1"/>
      <c r="E327" s="1"/>
      <c r="F327" s="1"/>
      <c r="G327" s="2"/>
      <c r="H327" s="1"/>
      <c r="I327" s="116" t="s">
        <v>1031</v>
      </c>
      <c r="J327" s="116" t="s">
        <v>1032</v>
      </c>
      <c r="K327" s="116"/>
      <c r="L327" s="116"/>
      <c r="M327" s="116"/>
      <c r="N327" s="116"/>
      <c r="O327" s="116"/>
      <c r="P327" s="114"/>
    </row>
    <row r="328" spans="2:16" x14ac:dyDescent="0.2">
      <c r="B328" s="110"/>
      <c r="C328" s="1"/>
      <c r="D328" s="1"/>
      <c r="E328" s="1"/>
      <c r="F328" s="1"/>
      <c r="G328" s="2"/>
      <c r="H328" s="1"/>
      <c r="I328" s="115" t="s">
        <v>1033</v>
      </c>
      <c r="J328" s="115" t="s">
        <v>1034</v>
      </c>
      <c r="K328" s="115"/>
      <c r="L328" s="115"/>
      <c r="M328" s="115"/>
      <c r="N328" s="115"/>
      <c r="O328" s="115"/>
      <c r="P328" s="114"/>
    </row>
    <row r="329" spans="2:16" x14ac:dyDescent="0.2">
      <c r="B329" s="110"/>
      <c r="C329" s="1"/>
      <c r="D329" s="1"/>
      <c r="E329" s="1"/>
      <c r="F329" s="1"/>
      <c r="G329" s="2"/>
      <c r="H329" s="1"/>
      <c r="I329" s="116" t="s">
        <v>1035</v>
      </c>
      <c r="J329" s="116" t="s">
        <v>1036</v>
      </c>
      <c r="K329" s="116"/>
      <c r="L329" s="116"/>
      <c r="M329" s="116"/>
      <c r="N329" s="116"/>
      <c r="O329" s="116"/>
      <c r="P329" s="114"/>
    </row>
    <row r="330" spans="2:16" ht="13.5" thickBot="1" x14ac:dyDescent="0.25">
      <c r="B330" s="110"/>
      <c r="C330" s="1"/>
      <c r="D330" s="1"/>
      <c r="E330" s="1"/>
      <c r="F330" s="1"/>
      <c r="G330" s="2"/>
      <c r="H330" s="2"/>
      <c r="I330" s="2"/>
      <c r="J330" s="2"/>
      <c r="K330" s="1"/>
      <c r="L330" s="1"/>
      <c r="M330" s="1"/>
      <c r="N330" s="1"/>
      <c r="O330" s="1"/>
      <c r="P330" s="114"/>
    </row>
    <row r="331" spans="2:16" ht="21" thickBot="1" x14ac:dyDescent="0.3">
      <c r="B331" s="110"/>
      <c r="C331" s="1"/>
      <c r="D331" s="1"/>
      <c r="E331" s="1"/>
      <c r="F331" s="1"/>
      <c r="G331" s="111">
        <v>7</v>
      </c>
      <c r="H331" s="112" t="s">
        <v>1037</v>
      </c>
      <c r="I331" s="113"/>
      <c r="J331" s="113"/>
      <c r="K331" s="113"/>
      <c r="L331" s="113"/>
      <c r="M331" s="113"/>
      <c r="N331" s="113"/>
      <c r="O331" s="113"/>
      <c r="P331" s="114"/>
    </row>
    <row r="332" spans="2:16" x14ac:dyDescent="0.2">
      <c r="B332" s="110"/>
      <c r="C332" s="1"/>
      <c r="D332" s="1"/>
      <c r="E332" s="1"/>
      <c r="F332" s="1"/>
      <c r="G332" s="2"/>
      <c r="H332" s="1"/>
      <c r="I332" s="115" t="s">
        <v>1038</v>
      </c>
      <c r="J332" s="115" t="s">
        <v>1039</v>
      </c>
      <c r="K332" s="115"/>
      <c r="L332" s="115"/>
      <c r="M332" s="115"/>
      <c r="N332" s="115"/>
      <c r="O332" s="115"/>
      <c r="P332" s="114"/>
    </row>
    <row r="333" spans="2:16" x14ac:dyDescent="0.2">
      <c r="B333" s="110"/>
      <c r="C333" s="1"/>
      <c r="D333" s="1"/>
      <c r="E333" s="1"/>
      <c r="F333" s="1"/>
      <c r="G333" s="2"/>
      <c r="H333" s="1"/>
      <c r="I333" s="116" t="s">
        <v>1040</v>
      </c>
      <c r="J333" s="116" t="s">
        <v>1041</v>
      </c>
      <c r="K333" s="116"/>
      <c r="L333" s="116"/>
      <c r="M333" s="116"/>
      <c r="N333" s="116"/>
      <c r="O333" s="116"/>
      <c r="P333" s="114"/>
    </row>
    <row r="334" spans="2:16" x14ac:dyDescent="0.2">
      <c r="B334" s="110"/>
      <c r="C334" s="1"/>
      <c r="D334" s="1"/>
      <c r="E334" s="1"/>
      <c r="F334" s="1"/>
      <c r="G334" s="2"/>
      <c r="H334" s="1"/>
      <c r="I334" s="115" t="s">
        <v>1042</v>
      </c>
      <c r="J334" s="115" t="s">
        <v>1043</v>
      </c>
      <c r="K334" s="115"/>
      <c r="L334" s="115"/>
      <c r="M334" s="115"/>
      <c r="N334" s="115"/>
      <c r="O334" s="115"/>
      <c r="P334" s="114"/>
    </row>
    <row r="335" spans="2:16" x14ac:dyDescent="0.2">
      <c r="B335" s="110"/>
      <c r="C335" s="1"/>
      <c r="D335" s="1"/>
      <c r="E335" s="1"/>
      <c r="F335" s="1"/>
      <c r="G335" s="2"/>
      <c r="H335" s="1"/>
      <c r="I335" s="116" t="s">
        <v>1044</v>
      </c>
      <c r="J335" s="116" t="s">
        <v>1045</v>
      </c>
      <c r="K335" s="116"/>
      <c r="L335" s="116"/>
      <c r="M335" s="116"/>
      <c r="N335" s="116"/>
      <c r="O335" s="116"/>
      <c r="P335" s="114"/>
    </row>
    <row r="336" spans="2:16" ht="13.5" thickBot="1" x14ac:dyDescent="0.25">
      <c r="B336" s="110"/>
      <c r="C336" s="1"/>
      <c r="D336" s="1"/>
      <c r="E336" s="1"/>
      <c r="F336" s="1"/>
      <c r="G336" s="2"/>
      <c r="H336" s="2"/>
      <c r="I336" s="2"/>
      <c r="J336" s="2"/>
      <c r="K336" s="1"/>
      <c r="L336" s="1"/>
      <c r="M336" s="1"/>
      <c r="N336" s="1"/>
      <c r="O336" s="1"/>
      <c r="P336" s="114"/>
    </row>
    <row r="337" spans="2:16" ht="21" thickBot="1" x14ac:dyDescent="0.3">
      <c r="B337" s="110"/>
      <c r="C337" s="1"/>
      <c r="D337" s="1"/>
      <c r="E337" s="1"/>
      <c r="F337" s="1"/>
      <c r="G337" s="111">
        <v>8</v>
      </c>
      <c r="H337" s="112" t="s">
        <v>1046</v>
      </c>
      <c r="I337" s="113"/>
      <c r="J337" s="113"/>
      <c r="K337" s="113"/>
      <c r="L337" s="113"/>
      <c r="M337" s="113"/>
      <c r="N337" s="113"/>
      <c r="O337" s="113"/>
      <c r="P337" s="114"/>
    </row>
    <row r="338" spans="2:16" x14ac:dyDescent="0.2">
      <c r="B338" s="110"/>
      <c r="C338" s="1"/>
      <c r="D338" s="1"/>
      <c r="E338" s="1"/>
      <c r="F338" s="1"/>
      <c r="G338" s="2"/>
      <c r="H338" s="1"/>
      <c r="I338" s="115" t="s">
        <v>1047</v>
      </c>
      <c r="J338" s="115" t="s">
        <v>1048</v>
      </c>
      <c r="K338" s="115"/>
      <c r="L338" s="115"/>
      <c r="M338" s="115"/>
      <c r="N338" s="115"/>
      <c r="O338" s="115"/>
      <c r="P338" s="114"/>
    </row>
    <row r="339" spans="2:16" x14ac:dyDescent="0.2">
      <c r="B339" s="110"/>
      <c r="C339" s="1"/>
      <c r="D339" s="1"/>
      <c r="E339" s="1"/>
      <c r="F339" s="1"/>
      <c r="G339" s="2"/>
      <c r="H339" s="1"/>
      <c r="I339" s="116" t="s">
        <v>1049</v>
      </c>
      <c r="J339" s="116" t="s">
        <v>1050</v>
      </c>
      <c r="K339" s="116"/>
      <c r="L339" s="116"/>
      <c r="M339" s="116"/>
      <c r="N339" s="116"/>
      <c r="O339" s="116"/>
      <c r="P339" s="114"/>
    </row>
    <row r="340" spans="2:16" ht="13.5" thickBot="1" x14ac:dyDescent="0.25">
      <c r="B340" s="119"/>
      <c r="C340" s="120"/>
      <c r="D340" s="120"/>
      <c r="E340" s="120"/>
      <c r="F340" s="120"/>
      <c r="G340" s="120"/>
      <c r="H340" s="120"/>
      <c r="I340" s="120"/>
      <c r="J340" s="120"/>
      <c r="K340" s="120"/>
      <c r="L340" s="120"/>
      <c r="M340" s="120"/>
      <c r="N340" s="120"/>
      <c r="O340" s="120"/>
      <c r="P340" s="121"/>
    </row>
  </sheetData>
  <mergeCells count="14">
    <mergeCell ref="B1:AF1"/>
    <mergeCell ref="B3:AF5"/>
    <mergeCell ref="C10:C37"/>
    <mergeCell ref="D10:D37"/>
    <mergeCell ref="C41:C70"/>
    <mergeCell ref="D41:D70"/>
    <mergeCell ref="C210:C231"/>
    <mergeCell ref="D210:D231"/>
    <mergeCell ref="C74:C124"/>
    <mergeCell ref="D74:D124"/>
    <mergeCell ref="C128:C186"/>
    <mergeCell ref="D128:D186"/>
    <mergeCell ref="C190:C206"/>
    <mergeCell ref="D190:D206"/>
  </mergeCells>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BF163"/>
  <sheetViews>
    <sheetView topLeftCell="A49" zoomScale="85" zoomScaleNormal="85" workbookViewId="0">
      <selection activeCell="A81" sqref="A81"/>
    </sheetView>
  </sheetViews>
  <sheetFormatPr baseColWidth="10" defaultRowHeight="12.75" x14ac:dyDescent="0.2"/>
  <cols>
    <col min="1" max="1" width="63" bestFit="1" customWidth="1"/>
    <col min="2" max="2" width="1.28515625" customWidth="1"/>
    <col min="3" max="3" width="60.7109375" bestFit="1" customWidth="1"/>
    <col min="4" max="4" width="1.28515625" customWidth="1"/>
    <col min="5" max="5" width="61.7109375" bestFit="1" customWidth="1"/>
    <col min="6" max="6" width="1.28515625" customWidth="1"/>
    <col min="7" max="7" width="35.28515625" bestFit="1" customWidth="1"/>
    <col min="8" max="8" width="1.28515625" customWidth="1"/>
    <col min="9" max="9" width="34.28515625" customWidth="1"/>
    <col min="10" max="10" width="1.28515625" customWidth="1"/>
    <col min="11" max="11" width="8.7109375" customWidth="1"/>
    <col min="12" max="12" width="10.85546875" customWidth="1"/>
    <col min="13" max="13" width="23.7109375" style="1" customWidth="1"/>
    <col min="14" max="14" width="17.7109375" style="4" bestFit="1" customWidth="1"/>
    <col min="15" max="15" width="16.28515625" style="4" bestFit="1" customWidth="1"/>
    <col min="16" max="16" width="9.28515625" style="4" customWidth="1"/>
    <col min="17" max="17" width="1.28515625" customWidth="1"/>
    <col min="21" max="21" width="35.7109375" bestFit="1" customWidth="1"/>
    <col min="24" max="24" width="33.28515625" bestFit="1" customWidth="1"/>
  </cols>
  <sheetData>
    <row r="1" spans="1:58" x14ac:dyDescent="0.2">
      <c r="A1" s="11" t="s">
        <v>1240</v>
      </c>
      <c r="C1" s="11" t="s">
        <v>1239</v>
      </c>
      <c r="E1" s="15" t="s">
        <v>1052</v>
      </c>
      <c r="G1" s="15" t="s">
        <v>1053</v>
      </c>
      <c r="I1" s="15" t="s">
        <v>1054</v>
      </c>
      <c r="K1" s="9" t="s">
        <v>20</v>
      </c>
      <c r="L1" s="9" t="s">
        <v>1057</v>
      </c>
      <c r="M1" s="140" t="s">
        <v>20</v>
      </c>
      <c r="N1" s="19" t="s">
        <v>1055</v>
      </c>
      <c r="O1" s="4" t="s">
        <v>1056</v>
      </c>
      <c r="R1" s="15" t="s">
        <v>1057</v>
      </c>
      <c r="S1" s="15"/>
      <c r="T1" s="15"/>
      <c r="U1" s="122" t="s">
        <v>1058</v>
      </c>
      <c r="W1" t="s">
        <v>2090</v>
      </c>
      <c r="X1" t="s">
        <v>2076</v>
      </c>
      <c r="Y1" t="s">
        <v>2086</v>
      </c>
      <c r="Z1" s="9" t="s">
        <v>2140</v>
      </c>
      <c r="AA1" s="319" t="s">
        <v>2152</v>
      </c>
    </row>
    <row r="2" spans="1:58" x14ac:dyDescent="0.2">
      <c r="A2" s="12"/>
      <c r="C2" s="12" t="s">
        <v>1235</v>
      </c>
      <c r="E2" s="13"/>
      <c r="G2" s="13"/>
      <c r="I2" s="13"/>
      <c r="M2" s="212"/>
      <c r="N2" s="446" t="s">
        <v>2027</v>
      </c>
      <c r="O2" s="446" t="s">
        <v>2028</v>
      </c>
      <c r="P2" s="446" t="s">
        <v>2030</v>
      </c>
      <c r="R2" s="13"/>
      <c r="S2" s="13"/>
      <c r="T2" s="13"/>
      <c r="U2" s="13"/>
      <c r="Z2" s="9" t="s">
        <v>2141</v>
      </c>
    </row>
    <row r="3" spans="1:58" ht="15" customHeight="1" x14ac:dyDescent="0.2">
      <c r="A3" s="9" t="s">
        <v>2137</v>
      </c>
      <c r="C3" s="13" t="s">
        <v>1</v>
      </c>
      <c r="E3" s="123" t="s">
        <v>1059</v>
      </c>
      <c r="F3" s="124"/>
      <c r="G3" s="41" t="s">
        <v>1060</v>
      </c>
      <c r="H3" s="124"/>
      <c r="I3" s="123" t="s">
        <v>1061</v>
      </c>
      <c r="J3" s="124"/>
      <c r="K3" s="124">
        <v>2019</v>
      </c>
      <c r="L3" s="430" t="s">
        <v>2041</v>
      </c>
      <c r="M3" s="430" t="str">
        <f>CONCATENATE(L3," Session ",K3)</f>
        <v>T TMA Session 2019</v>
      </c>
      <c r="N3" s="446" t="s">
        <v>2035</v>
      </c>
      <c r="O3" s="449" t="s">
        <v>2036</v>
      </c>
      <c r="P3" s="448" t="str">
        <f>L3</f>
        <v>T TMA</v>
      </c>
      <c r="Q3" s="124"/>
      <c r="R3" s="123" t="s">
        <v>1062</v>
      </c>
      <c r="S3" s="213" t="s">
        <v>2029</v>
      </c>
      <c r="T3" s="213">
        <v>2018</v>
      </c>
      <c r="U3" s="213" t="s">
        <v>1241</v>
      </c>
      <c r="V3" s="124"/>
      <c r="W3" s="124" t="s">
        <v>2091</v>
      </c>
      <c r="X3" s="126" t="s">
        <v>2085</v>
      </c>
      <c r="Y3" s="124" t="s">
        <v>2087</v>
      </c>
      <c r="Z3" s="430" t="s">
        <v>2142</v>
      </c>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row>
    <row r="4" spans="1:58" ht="25.5" x14ac:dyDescent="0.2">
      <c r="A4" s="9" t="s">
        <v>2135</v>
      </c>
      <c r="C4" s="12" t="s">
        <v>24</v>
      </c>
      <c r="E4" s="123" t="s">
        <v>1063</v>
      </c>
      <c r="F4" s="124"/>
      <c r="G4" s="125" t="s">
        <v>1064</v>
      </c>
      <c r="H4" s="124"/>
      <c r="I4" s="123" t="s">
        <v>1065</v>
      </c>
      <c r="J4" s="124"/>
      <c r="K4" s="124"/>
      <c r="L4" s="430" t="s">
        <v>2041</v>
      </c>
      <c r="M4" s="430"/>
      <c r="N4" s="447" t="s">
        <v>2037</v>
      </c>
      <c r="O4" s="449" t="s">
        <v>2038</v>
      </c>
      <c r="P4" s="448" t="str">
        <f>L4</f>
        <v>T TMA</v>
      </c>
      <c r="Q4" s="124"/>
      <c r="R4" s="123" t="s">
        <v>1066</v>
      </c>
      <c r="S4" s="213" t="s">
        <v>2034</v>
      </c>
      <c r="T4" s="213">
        <v>2019</v>
      </c>
      <c r="U4" s="213" t="s">
        <v>1242</v>
      </c>
      <c r="V4" s="124"/>
      <c r="W4" s="124" t="s">
        <v>2092</v>
      </c>
      <c r="X4" s="126" t="s">
        <v>2079</v>
      </c>
      <c r="Y4" s="124" t="s">
        <v>2088</v>
      </c>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row>
    <row r="5" spans="1:58" ht="25.5" x14ac:dyDescent="0.2">
      <c r="C5" s="13" t="s">
        <v>2</v>
      </c>
      <c r="E5" s="123" t="s">
        <v>1068</v>
      </c>
      <c r="F5" s="124"/>
      <c r="G5" s="125" t="s">
        <v>77</v>
      </c>
      <c r="H5" s="124"/>
      <c r="I5" s="123" t="s">
        <v>1069</v>
      </c>
      <c r="J5" s="124"/>
      <c r="K5" s="124"/>
      <c r="L5" s="430" t="s">
        <v>2041</v>
      </c>
      <c r="M5" s="430"/>
      <c r="N5" s="447" t="s">
        <v>2011</v>
      </c>
      <c r="O5" s="449" t="s">
        <v>2019</v>
      </c>
      <c r="P5" s="448" t="str">
        <f t="shared" ref="P5:P28" si="0">L5</f>
        <v>T TMA</v>
      </c>
      <c r="Q5" s="124"/>
      <c r="R5" s="123" t="s">
        <v>1070</v>
      </c>
      <c r="S5" s="430" t="s">
        <v>2041</v>
      </c>
      <c r="T5" s="430">
        <v>2020</v>
      </c>
      <c r="U5" s="320" t="s">
        <v>1767</v>
      </c>
      <c r="V5" s="124"/>
      <c r="W5" s="124" t="s">
        <v>2093</v>
      </c>
      <c r="X5" s="124" t="s">
        <v>2077</v>
      </c>
      <c r="Y5" s="124" t="s">
        <v>2089</v>
      </c>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row>
    <row r="6" spans="1:58" x14ac:dyDescent="0.2">
      <c r="A6" s="9" t="s">
        <v>2136</v>
      </c>
      <c r="C6" s="13" t="s">
        <v>3</v>
      </c>
      <c r="E6" s="13" t="s">
        <v>78</v>
      </c>
      <c r="G6" s="125" t="s">
        <v>1071</v>
      </c>
      <c r="I6" s="13" t="s">
        <v>1072</v>
      </c>
      <c r="K6" s="124"/>
      <c r="L6" s="430" t="s">
        <v>2041</v>
      </c>
      <c r="M6" s="430"/>
      <c r="N6" s="448" t="s">
        <v>2130</v>
      </c>
      <c r="O6" s="448" t="s">
        <v>2131</v>
      </c>
      <c r="P6" s="448" t="str">
        <f t="shared" si="0"/>
        <v>T TMA</v>
      </c>
      <c r="R6" s="13"/>
      <c r="S6" s="12" t="s">
        <v>2042</v>
      </c>
      <c r="T6" s="12">
        <v>2021</v>
      </c>
      <c r="U6" s="213" t="s">
        <v>1766</v>
      </c>
      <c r="W6" s="126" t="s">
        <v>2094</v>
      </c>
      <c r="X6" s="124" t="s">
        <v>2078</v>
      </c>
    </row>
    <row r="7" spans="1:58" x14ac:dyDescent="0.2">
      <c r="C7" s="13" t="s">
        <v>4</v>
      </c>
      <c r="E7" s="13" t="s">
        <v>1074</v>
      </c>
      <c r="G7" s="127" t="s">
        <v>1075</v>
      </c>
      <c r="I7" s="13" t="s">
        <v>1076</v>
      </c>
      <c r="K7" s="124"/>
      <c r="L7" s="430" t="s">
        <v>2041</v>
      </c>
      <c r="M7" s="430"/>
      <c r="N7" s="448" t="s">
        <v>2012</v>
      </c>
      <c r="O7" s="448" t="s">
        <v>2020</v>
      </c>
      <c r="P7" s="448" t="str">
        <f t="shared" si="0"/>
        <v>T TMA</v>
      </c>
      <c r="R7" s="12" t="s">
        <v>1057</v>
      </c>
      <c r="S7" s="12" t="s">
        <v>2043</v>
      </c>
      <c r="T7" s="12">
        <v>2022</v>
      </c>
      <c r="U7" s="13"/>
      <c r="W7" s="126" t="s">
        <v>2095</v>
      </c>
    </row>
    <row r="8" spans="1:58" ht="25.5" x14ac:dyDescent="0.2">
      <c r="A8" s="12" t="s">
        <v>1235</v>
      </c>
      <c r="C8" s="13" t="s">
        <v>5</v>
      </c>
      <c r="E8" s="13" t="s">
        <v>1078</v>
      </c>
      <c r="G8" s="127" t="s">
        <v>1079</v>
      </c>
      <c r="I8" s="13" t="s">
        <v>1080</v>
      </c>
      <c r="K8" s="124"/>
      <c r="L8" s="430" t="s">
        <v>2041</v>
      </c>
      <c r="M8" s="430"/>
      <c r="N8" s="449" t="s">
        <v>2013</v>
      </c>
      <c r="O8" s="449" t="s">
        <v>2021</v>
      </c>
      <c r="P8" s="448" t="str">
        <f t="shared" si="0"/>
        <v>T TMA</v>
      </c>
      <c r="R8" s="13"/>
      <c r="S8" s="13"/>
      <c r="T8" s="12">
        <v>2023</v>
      </c>
      <c r="U8" s="13"/>
      <c r="W8" s="126" t="s">
        <v>2096</v>
      </c>
      <c r="X8" s="126" t="s">
        <v>2080</v>
      </c>
    </row>
    <row r="9" spans="1:58" ht="25.5" x14ac:dyDescent="0.2">
      <c r="A9" s="9" t="s">
        <v>2133</v>
      </c>
      <c r="C9" s="12" t="s">
        <v>32</v>
      </c>
      <c r="E9" s="13" t="s">
        <v>1081</v>
      </c>
      <c r="G9" s="127" t="s">
        <v>1082</v>
      </c>
      <c r="I9" s="13" t="s">
        <v>1083</v>
      </c>
      <c r="K9" s="124"/>
      <c r="L9" s="430" t="s">
        <v>2041</v>
      </c>
      <c r="M9" s="430"/>
      <c r="N9" s="449" t="s">
        <v>2014</v>
      </c>
      <c r="O9" s="449" t="s">
        <v>2022</v>
      </c>
      <c r="P9" s="448" t="str">
        <f t="shared" si="0"/>
        <v>T TMA</v>
      </c>
      <c r="R9" s="12" t="s">
        <v>1066</v>
      </c>
      <c r="S9" s="12"/>
      <c r="T9" s="12">
        <v>2024</v>
      </c>
      <c r="U9" s="13"/>
      <c r="W9" s="126" t="s">
        <v>2097</v>
      </c>
    </row>
    <row r="10" spans="1:58" x14ac:dyDescent="0.2">
      <c r="A10" s="13" t="s">
        <v>2</v>
      </c>
      <c r="C10" s="12" t="s">
        <v>30</v>
      </c>
      <c r="E10" s="13" t="s">
        <v>1084</v>
      </c>
      <c r="G10" s="127" t="s">
        <v>1085</v>
      </c>
      <c r="I10" s="13"/>
      <c r="K10" s="124"/>
      <c r="L10" s="430" t="s">
        <v>2041</v>
      </c>
      <c r="M10" s="430"/>
      <c r="N10" s="446" t="s">
        <v>2015</v>
      </c>
      <c r="O10" s="449" t="s">
        <v>2023</v>
      </c>
      <c r="P10" s="448" t="str">
        <f t="shared" si="0"/>
        <v>T TMA</v>
      </c>
      <c r="R10" s="318" t="s">
        <v>1070</v>
      </c>
      <c r="S10" s="318"/>
      <c r="T10" s="12">
        <v>2025</v>
      </c>
      <c r="U10" s="14"/>
      <c r="W10" s="126" t="s">
        <v>2098</v>
      </c>
      <c r="X10" s="126" t="s">
        <v>2081</v>
      </c>
    </row>
    <row r="11" spans="1:58" ht="15" customHeight="1" x14ac:dyDescent="0.2">
      <c r="A11" s="12" t="s">
        <v>1</v>
      </c>
      <c r="C11" s="12" t="s">
        <v>31</v>
      </c>
      <c r="E11" s="13" t="s">
        <v>1086</v>
      </c>
      <c r="G11" s="13" t="s">
        <v>1087</v>
      </c>
      <c r="I11" s="13"/>
      <c r="K11" s="124"/>
      <c r="L11" s="430" t="s">
        <v>2041</v>
      </c>
      <c r="M11" s="430"/>
      <c r="N11" s="446" t="s">
        <v>2016</v>
      </c>
      <c r="O11" s="449" t="s">
        <v>2024</v>
      </c>
      <c r="P11" s="448" t="str">
        <f>L11</f>
        <v>T TMA</v>
      </c>
      <c r="T11" s="12">
        <v>2026</v>
      </c>
      <c r="W11" s="126" t="s">
        <v>2099</v>
      </c>
      <c r="X11" t="s">
        <v>2082</v>
      </c>
    </row>
    <row r="12" spans="1:58" x14ac:dyDescent="0.2">
      <c r="A12" s="13" t="s">
        <v>4</v>
      </c>
      <c r="C12" s="12" t="s">
        <v>1232</v>
      </c>
      <c r="E12" s="13" t="s">
        <v>1088</v>
      </c>
      <c r="G12" s="13" t="s">
        <v>1085</v>
      </c>
      <c r="I12" s="13"/>
      <c r="K12" s="124"/>
      <c r="L12" s="430" t="s">
        <v>2041</v>
      </c>
      <c r="M12" s="430"/>
      <c r="N12" s="446" t="s">
        <v>2017</v>
      </c>
      <c r="O12" s="449" t="s">
        <v>2025</v>
      </c>
      <c r="P12" s="448" t="str">
        <f t="shared" si="0"/>
        <v>T TMA</v>
      </c>
      <c r="T12" s="12">
        <v>2027</v>
      </c>
      <c r="W12" s="126" t="s">
        <v>2100</v>
      </c>
      <c r="X12" s="126" t="s">
        <v>2083</v>
      </c>
    </row>
    <row r="13" spans="1:58" x14ac:dyDescent="0.2">
      <c r="A13" s="13" t="s">
        <v>3</v>
      </c>
      <c r="C13" s="12" t="s">
        <v>1234</v>
      </c>
      <c r="E13" s="13" t="s">
        <v>1089</v>
      </c>
      <c r="G13" s="13" t="s">
        <v>1090</v>
      </c>
      <c r="I13" s="13"/>
      <c r="K13" s="124"/>
      <c r="L13" s="430" t="s">
        <v>2041</v>
      </c>
      <c r="M13" s="430"/>
      <c r="N13" s="446" t="s">
        <v>2018</v>
      </c>
      <c r="O13" s="449" t="s">
        <v>2026</v>
      </c>
      <c r="P13" s="448" t="str">
        <f t="shared" si="0"/>
        <v>T TMA</v>
      </c>
      <c r="T13" s="12">
        <v>2028</v>
      </c>
      <c r="W13" s="126" t="s">
        <v>2101</v>
      </c>
      <c r="X13" t="s">
        <v>2084</v>
      </c>
    </row>
    <row r="14" spans="1:58" ht="25.5" x14ac:dyDescent="0.2">
      <c r="A14" s="13" t="s">
        <v>5</v>
      </c>
      <c r="C14" s="13"/>
      <c r="E14" s="13" t="s">
        <v>1091</v>
      </c>
      <c r="G14" s="13" t="s">
        <v>1092</v>
      </c>
      <c r="I14" s="13"/>
      <c r="K14" s="124"/>
      <c r="L14" s="430"/>
      <c r="M14" s="430"/>
      <c r="P14" s="448"/>
      <c r="T14" s="12">
        <v>2029</v>
      </c>
      <c r="W14" s="126" t="s">
        <v>2102</v>
      </c>
    </row>
    <row r="15" spans="1:58" x14ac:dyDescent="0.2">
      <c r="C15" s="13"/>
      <c r="E15" s="13" t="s">
        <v>1093</v>
      </c>
      <c r="G15" s="13" t="s">
        <v>1094</v>
      </c>
      <c r="I15" s="13"/>
      <c r="K15" s="124">
        <v>2020</v>
      </c>
      <c r="L15" s="430" t="s">
        <v>2034</v>
      </c>
      <c r="M15" s="430" t="str">
        <f>CONCATENATE(L15," Session ",K15)</f>
        <v>1 TMA Session 2020</v>
      </c>
      <c r="N15" s="446" t="s">
        <v>2039</v>
      </c>
      <c r="O15" s="446" t="s">
        <v>2057</v>
      </c>
      <c r="P15" s="448" t="str">
        <f t="shared" si="0"/>
        <v>1 TMA</v>
      </c>
      <c r="T15" s="12">
        <v>2030</v>
      </c>
      <c r="W15" s="126" t="s">
        <v>2103</v>
      </c>
    </row>
    <row r="16" spans="1:58" ht="25.5" x14ac:dyDescent="0.2">
      <c r="A16" s="12" t="s">
        <v>32</v>
      </c>
      <c r="C16" s="13"/>
      <c r="E16" s="13" t="s">
        <v>1095</v>
      </c>
      <c r="G16" s="13" t="s">
        <v>1096</v>
      </c>
      <c r="I16" s="13"/>
      <c r="L16" s="430" t="s">
        <v>2034</v>
      </c>
      <c r="M16" s="126"/>
      <c r="N16" s="448" t="s">
        <v>2045</v>
      </c>
      <c r="O16" s="448" t="s">
        <v>2058</v>
      </c>
      <c r="P16" s="448" t="str">
        <f t="shared" si="0"/>
        <v>1 TMA</v>
      </c>
      <c r="T16" s="12">
        <v>2031</v>
      </c>
      <c r="W16" s="126" t="s">
        <v>2104</v>
      </c>
    </row>
    <row r="17" spans="1:23" x14ac:dyDescent="0.2">
      <c r="A17" s="12" t="s">
        <v>30</v>
      </c>
      <c r="C17" s="13"/>
      <c r="E17" s="13" t="s">
        <v>1097</v>
      </c>
      <c r="G17" s="13" t="s">
        <v>1098</v>
      </c>
      <c r="I17" s="13"/>
      <c r="L17" s="430" t="s">
        <v>2034</v>
      </c>
      <c r="N17" s="446" t="s">
        <v>2046</v>
      </c>
      <c r="O17" s="446" t="s">
        <v>2059</v>
      </c>
      <c r="P17" s="448" t="str">
        <f t="shared" si="0"/>
        <v>1 TMA</v>
      </c>
      <c r="T17" s="12">
        <v>2032</v>
      </c>
      <c r="W17" s="126" t="s">
        <v>2105</v>
      </c>
    </row>
    <row r="18" spans="1:23" x14ac:dyDescent="0.2">
      <c r="A18" s="12" t="s">
        <v>31</v>
      </c>
      <c r="C18" s="13"/>
      <c r="E18" s="13" t="s">
        <v>1099</v>
      </c>
      <c r="G18" s="13" t="s">
        <v>1100</v>
      </c>
      <c r="I18" s="13" t="s">
        <v>1101</v>
      </c>
      <c r="L18" s="430" t="s">
        <v>2034</v>
      </c>
      <c r="N18" s="446" t="s">
        <v>2047</v>
      </c>
      <c r="O18" s="446" t="s">
        <v>2060</v>
      </c>
      <c r="P18" s="448" t="str">
        <f t="shared" si="0"/>
        <v>1 TMA</v>
      </c>
      <c r="T18" s="12">
        <v>2033</v>
      </c>
      <c r="W18" s="126" t="s">
        <v>2106</v>
      </c>
    </row>
    <row r="19" spans="1:23" x14ac:dyDescent="0.2">
      <c r="A19" s="12" t="s">
        <v>1232</v>
      </c>
      <c r="C19" s="13"/>
      <c r="E19" s="13" t="s">
        <v>1102</v>
      </c>
      <c r="G19" s="13" t="s">
        <v>1103</v>
      </c>
      <c r="I19" s="13" t="s">
        <v>1104</v>
      </c>
      <c r="L19" s="430" t="s">
        <v>2034</v>
      </c>
      <c r="N19" s="446" t="s">
        <v>2048</v>
      </c>
      <c r="O19" s="446" t="s">
        <v>2061</v>
      </c>
      <c r="P19" s="448" t="str">
        <f t="shared" si="0"/>
        <v>1 TMA</v>
      </c>
      <c r="T19" s="12">
        <v>2034</v>
      </c>
    </row>
    <row r="20" spans="1:23" x14ac:dyDescent="0.2">
      <c r="A20" s="12" t="s">
        <v>1234</v>
      </c>
      <c r="C20" s="13"/>
      <c r="E20" s="13" t="s">
        <v>1105</v>
      </c>
      <c r="G20" s="12" t="s">
        <v>1237</v>
      </c>
      <c r="I20" s="13" t="s">
        <v>1106</v>
      </c>
      <c r="L20" s="430" t="s">
        <v>2034</v>
      </c>
      <c r="N20" s="449" t="s">
        <v>2051</v>
      </c>
      <c r="O20" s="449" t="s">
        <v>2062</v>
      </c>
      <c r="P20" s="448" t="str">
        <f t="shared" si="0"/>
        <v>1 TMA</v>
      </c>
      <c r="T20" s="12">
        <v>2035</v>
      </c>
    </row>
    <row r="21" spans="1:23" x14ac:dyDescent="0.2">
      <c r="A21" s="12" t="s">
        <v>7</v>
      </c>
      <c r="C21" s="13"/>
      <c r="E21" s="13" t="s">
        <v>1107</v>
      </c>
      <c r="G21" s="13" t="s">
        <v>1108</v>
      </c>
      <c r="I21" s="13" t="s">
        <v>1109</v>
      </c>
      <c r="L21" s="430" t="s">
        <v>2034</v>
      </c>
      <c r="N21" s="449" t="s">
        <v>2049</v>
      </c>
      <c r="O21" s="449" t="s">
        <v>2063</v>
      </c>
      <c r="P21" s="448" t="str">
        <f t="shared" si="0"/>
        <v>1 TMA</v>
      </c>
      <c r="T21" s="12">
        <v>2036</v>
      </c>
    </row>
    <row r="22" spans="1:23" x14ac:dyDescent="0.2">
      <c r="A22" s="12" t="s">
        <v>8</v>
      </c>
      <c r="C22" s="13"/>
      <c r="E22" s="13"/>
      <c r="G22" s="12" t="s">
        <v>1238</v>
      </c>
      <c r="I22" s="13" t="s">
        <v>1110</v>
      </c>
      <c r="L22" s="430" t="s">
        <v>2034</v>
      </c>
      <c r="N22" s="449" t="s">
        <v>2050</v>
      </c>
      <c r="O22" s="449" t="s">
        <v>2064</v>
      </c>
      <c r="P22" s="448" t="str">
        <f t="shared" si="0"/>
        <v>1 TMA</v>
      </c>
      <c r="T22" s="12">
        <v>2037</v>
      </c>
    </row>
    <row r="23" spans="1:23" x14ac:dyDescent="0.2">
      <c r="A23" s="12" t="s">
        <v>10</v>
      </c>
      <c r="C23" s="13"/>
      <c r="E23" s="13" t="s">
        <v>1111</v>
      </c>
      <c r="G23" s="13"/>
      <c r="I23" s="13" t="s">
        <v>1112</v>
      </c>
      <c r="L23" s="430" t="s">
        <v>2034</v>
      </c>
      <c r="N23" s="446" t="s">
        <v>2053</v>
      </c>
      <c r="O23" s="446" t="s">
        <v>2065</v>
      </c>
      <c r="P23" s="448" t="str">
        <f t="shared" si="0"/>
        <v>1 TMA</v>
      </c>
      <c r="T23" s="12">
        <v>2038</v>
      </c>
    </row>
    <row r="24" spans="1:23" x14ac:dyDescent="0.2">
      <c r="A24" s="12" t="s">
        <v>11</v>
      </c>
      <c r="C24" s="14"/>
      <c r="E24" s="13" t="s">
        <v>1113</v>
      </c>
      <c r="G24" s="13"/>
      <c r="I24" s="13" t="s">
        <v>1114</v>
      </c>
      <c r="L24" s="430" t="s">
        <v>2034</v>
      </c>
      <c r="N24" s="449" t="s">
        <v>2052</v>
      </c>
      <c r="O24" s="449" t="s">
        <v>2066</v>
      </c>
      <c r="P24" s="448" t="str">
        <f t="shared" si="0"/>
        <v>1 TMA</v>
      </c>
      <c r="T24" s="12">
        <v>2039</v>
      </c>
    </row>
    <row r="25" spans="1:23" x14ac:dyDescent="0.2">
      <c r="A25" s="12" t="s">
        <v>12</v>
      </c>
      <c r="E25" s="13" t="s">
        <v>1115</v>
      </c>
      <c r="G25" s="13"/>
      <c r="I25" s="13" t="s">
        <v>1116</v>
      </c>
      <c r="L25" s="430" t="s">
        <v>2034</v>
      </c>
      <c r="N25" s="446" t="s">
        <v>2055</v>
      </c>
      <c r="O25" s="446" t="s">
        <v>2067</v>
      </c>
      <c r="P25" s="448" t="str">
        <f t="shared" si="0"/>
        <v>1 TMA</v>
      </c>
      <c r="T25" s="12">
        <v>2040</v>
      </c>
    </row>
    <row r="26" spans="1:23" x14ac:dyDescent="0.2">
      <c r="A26" s="12" t="s">
        <v>13</v>
      </c>
      <c r="E26" s="13" t="s">
        <v>1118</v>
      </c>
      <c r="G26" s="13"/>
      <c r="I26" s="13"/>
      <c r="L26" s="430" t="s">
        <v>2034</v>
      </c>
      <c r="N26" s="446" t="s">
        <v>2056</v>
      </c>
      <c r="O26" s="446" t="s">
        <v>2068</v>
      </c>
      <c r="P26" s="448" t="str">
        <f t="shared" si="0"/>
        <v>1 TMA</v>
      </c>
      <c r="T26" s="12">
        <v>2041</v>
      </c>
    </row>
    <row r="27" spans="1:23" x14ac:dyDescent="0.2">
      <c r="A27" s="12" t="s">
        <v>15</v>
      </c>
      <c r="E27" s="13" t="s">
        <v>1119</v>
      </c>
      <c r="G27" s="13"/>
      <c r="I27" s="13" t="s">
        <v>1120</v>
      </c>
      <c r="L27" s="430" t="s">
        <v>2034</v>
      </c>
      <c r="N27" s="446" t="s">
        <v>2054</v>
      </c>
      <c r="O27" s="446" t="s">
        <v>2069</v>
      </c>
      <c r="P27" s="448" t="str">
        <f t="shared" si="0"/>
        <v>1 TMA</v>
      </c>
      <c r="T27" s="12">
        <v>2042</v>
      </c>
    </row>
    <row r="28" spans="1:23" x14ac:dyDescent="0.2">
      <c r="A28" s="12"/>
      <c r="E28" s="13" t="s">
        <v>1121</v>
      </c>
      <c r="G28" s="13"/>
      <c r="I28" s="13"/>
      <c r="L28" s="430" t="s">
        <v>2034</v>
      </c>
      <c r="N28" s="446" t="s">
        <v>2040</v>
      </c>
      <c r="O28" s="446" t="s">
        <v>2070</v>
      </c>
      <c r="P28" s="448" t="str">
        <f t="shared" si="0"/>
        <v>1 TMA</v>
      </c>
      <c r="T28" s="12">
        <v>2043</v>
      </c>
    </row>
    <row r="29" spans="1:23" x14ac:dyDescent="0.2">
      <c r="A29" s="12" t="s">
        <v>27</v>
      </c>
      <c r="E29" s="13" t="s">
        <v>1122</v>
      </c>
      <c r="G29" s="13"/>
      <c r="I29" s="13" t="s">
        <v>1123</v>
      </c>
      <c r="T29" s="12">
        <v>2044</v>
      </c>
    </row>
    <row r="30" spans="1:23" x14ac:dyDescent="0.2">
      <c r="A30" s="12" t="s">
        <v>9</v>
      </c>
      <c r="E30" s="13" t="s">
        <v>1124</v>
      </c>
      <c r="G30" s="13"/>
      <c r="I30" s="13" t="s">
        <v>1125</v>
      </c>
      <c r="T30" s="12">
        <v>2045</v>
      </c>
    </row>
    <row r="31" spans="1:23" x14ac:dyDescent="0.2">
      <c r="A31" s="12" t="s">
        <v>28</v>
      </c>
      <c r="E31" s="13" t="s">
        <v>1126</v>
      </c>
      <c r="G31" s="13"/>
      <c r="I31" s="13"/>
      <c r="L31" s="320" t="s">
        <v>2029</v>
      </c>
      <c r="N31" s="4" t="s">
        <v>2107</v>
      </c>
      <c r="O31" s="4" t="s">
        <v>2132</v>
      </c>
      <c r="P31" s="4" t="str">
        <f>L31</f>
        <v>2 TMA</v>
      </c>
      <c r="T31" s="12">
        <v>2046</v>
      </c>
    </row>
    <row r="32" spans="1:23" x14ac:dyDescent="0.2">
      <c r="A32" s="12" t="s">
        <v>52</v>
      </c>
      <c r="E32" s="13" t="s">
        <v>1127</v>
      </c>
      <c r="G32" s="13"/>
      <c r="I32" s="13"/>
      <c r="L32" s="320" t="s">
        <v>2029</v>
      </c>
      <c r="N32" s="4" t="s">
        <v>2108</v>
      </c>
      <c r="O32" s="4" t="s">
        <v>2121</v>
      </c>
      <c r="P32" s="4" t="str">
        <f t="shared" ref="P32:P45" si="1">L32</f>
        <v>2 TMA</v>
      </c>
      <c r="T32" s="12">
        <v>2047</v>
      </c>
    </row>
    <row r="33" spans="1:20" x14ac:dyDescent="0.2">
      <c r="A33" s="12" t="s">
        <v>53</v>
      </c>
      <c r="E33" s="13" t="s">
        <v>1128</v>
      </c>
      <c r="G33" s="13"/>
      <c r="I33" s="13"/>
      <c r="L33" s="320" t="s">
        <v>2029</v>
      </c>
      <c r="N33" s="4" t="s">
        <v>2109</v>
      </c>
      <c r="O33" s="4" t="s">
        <v>2122</v>
      </c>
      <c r="P33" s="4" t="str">
        <f t="shared" si="1"/>
        <v>2 TMA</v>
      </c>
      <c r="T33" s="12">
        <v>2048</v>
      </c>
    </row>
    <row r="34" spans="1:20" x14ac:dyDescent="0.2">
      <c r="A34" s="12" t="s">
        <v>49</v>
      </c>
      <c r="E34" s="13" t="s">
        <v>1129</v>
      </c>
      <c r="G34" s="13"/>
      <c r="I34" s="13"/>
      <c r="L34" s="320" t="s">
        <v>2029</v>
      </c>
      <c r="N34" s="4" t="s">
        <v>2110</v>
      </c>
      <c r="O34" s="4" t="s">
        <v>2123</v>
      </c>
      <c r="P34" s="4" t="str">
        <f t="shared" si="1"/>
        <v>2 TMA</v>
      </c>
      <c r="T34" s="12">
        <v>2049</v>
      </c>
    </row>
    <row r="35" spans="1:20" x14ac:dyDescent="0.2">
      <c r="A35" s="12" t="s">
        <v>50</v>
      </c>
      <c r="E35" s="13"/>
      <c r="G35" s="13"/>
      <c r="I35" s="13"/>
      <c r="L35" s="320" t="s">
        <v>2029</v>
      </c>
      <c r="N35" s="4" t="s">
        <v>2111</v>
      </c>
      <c r="O35" s="4" t="s">
        <v>2124</v>
      </c>
      <c r="P35" s="4" t="str">
        <f t="shared" si="1"/>
        <v>2 TMA</v>
      </c>
      <c r="T35" s="12">
        <v>2050</v>
      </c>
    </row>
    <row r="36" spans="1:20" x14ac:dyDescent="0.2">
      <c r="A36" s="12" t="s">
        <v>51</v>
      </c>
      <c r="E36" s="13" t="s">
        <v>1130</v>
      </c>
      <c r="G36" s="13"/>
      <c r="I36" s="13"/>
      <c r="L36" s="320" t="s">
        <v>2029</v>
      </c>
      <c r="N36" s="4" t="s">
        <v>2112</v>
      </c>
      <c r="O36" s="4" t="s">
        <v>2058</v>
      </c>
      <c r="P36" s="4" t="str">
        <f t="shared" si="1"/>
        <v>2 TMA</v>
      </c>
    </row>
    <row r="37" spans="1:20" x14ac:dyDescent="0.2">
      <c r="A37" s="8" t="s">
        <v>14</v>
      </c>
      <c r="E37" s="12" t="s">
        <v>1236</v>
      </c>
      <c r="G37" s="13"/>
      <c r="I37" s="13"/>
      <c r="L37" s="320" t="s">
        <v>2029</v>
      </c>
      <c r="N37" s="4" t="s">
        <v>2113</v>
      </c>
      <c r="O37" s="4" t="s">
        <v>2063</v>
      </c>
      <c r="P37" s="4" t="str">
        <f t="shared" si="1"/>
        <v>2 TMA</v>
      </c>
    </row>
    <row r="38" spans="1:20" x14ac:dyDescent="0.2">
      <c r="A38" s="12" t="s">
        <v>16</v>
      </c>
      <c r="E38" s="13"/>
      <c r="G38" s="13"/>
      <c r="I38" s="13"/>
      <c r="L38" s="320" t="s">
        <v>2029</v>
      </c>
      <c r="N38" s="4" t="s">
        <v>2114</v>
      </c>
      <c r="O38" s="4" t="s">
        <v>2125</v>
      </c>
      <c r="P38" s="4" t="str">
        <f t="shared" si="1"/>
        <v>2 TMA</v>
      </c>
    </row>
    <row r="39" spans="1:20" x14ac:dyDescent="0.2">
      <c r="A39" s="8" t="s">
        <v>17</v>
      </c>
      <c r="E39" s="13"/>
      <c r="G39" s="13"/>
      <c r="I39" s="13"/>
      <c r="L39" s="320" t="s">
        <v>2029</v>
      </c>
      <c r="N39" s="4" t="s">
        <v>2115</v>
      </c>
      <c r="O39" s="4" t="s">
        <v>2125</v>
      </c>
      <c r="P39" s="4" t="str">
        <f t="shared" si="1"/>
        <v>2 TMA</v>
      </c>
    </row>
    <row r="40" spans="1:20" x14ac:dyDescent="0.2">
      <c r="A40" s="12" t="s">
        <v>18</v>
      </c>
      <c r="E40" s="13"/>
      <c r="G40" s="13"/>
      <c r="I40" s="13"/>
      <c r="L40" s="320" t="s">
        <v>2029</v>
      </c>
      <c r="N40" s="4" t="s">
        <v>2116</v>
      </c>
      <c r="O40" s="4" t="s">
        <v>2126</v>
      </c>
      <c r="P40" s="4" t="str">
        <f t="shared" si="1"/>
        <v>2 TMA</v>
      </c>
    </row>
    <row r="41" spans="1:20" x14ac:dyDescent="0.2">
      <c r="A41" s="12" t="s">
        <v>25</v>
      </c>
      <c r="E41" s="13"/>
      <c r="G41" s="13"/>
      <c r="I41" s="13"/>
      <c r="L41" s="320" t="s">
        <v>2029</v>
      </c>
      <c r="N41" s="4" t="s">
        <v>2117</v>
      </c>
      <c r="O41" s="4" t="s">
        <v>2127</v>
      </c>
      <c r="P41" s="4" t="str">
        <f t="shared" si="1"/>
        <v>2 TMA</v>
      </c>
    </row>
    <row r="42" spans="1:20" x14ac:dyDescent="0.2">
      <c r="A42" s="12" t="s">
        <v>26</v>
      </c>
      <c r="E42" s="13"/>
      <c r="G42" s="13"/>
      <c r="I42" s="13"/>
      <c r="L42" s="320" t="s">
        <v>2029</v>
      </c>
      <c r="N42" s="4" t="s">
        <v>2118</v>
      </c>
      <c r="O42" s="4" t="s">
        <v>2128</v>
      </c>
      <c r="P42" s="4" t="str">
        <f t="shared" si="1"/>
        <v>2 TMA</v>
      </c>
    </row>
    <row r="43" spans="1:20" x14ac:dyDescent="0.2">
      <c r="A43" s="12"/>
      <c r="E43" s="13"/>
      <c r="G43" s="13"/>
      <c r="I43" s="13"/>
      <c r="L43" s="320"/>
    </row>
    <row r="44" spans="1:20" x14ac:dyDescent="0.2">
      <c r="A44" s="8" t="s">
        <v>39</v>
      </c>
      <c r="E44" s="13"/>
      <c r="G44" s="13"/>
      <c r="I44" s="13"/>
      <c r="L44" s="320" t="s">
        <v>2029</v>
      </c>
      <c r="N44" s="4" t="s">
        <v>2119</v>
      </c>
      <c r="O44" s="4" t="s">
        <v>2129</v>
      </c>
      <c r="P44" s="4" t="str">
        <f t="shared" si="1"/>
        <v>2 TMA</v>
      </c>
    </row>
    <row r="45" spans="1:20" x14ac:dyDescent="0.2">
      <c r="E45" s="13"/>
      <c r="G45" s="13"/>
      <c r="I45" s="13"/>
      <c r="L45" s="320" t="s">
        <v>2029</v>
      </c>
      <c r="N45" s="4" t="s">
        <v>2120</v>
      </c>
      <c r="O45" s="4" t="s">
        <v>2122</v>
      </c>
      <c r="P45" s="4" t="str">
        <f t="shared" si="1"/>
        <v>2 TMA</v>
      </c>
    </row>
    <row r="46" spans="1:20" x14ac:dyDescent="0.2">
      <c r="A46" s="12" t="s">
        <v>33</v>
      </c>
      <c r="E46" s="13"/>
      <c r="G46" s="13"/>
      <c r="I46" s="13"/>
    </row>
    <row r="47" spans="1:20" x14ac:dyDescent="0.2">
      <c r="A47" s="12" t="s">
        <v>34</v>
      </c>
      <c r="E47" s="13"/>
      <c r="G47" s="13"/>
      <c r="I47" s="13"/>
    </row>
    <row r="48" spans="1:20" x14ac:dyDescent="0.2">
      <c r="A48" s="12" t="s">
        <v>35</v>
      </c>
      <c r="E48" s="13"/>
      <c r="G48" s="13"/>
      <c r="I48" s="13"/>
    </row>
    <row r="49" spans="1:9" x14ac:dyDescent="0.2">
      <c r="A49" s="12" t="s">
        <v>36</v>
      </c>
      <c r="E49" s="13"/>
      <c r="G49" s="13"/>
      <c r="I49" s="13"/>
    </row>
    <row r="50" spans="1:9" x14ac:dyDescent="0.2">
      <c r="A50" s="8" t="s">
        <v>37</v>
      </c>
      <c r="E50" s="13"/>
      <c r="G50" s="13"/>
      <c r="I50" s="13"/>
    </row>
    <row r="51" spans="1:9" x14ac:dyDescent="0.2">
      <c r="A51" s="8" t="s">
        <v>38</v>
      </c>
      <c r="E51" s="13"/>
      <c r="G51" s="13"/>
      <c r="I51" s="13"/>
    </row>
    <row r="52" spans="1:9" x14ac:dyDescent="0.2">
      <c r="A52" s="12" t="s">
        <v>1233</v>
      </c>
      <c r="E52" s="13"/>
      <c r="G52" s="13"/>
      <c r="I52" s="13"/>
    </row>
    <row r="53" spans="1:9" x14ac:dyDescent="0.2">
      <c r="A53" s="12"/>
      <c r="E53" s="13"/>
      <c r="G53" s="13"/>
      <c r="I53" s="13"/>
    </row>
    <row r="54" spans="1:9" x14ac:dyDescent="0.2">
      <c r="A54" s="12" t="s">
        <v>40</v>
      </c>
      <c r="E54" s="13"/>
      <c r="G54" s="13"/>
      <c r="I54" s="13"/>
    </row>
    <row r="55" spans="1:9" x14ac:dyDescent="0.2">
      <c r="A55" s="8" t="s">
        <v>41</v>
      </c>
      <c r="E55" s="13"/>
      <c r="G55" s="13"/>
      <c r="I55" s="13"/>
    </row>
    <row r="56" spans="1:9" x14ac:dyDescent="0.2">
      <c r="A56" s="8" t="s">
        <v>42</v>
      </c>
      <c r="E56" s="13"/>
      <c r="G56" s="13"/>
      <c r="I56" s="13"/>
    </row>
    <row r="57" spans="1:9" x14ac:dyDescent="0.2">
      <c r="A57" s="8" t="s">
        <v>43</v>
      </c>
      <c r="E57" s="13"/>
      <c r="G57" s="13"/>
      <c r="I57" s="13"/>
    </row>
    <row r="58" spans="1:9" x14ac:dyDescent="0.2">
      <c r="A58" s="8" t="s">
        <v>44</v>
      </c>
      <c r="E58" s="13"/>
      <c r="G58" s="13"/>
      <c r="I58" s="13"/>
    </row>
    <row r="59" spans="1:9" x14ac:dyDescent="0.2">
      <c r="A59" s="13"/>
      <c r="E59" s="14"/>
      <c r="G59" s="14"/>
      <c r="I59" s="13"/>
    </row>
    <row r="60" spans="1:9" x14ac:dyDescent="0.2">
      <c r="A60" s="12" t="s">
        <v>45</v>
      </c>
      <c r="I60" s="14"/>
    </row>
    <row r="61" spans="1:9" x14ac:dyDescent="0.2">
      <c r="A61" s="12" t="s">
        <v>46</v>
      </c>
    </row>
    <row r="62" spans="1:9" x14ac:dyDescent="0.2">
      <c r="A62" s="12" t="s">
        <v>47</v>
      </c>
    </row>
    <row r="63" spans="1:9" x14ac:dyDescent="0.2">
      <c r="A63" s="13"/>
    </row>
    <row r="64" spans="1:9" x14ac:dyDescent="0.2">
      <c r="A64" s="12" t="s">
        <v>16</v>
      </c>
    </row>
    <row r="66" spans="1:1" x14ac:dyDescent="0.2">
      <c r="A66" s="9" t="s">
        <v>2153</v>
      </c>
    </row>
    <row r="67" spans="1:1" x14ac:dyDescent="0.2">
      <c r="A67" s="319" t="s">
        <v>2154</v>
      </c>
    </row>
    <row r="68" spans="1:1" x14ac:dyDescent="0.2">
      <c r="A68" s="319" t="s">
        <v>2155</v>
      </c>
    </row>
    <row r="69" spans="1:1" x14ac:dyDescent="0.2">
      <c r="A69" s="319" t="s">
        <v>2156</v>
      </c>
    </row>
    <row r="70" spans="1:1" x14ac:dyDescent="0.2">
      <c r="A70" s="319" t="s">
        <v>2157</v>
      </c>
    </row>
    <row r="71" spans="1:1" x14ac:dyDescent="0.2">
      <c r="A71" s="319" t="s">
        <v>2158</v>
      </c>
    </row>
    <row r="72" spans="1:1" x14ac:dyDescent="0.2">
      <c r="A72" s="319" t="s">
        <v>2159</v>
      </c>
    </row>
    <row r="73" spans="1:1" x14ac:dyDescent="0.2">
      <c r="A73" s="319" t="s">
        <v>2160</v>
      </c>
    </row>
    <row r="74" spans="1:1" x14ac:dyDescent="0.2">
      <c r="A74" s="319" t="s">
        <v>14</v>
      </c>
    </row>
    <row r="75" spans="1:1" x14ac:dyDescent="0.2">
      <c r="A75" s="319" t="s">
        <v>2161</v>
      </c>
    </row>
    <row r="76" spans="1:1" x14ac:dyDescent="0.2">
      <c r="A76" s="319" t="s">
        <v>2162</v>
      </c>
    </row>
    <row r="77" spans="1:1" x14ac:dyDescent="0.2">
      <c r="A77" s="319" t="s">
        <v>2163</v>
      </c>
    </row>
    <row r="78" spans="1:1" x14ac:dyDescent="0.2">
      <c r="A78" s="319" t="s">
        <v>2164</v>
      </c>
    </row>
    <row r="79" spans="1:1" x14ac:dyDescent="0.2">
      <c r="A79" s="319" t="s">
        <v>2165</v>
      </c>
    </row>
    <row r="80" spans="1:1" x14ac:dyDescent="0.2">
      <c r="A80" s="319" t="s">
        <v>2157</v>
      </c>
    </row>
    <row r="163" spans="14:14" x14ac:dyDescent="0.2">
      <c r="N163" s="18">
        <f>COUNTIF(N16:N162, "&lt;&gt;0")</f>
        <v>147</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theme="9" tint="-0.249977111117893"/>
  </sheetPr>
  <dimension ref="A1:CN298"/>
  <sheetViews>
    <sheetView showGridLines="0" view="pageBreakPreview" zoomScale="85" zoomScaleNormal="80" zoomScaleSheetLayoutView="85" workbookViewId="0">
      <selection activeCell="W5" sqref="W5:BC7"/>
    </sheetView>
  </sheetViews>
  <sheetFormatPr baseColWidth="10" defaultColWidth="2.140625" defaultRowHeight="12.75" x14ac:dyDescent="0.2"/>
  <cols>
    <col min="1" max="3" width="1.85546875" customWidth="1"/>
    <col min="4" max="29" width="2.42578125" customWidth="1"/>
    <col min="32" max="52" width="2.7109375" customWidth="1"/>
    <col min="67" max="67" width="3.140625" bestFit="1"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Dossier'!L40</f>
        <v>1</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t="s">
        <v>2211</v>
      </c>
      <c r="H5" s="697"/>
      <c r="I5" s="697"/>
      <c r="J5" s="697"/>
      <c r="K5" s="697"/>
      <c r="L5" s="697"/>
      <c r="M5" s="697"/>
      <c r="N5" s="697"/>
      <c r="O5" s="698"/>
      <c r="P5" s="691" t="s">
        <v>1150</v>
      </c>
      <c r="Q5" s="692"/>
      <c r="R5" s="692"/>
      <c r="S5" s="692"/>
      <c r="T5" s="692"/>
      <c r="U5" s="692"/>
      <c r="V5" s="692"/>
      <c r="W5" s="703" t="s">
        <v>2212</v>
      </c>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21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str">
        <f>MID(VLOOKUP(G11,'RAP mélangés'!B1:G169,6,FALSE),1,1)</f>
        <v>1</v>
      </c>
      <c r="G9" s="779" t="str">
        <f>(VLOOKUP(G11,'RAP mélangés'!B1:G169,3,FALSE))</f>
        <v>Réalisation</v>
      </c>
      <c r="H9" s="780"/>
      <c r="I9" s="780"/>
      <c r="J9" s="780"/>
      <c r="K9" s="133"/>
      <c r="L9" s="134" t="s">
        <v>1153</v>
      </c>
      <c r="M9" s="135"/>
      <c r="N9" s="136"/>
      <c r="O9" s="137" t="str">
        <f>MID(VLOOKUP(G11,'RAP mélangés'!B1:G169,6,FALSE),3,1)</f>
        <v>2</v>
      </c>
      <c r="P9" s="779" t="str">
        <f>(VLOOKUP(G11,'RAP mélangés'!B1:G169,4,FALSE))</f>
        <v>Fabrication</v>
      </c>
      <c r="Q9" s="780"/>
      <c r="R9" s="780"/>
      <c r="S9" s="780"/>
      <c r="T9" s="780"/>
      <c r="U9" s="780"/>
      <c r="V9" s="780"/>
      <c r="W9" s="780"/>
      <c r="X9" s="780"/>
      <c r="Y9" s="780"/>
      <c r="Z9" s="780"/>
      <c r="AA9" s="780"/>
      <c r="AB9" s="780"/>
      <c r="AC9" s="780"/>
      <c r="AD9" s="780"/>
      <c r="AE9" s="780"/>
      <c r="AF9" s="781"/>
      <c r="AG9" s="138"/>
      <c r="AI9" s="782" t="s">
        <v>1154</v>
      </c>
      <c r="AJ9" s="782"/>
      <c r="AK9" s="782"/>
      <c r="AL9" s="782"/>
      <c r="AM9" s="461" t="b">
        <v>0</v>
      </c>
      <c r="AN9" s="130"/>
      <c r="AO9" s="130"/>
      <c r="AP9" s="140"/>
      <c r="AQ9" s="141"/>
      <c r="AR9" s="141"/>
      <c r="AS9" s="141"/>
      <c r="AT9" s="141"/>
      <c r="AU9" s="141"/>
      <c r="AV9" s="190" t="b">
        <v>0</v>
      </c>
      <c r="AW9" s="141"/>
      <c r="AX9" s="141"/>
      <c r="AY9" s="141"/>
      <c r="AZ9" s="141"/>
      <c r="BA9" s="141"/>
      <c r="BB9" s="141"/>
      <c r="BC9" s="141"/>
      <c r="BD9" s="141"/>
      <c r="BE9" s="141"/>
      <c r="BF9" s="190" t="b">
        <v>0</v>
      </c>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str">
        <f>MID(VLOOKUP(G11,'RAP mélangés'!B1:G169,6,FALSE),5,2)</f>
        <v>4</v>
      </c>
      <c r="F11" s="788"/>
      <c r="G11" s="783" t="str">
        <f xml:space="preserve"> 'Entête Dossier'!M40</f>
        <v>Usiner des profils, des liaisons et des formes sur des machines conventionnelles, à positionnement numérique et à commande numérique</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str">
        <f>VLOOKUP(G11,'RAP mélangés'!B1:H169, 5, FALSE)</f>
        <v>Autonomie totale</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str">
        <f>VLOOKUP(G11,'RAP mélangés'!B1:H169, 7, FALSE)</f>
        <v>Le produit usiné est conforme au dessin de définition. Les consignes de sécurité sont respectées.</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str">
        <f>Accueil!C22</f>
        <v>1.1.5</v>
      </c>
      <c r="B21" s="625"/>
      <c r="C21" s="626"/>
      <c r="D21" s="633" t="str">
        <f ca="1">VLOOKUP($A21,(IF($BS$1="Bac Pro Technicien Menuisier Agenceur", matrice2, (IF($BS$1="CAP Menuisier Fabricant de Menuiserie…", matrice1, matrice3)))),4, FALSE)</f>
        <v>Identifier les caractéristiques géométriques et dimensionnelles.</v>
      </c>
      <c r="E21" s="634"/>
      <c r="F21" s="634"/>
      <c r="G21" s="634"/>
      <c r="H21" s="634"/>
      <c r="I21" s="634"/>
      <c r="J21" s="634"/>
      <c r="K21" s="634"/>
      <c r="L21" s="634"/>
      <c r="M21" s="634"/>
      <c r="N21" s="634"/>
      <c r="O21" s="634"/>
      <c r="P21" s="635"/>
      <c r="Q21" s="589" t="str">
        <f ca="1">VLOOKUP($A21,(IF($BS$1="Bac Pro Technicien Menuisier Agenceur", matrice2, (IF($BS$1="CAP Menuisier Fabricant de Menuiserie…", matrice1, matrice3)))),8, FALSE)</f>
        <v>Situation de l’intervention-Dossier de définition (C.C.T.P., descriptif, plans d’architecte, cahier des charges…) -Relevés-Dossiers et notices techniques -Normes (D.T.U. …) -Ressources informatiques (CD ROM, Internet…) -Codes et langages techniques et/ou informatiques -Documents fournisseurs -Plan particulier de sécurité et de prévention de la santé (P.P.S.P.S.)</v>
      </c>
      <c r="R21" s="590"/>
      <c r="S21" s="590"/>
      <c r="T21" s="590"/>
      <c r="U21" s="590"/>
      <c r="V21" s="590"/>
      <c r="W21" s="590"/>
      <c r="X21" s="590"/>
      <c r="Y21" s="590"/>
      <c r="Z21" s="590"/>
      <c r="AA21" s="590"/>
      <c r="AB21" s="590"/>
      <c r="AC21" s="591"/>
      <c r="AD21" s="655" t="s">
        <v>2166</v>
      </c>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315" t="str">
        <f>VLOOKUP($G$11,'RAP mélangés'!B$1:R$169,8,FALSE)</f>
        <v>C1.1</v>
      </c>
      <c r="BT21" s="209" t="str">
        <f>CONCATENATE((MID($BS21,2,1)),".",(MID($BS21,4,2)))</f>
        <v>1.1</v>
      </c>
      <c r="BU21" s="316" t="str">
        <f t="shared" ref="BU21:BU29" ca="1" si="0">VLOOKUP(BT21,(IF(BS$1="Bac Pro Technicien Menuisier Agenceur", cobac, (IF(BS$1="BEP Bois, Option D: Menuiserie - Agencement", cgbep, cocap)))),2,FALSE)</f>
        <v>Décoder et analyser les données de définition</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321" t="str">
        <f>VLOOKUP($G$11,'RAP mélangés'!B$1:R$169,9,FALSE)</f>
        <v>C1.2</v>
      </c>
      <c r="BT22" s="209" t="str">
        <f t="shared" ref="BT22:BT29" si="1">CONCATENATE((MID($BS22,2,1)),".",(MID($BS22,4,2)))</f>
        <v>1.2</v>
      </c>
      <c r="BU22" s="316" t="str">
        <f t="shared" ca="1" si="0"/>
        <v>Décoder et  analyser les données opératoires</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str">
        <f ca="1">VLOOKUP($A21,(IF($BS$1="Bac Pro Technicien Menuisier Agenceur", matrice2, (IF($BS$1="CAP Menuisier Fabricant de Menuiserie…", matrice1, matrice3)))),9, FALSE)</f>
        <v>Le recensement des caractéristiques géométriques et dimensionnelles est exact.</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0</v>
      </c>
      <c r="BF23" s="588"/>
      <c r="BG23" s="588" t="b">
        <v>0</v>
      </c>
      <c r="BH23" s="588"/>
      <c r="BI23" s="588" t="b">
        <v>1</v>
      </c>
      <c r="BJ23" s="588"/>
      <c r="BK23" s="588" t="b">
        <v>0</v>
      </c>
      <c r="BL23" s="612"/>
      <c r="BM23" s="613" t="str">
        <f>CONCATENATE(BR23,"/")</f>
        <v>15/</v>
      </c>
      <c r="BN23" s="614"/>
      <c r="BO23" s="474">
        <v>20</v>
      </c>
      <c r="BP23" s="146"/>
      <c r="BQ23" s="146">
        <f>IF($BA$23=FALSE,(IF($BC$23=FALSE,(IF($BE$23=FALSE,(IF($BG$23=FALSE,(IF($BI$23=FALSE,(IF($BK$23=FALSE,"Non noté",BO23)),BO23*0.75)),BO23*0.5)),BO23*0.3)),BO23*0.2)),BO23*0.1)</f>
        <v>15</v>
      </c>
      <c r="BR23" s="147">
        <f>(ROUND(BQ23/5,1))*5</f>
        <v>15</v>
      </c>
      <c r="BS23" s="321" t="str">
        <f>VLOOKUP($G$11,'RAP mélangés'!B$1:R$169,10,FALSE)</f>
        <v>C2.1</v>
      </c>
      <c r="BT23" s="209" t="str">
        <f t="shared" si="1"/>
        <v>2.1</v>
      </c>
      <c r="BU23" s="316" t="str">
        <f t="shared" ca="1" si="0"/>
        <v>Choisir et adapter des solutions techniques</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str">
        <f>Accueil!D22</f>
        <v>3.1.3</v>
      </c>
      <c r="B24" s="625"/>
      <c r="C24" s="626"/>
      <c r="D24" s="633" t="str">
        <f ca="1">VLOOKUP($A24,(IF($BS$1="Bac Pro Technicien Menuisier Agenceur", matrice2, (IF($BS$1="CAP Menuisier Fabricant de Menuiserie…", matrice1, matrice3)))),4, FALSE)</f>
        <v>Choisir et préparer les outillages et/ou accessoires nécessaires au poste de travail (repérage et débit, usinage, contrôle, montage, mise en forme, finition, conditionnement…).</v>
      </c>
      <c r="E24" s="634"/>
      <c r="F24" s="634"/>
      <c r="G24" s="634"/>
      <c r="H24" s="634"/>
      <c r="I24" s="634"/>
      <c r="J24" s="634"/>
      <c r="K24" s="634"/>
      <c r="L24" s="634"/>
      <c r="M24" s="634"/>
      <c r="N24" s="634"/>
      <c r="O24" s="634"/>
      <c r="P24" s="635"/>
      <c r="Q24" s="589" t="str">
        <f ca="1">VLOOKUP($A24,(IF($BS$1="Bac Pro Technicien Menuisier Agenceur", matrice2, (IF($BS$1="CAP Menuisier Fabricant de Menuiserie…", matrice1, matrice3)))),8, FALSE)</f>
        <v>Poste de travail - Consignes de sécurité - Fiche de procédure d’urgence - Instructions Permanentes de Sécurité (I.P.S.) - Équipements de Protection Individuelle (E.P.I.) - Règles d’ergonomie - Données orales - Dessins de fabrication - Processus de fabrication - Contrat de phase - Planning de fabrication - Circuit d’usinage - Planning d’approvisionnement - Procédures d’utilisation - Fiches techniques - Quantitatif des matériaux ou composants - Machines mono ou multi- opératrices automatisées ou non - Matériels et outillages - Accessoires et supports de stockage et/ou transfert - Équipements d’entretien et de maintenance</v>
      </c>
      <c r="R24" s="590"/>
      <c r="S24" s="590"/>
      <c r="T24" s="590"/>
      <c r="U24" s="590"/>
      <c r="V24" s="590"/>
      <c r="W24" s="590"/>
      <c r="X24" s="590"/>
      <c r="Y24" s="590"/>
      <c r="Z24" s="590"/>
      <c r="AA24" s="590"/>
      <c r="AB24" s="590"/>
      <c r="AC24" s="591"/>
      <c r="AD24" s="655" t="s">
        <v>2167</v>
      </c>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321" t="str">
        <f>VLOOKUP($G$11,'RAP mélangés'!B$1:R$169,11,FALSE)</f>
        <v>C2.4</v>
      </c>
      <c r="BT24" s="209" t="str">
        <f t="shared" si="1"/>
        <v>2.4</v>
      </c>
      <c r="BU24" s="316" t="str">
        <f t="shared" ca="1" si="0"/>
        <v>Établir le processus de fabrication, de dépose et de pose</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321" t="str">
        <f>VLOOKUP($G$11,'RAP mélangés'!B$1:R$169,12,FALSE)</f>
        <v>C3.1</v>
      </c>
      <c r="BT25" s="209" t="str">
        <f t="shared" si="1"/>
        <v>3.1</v>
      </c>
      <c r="BU25" s="316" t="str">
        <f t="shared" ca="1" si="0"/>
        <v>Organiser et mettre en sécurité les postes de travail</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2"/>
      <c r="R26" s="593"/>
      <c r="S26" s="593"/>
      <c r="T26" s="593"/>
      <c r="U26" s="593"/>
      <c r="V26" s="593"/>
      <c r="W26" s="593"/>
      <c r="X26" s="593"/>
      <c r="Y26" s="593"/>
      <c r="Z26" s="593"/>
      <c r="AA26" s="593"/>
      <c r="AB26" s="593"/>
      <c r="AC26" s="594"/>
      <c r="AD26" s="661" t="str">
        <f ca="1">VLOOKUP($A24,(IF($BS$1="Bac Pro Technicien Menuisier Agenceur", matrice2, (IF($BS$1="CAP Menuisier Fabricant de Menuiserie…", matrice1, matrice3)))),9, FALSE)</f>
        <v>Les outillages et accessoires préparés sont conformes aux données opératoires.*</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0</v>
      </c>
      <c r="BJ26" s="588"/>
      <c r="BK26" s="588" t="b">
        <v>1</v>
      </c>
      <c r="BL26" s="612"/>
      <c r="BM26" s="613" t="str">
        <f>CONCATENATE(BR26,"/")</f>
        <v>10/</v>
      </c>
      <c r="BN26" s="614"/>
      <c r="BO26" s="474">
        <v>10</v>
      </c>
      <c r="BP26" s="146"/>
      <c r="BQ26" s="146">
        <f>IF(BA26=FALSE,(IF(BC26=FALSE,(IF(BE26=FALSE,(IF(BG26=FALSE,(IF(BI26=FALSE,(IF(BK26=FALSE,"Non noté",BO26)),BO26*0.75)),BO26*0.5)),BO26*0.3)),BO26*0.2)),BO26*0.1)</f>
        <v>10</v>
      </c>
      <c r="BR26" s="147">
        <f>(ROUND(BQ26/5,1))*5</f>
        <v>10</v>
      </c>
      <c r="BS26" s="321" t="str">
        <f>VLOOKUP($G$11,'RAP mélangés'!B$1:R$169,13,FALSE)</f>
        <v>C3.4</v>
      </c>
      <c r="BT26" s="209" t="str">
        <f t="shared" si="1"/>
        <v>3.4</v>
      </c>
      <c r="BU26" s="316" t="str">
        <f t="shared" ca="1" si="0"/>
        <v xml:space="preserve">Conduire les opérations d’usinage : machines conventionnelles, machines à positionnement numérique (P.N.) et à commande numérique (C.N.) </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t="str">
        <f>Accueil!E22</f>
        <v>3.4.2</v>
      </c>
      <c r="B27" s="625"/>
      <c r="C27" s="626"/>
      <c r="D27" s="633" t="str">
        <f ca="1">VLOOKUP($A27,(IF($BS$1="Bac Pro Technicien Menuisier Agenceur", matrice2, (IF($BS$1="CAP Menuisier Fabricant de Menuiserie…", matrice1, matrice3)))),4, FALSE)</f>
        <v>Usiner les éléments.</v>
      </c>
      <c r="E27" s="634"/>
      <c r="F27" s="634"/>
      <c r="G27" s="634"/>
      <c r="H27" s="634"/>
      <c r="I27" s="634"/>
      <c r="J27" s="634"/>
      <c r="K27" s="634"/>
      <c r="L27" s="634"/>
      <c r="M27" s="634"/>
      <c r="N27" s="634"/>
      <c r="O27" s="634"/>
      <c r="P27" s="635"/>
      <c r="Q27" s="589" t="str">
        <f ca="1">VLOOKUP($A27,(IF($BS$1="Bac Pro Technicien Menuisier Agenceur", matrice2, (IF($BS$1="CAP Menuisier Fabricant de Menuiserie…", matrice1, matrice3)))),8, FALSE)</f>
        <v>Données orales. - Définition du produit : - dessins d'ensemble, de fabrication ;- gammes, - contrats de phase,- fiches techniques complémentaires (machines, outillages, composants…) - La ou les pièces - Appareils et/ou instruments de réglage. - Machines outils conventionnelles, à positionnement numérique (P.N.) et à commande numérique (C.N.) - Procédures d’utilisation - Programme établi - Instructions Permanentes de Sécurité (I.P.S.)</v>
      </c>
      <c r="R27" s="590"/>
      <c r="S27" s="590"/>
      <c r="T27" s="590"/>
      <c r="U27" s="590"/>
      <c r="V27" s="590"/>
      <c r="W27" s="590"/>
      <c r="X27" s="590"/>
      <c r="Y27" s="590"/>
      <c r="Z27" s="590"/>
      <c r="AA27" s="590"/>
      <c r="AB27" s="590"/>
      <c r="AC27" s="591"/>
      <c r="AD27" s="655" t="s">
        <v>2168</v>
      </c>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321">
        <f>VLOOKUP($G$11,'RAP mélangés'!B$1:R$169,14,FALSE)</f>
        <v>0</v>
      </c>
      <c r="BT27" s="209" t="str">
        <f t="shared" si="1"/>
        <v>.</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321">
        <f>VLOOKUP($G$11,'RAP mélangés'!B$1:R$169,15,FALSE)</f>
        <v>0</v>
      </c>
      <c r="BT28" s="209" t="str">
        <f t="shared" si="1"/>
        <v>.</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str">
        <f ca="1">VLOOKUP($A27,(IF($BS$1="Bac Pro Technicien Menuisier Agenceur", matrice2, (IF($BS$1="CAP Menuisier Fabricant de Menuiserie…", matrice1, matrice3)))),9, FALSE)</f>
        <v>La conduite de l’usinage est maîtrisée.*</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1</v>
      </c>
      <c r="BH29" s="588"/>
      <c r="BI29" s="588" t="b">
        <v>0</v>
      </c>
      <c r="BJ29" s="588"/>
      <c r="BK29" s="588" t="b">
        <v>0</v>
      </c>
      <c r="BL29" s="612"/>
      <c r="BM29" s="613" t="str">
        <f>CONCATENATE(BR29,"/")</f>
        <v>5/</v>
      </c>
      <c r="BN29" s="614"/>
      <c r="BO29" s="474">
        <v>10</v>
      </c>
      <c r="BP29" s="146"/>
      <c r="BQ29" s="146">
        <f>IF(BA29=FALSE,(IF(BC29=FALSE,(IF(BE29=FALSE,(IF(BG29=FALSE,(IF(BI29=FALSE,(IF(BK29=FALSE,"Non noté",BO29)),BO29*0.75)),BO29*0.5)),BO29*0.3)),BO29*0.2)),BO29*0.1)</f>
        <v>5</v>
      </c>
      <c r="BR29" s="147">
        <f>(ROUND(BQ29/5,1))*5</f>
        <v>5</v>
      </c>
      <c r="BS29" s="321">
        <f>VLOOKUP($G$11,'RAP mélangés'!B$1:R$169,16,FALSE)</f>
        <v>0</v>
      </c>
      <c r="BT29" s="209" t="str">
        <f t="shared" si="1"/>
        <v>.</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M21:BO22"/>
    <mergeCell ref="BM24:BO25"/>
    <mergeCell ref="BA21:BL22"/>
    <mergeCell ref="BA26:BB26"/>
    <mergeCell ref="BC26:BD26"/>
    <mergeCell ref="BE26:BF26"/>
    <mergeCell ref="BG26:BH26"/>
    <mergeCell ref="BI26:BJ26"/>
    <mergeCell ref="BK26:BL26"/>
    <mergeCell ref="BM26:BN26"/>
    <mergeCell ref="BK23:BL23"/>
    <mergeCell ref="BM23:BN23"/>
    <mergeCell ref="A14:F17"/>
    <mergeCell ref="G14:AF17"/>
    <mergeCell ref="AH14:AL17"/>
    <mergeCell ref="AM14:BO17"/>
    <mergeCell ref="A9:E9"/>
    <mergeCell ref="G9:J9"/>
    <mergeCell ref="P9:AF9"/>
    <mergeCell ref="AI9:AL9"/>
    <mergeCell ref="A11:D12"/>
    <mergeCell ref="E11:F12"/>
    <mergeCell ref="G11:BO12"/>
    <mergeCell ref="A5:F7"/>
    <mergeCell ref="G5:O7"/>
    <mergeCell ref="P5:V7"/>
    <mergeCell ref="W5:BC7"/>
    <mergeCell ref="BE7:BO7"/>
    <mergeCell ref="BE1:BO6"/>
    <mergeCell ref="A1:F3"/>
    <mergeCell ref="G1:AF3"/>
    <mergeCell ref="AH1:AX3"/>
    <mergeCell ref="AY1:AZ3"/>
    <mergeCell ref="BA1:BC3"/>
    <mergeCell ref="A19:P20"/>
    <mergeCell ref="Q19:AC20"/>
    <mergeCell ref="AD19:AZ20"/>
    <mergeCell ref="BA19:BL19"/>
    <mergeCell ref="BM19:BO20"/>
    <mergeCell ref="A24:C26"/>
    <mergeCell ref="D24:P26"/>
    <mergeCell ref="A21:C23"/>
    <mergeCell ref="D21:P23"/>
    <mergeCell ref="Q21:AC23"/>
    <mergeCell ref="AD21:AZ22"/>
    <mergeCell ref="AD23:AZ23"/>
    <mergeCell ref="AD26:AZ26"/>
    <mergeCell ref="AD24:AZ25"/>
    <mergeCell ref="AD29:AZ29"/>
    <mergeCell ref="AD27:AZ28"/>
    <mergeCell ref="N33:AE40"/>
    <mergeCell ref="N31:AA32"/>
    <mergeCell ref="AK36:AL37"/>
    <mergeCell ref="AK38:AL39"/>
    <mergeCell ref="AK40:AL41"/>
    <mergeCell ref="AM36:BO37"/>
    <mergeCell ref="AM38:BO39"/>
    <mergeCell ref="AM40:BO41"/>
    <mergeCell ref="BM27:BO28"/>
    <mergeCell ref="A42:D43"/>
    <mergeCell ref="Q42:T43"/>
    <mergeCell ref="A27:C29"/>
    <mergeCell ref="D27:P29"/>
    <mergeCell ref="E42:N43"/>
    <mergeCell ref="O42:P43"/>
    <mergeCell ref="AK32:AL33"/>
    <mergeCell ref="AK34:AL35"/>
    <mergeCell ref="AM30:BO31"/>
    <mergeCell ref="AM32:BO33"/>
    <mergeCell ref="AM34:BO35"/>
    <mergeCell ref="BA29:BB29"/>
    <mergeCell ref="BS1:BV1"/>
    <mergeCell ref="BS30:BS33"/>
    <mergeCell ref="BT30:BT33"/>
    <mergeCell ref="BU30:CN33"/>
    <mergeCell ref="U42:AD43"/>
    <mergeCell ref="AE42:AN43"/>
    <mergeCell ref="BS16:CH20"/>
    <mergeCell ref="BA23:BB23"/>
    <mergeCell ref="BC23:BD23"/>
    <mergeCell ref="BE23:BF23"/>
    <mergeCell ref="BG23:BH23"/>
    <mergeCell ref="BI23:BJ23"/>
    <mergeCell ref="AO42:BO43"/>
    <mergeCell ref="BK29:BL29"/>
    <mergeCell ref="BM29:BN29"/>
    <mergeCell ref="AK30:AL31"/>
    <mergeCell ref="BC29:BD29"/>
    <mergeCell ref="BE29:BF29"/>
    <mergeCell ref="BG29:BH29"/>
    <mergeCell ref="BI29:BJ29"/>
    <mergeCell ref="Q24:AC26"/>
    <mergeCell ref="Q27:AC29"/>
  </mergeCells>
  <conditionalFormatting sqref="O9 L9 A14:AF17 AH14 A9:F9">
    <cfRule type="expression" dxfId="1121" priority="15">
      <formula>$G$11="CHOISIR LA TACHE A EVALUER"</formula>
    </cfRule>
  </conditionalFormatting>
  <conditionalFormatting sqref="A21 A27 A24">
    <cfRule type="cellIs" dxfId="1120" priority="14" operator="notEqual">
      <formula>0</formula>
    </cfRule>
  </conditionalFormatting>
  <conditionalFormatting sqref="Q21 D27 D21 D24 Q24 Q27">
    <cfRule type="containsErrors" dxfId="1119" priority="13" stopIfTrue="1">
      <formula>ISERROR(D21)</formula>
    </cfRule>
  </conditionalFormatting>
  <conditionalFormatting sqref="E11:BO12 A11">
    <cfRule type="expression" dxfId="1118" priority="27">
      <formula>$O$9="1"</formula>
    </cfRule>
    <cfRule type="expression" dxfId="1117" priority="28">
      <formula>$O$9="2"</formula>
    </cfRule>
    <cfRule type="expression" dxfId="1116" priority="29">
      <formula>$O$9="3"</formula>
    </cfRule>
  </conditionalFormatting>
  <conditionalFormatting sqref="A11:BO12">
    <cfRule type="expression" dxfId="1115" priority="30">
      <formula>$O$9="6"</formula>
    </cfRule>
    <cfRule type="expression" dxfId="1114" priority="31">
      <formula>$O$9="5"</formula>
    </cfRule>
    <cfRule type="expression" dxfId="1113" priority="32">
      <formula>$O$9="4"</formula>
    </cfRule>
  </conditionalFormatting>
  <conditionalFormatting sqref="BU21:CN33">
    <cfRule type="containsErrors" dxfId="1112" priority="7">
      <formula>ISERROR(BU21)</formula>
    </cfRule>
  </conditionalFormatting>
  <conditionalFormatting sqref="BS21:BS33">
    <cfRule type="containsErrors" dxfId="1111" priority="5">
      <formula>ISERROR(BS21)</formula>
    </cfRule>
    <cfRule type="cellIs" dxfId="1110" priority="6" operator="equal">
      <formula>0</formula>
    </cfRule>
  </conditionalFormatting>
  <conditionalFormatting sqref="BM23:BN23">
    <cfRule type="containsErrors" dxfId="1109" priority="4">
      <formula>ISERROR(BM23)</formula>
    </cfRule>
  </conditionalFormatting>
  <conditionalFormatting sqref="BM26:BN26">
    <cfRule type="containsErrors" dxfId="1108" priority="3">
      <formula>ISERROR(BM26)</formula>
    </cfRule>
  </conditionalFormatting>
  <conditionalFormatting sqref="BM29:BN29">
    <cfRule type="containsErrors" dxfId="1107" priority="2">
      <formula>ISERROR(BM29)</formula>
    </cfRule>
  </conditionalFormatting>
  <conditionalFormatting sqref="U42:AD43 AO42:BO43">
    <cfRule type="containsErrors" dxfId="1106" priority="1">
      <formula>ISERROR(U42)</formula>
    </cfRule>
  </conditionalFormatting>
  <dataValidations count="4">
    <dataValidation type="list" allowBlank="1" showInputMessage="1" showErrorMessage="1" sqref="U42">
      <formula1>classe</formula1>
    </dataValidation>
    <dataValidation type="list" allowBlank="1" showInputMessage="1" showErrorMessage="1" sqref="G5:O7">
      <formula1>centre_d_interet</formula1>
    </dataValidation>
    <dataValidation type="list" allowBlank="1" showInputMessage="1" showErrorMessage="1" sqref="W5:BC7">
      <formula1>contexte</formula1>
    </dataValidation>
    <dataValidation type="list" allowBlank="1" showInputMessage="1" showErrorMessage="1" sqref="A21:C29">
      <formula1>IF($BS$1="Bac Pro Technicien Menuisier Agenceur", numero_competence_detaille,(IF($BS$1="CAP Menuisier Fabricant de Menuiserie…", compétences, codebep)))</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55" r:id="rId4" name="Check Box 11">
              <controlPr locked="0" defaultSize="0" autoFill="0" autoLine="0" autoPict="0">
                <anchor moveWithCells="1" sizeWithCells="1">
                  <from>
                    <xdr:col>38</xdr:col>
                    <xdr:colOff>19050</xdr:colOff>
                    <xdr:row>8</xdr:row>
                    <xdr:rowOff>0</xdr:rowOff>
                  </from>
                  <to>
                    <xdr:col>39</xdr:col>
                    <xdr:colOff>66675</xdr:colOff>
                    <xdr:row>9</xdr:row>
                    <xdr:rowOff>28575</xdr:rowOff>
                  </to>
                </anchor>
              </controlPr>
            </control>
          </mc:Choice>
        </mc:AlternateContent>
        <mc:AlternateContent xmlns:mc="http://schemas.openxmlformats.org/markup-compatibility/2006">
          <mc:Choice Requires="x14">
            <control shapeId="31753" r:id="rId5" name="Check Box 9">
              <controlPr locked="0" defaultSize="0" autoFill="0" autoLine="0" autoPict="0">
                <anchor moveWithCells="1" sizeWithCells="1">
                  <from>
                    <xdr:col>46</xdr:col>
                    <xdr:colOff>95250</xdr:colOff>
                    <xdr:row>8</xdr:row>
                    <xdr:rowOff>0</xdr:rowOff>
                  </from>
                  <to>
                    <xdr:col>47</xdr:col>
                    <xdr:colOff>133350</xdr:colOff>
                    <xdr:row>9</xdr:row>
                    <xdr:rowOff>28575</xdr:rowOff>
                  </to>
                </anchor>
              </controlPr>
            </control>
          </mc:Choice>
        </mc:AlternateContent>
        <mc:AlternateContent xmlns:mc="http://schemas.openxmlformats.org/markup-compatibility/2006">
          <mc:Choice Requires="x14">
            <control shapeId="31747" r:id="rId6" name="Check Box 3">
              <controlPr locked="0" defaultSize="0" autoFill="0" autoLine="0" autoPict="0">
                <anchor moveWithCells="1" sizeWithCells="1">
                  <from>
                    <xdr:col>57</xdr:col>
                    <xdr:colOff>9525</xdr:colOff>
                    <xdr:row>7</xdr:row>
                    <xdr:rowOff>133350</xdr:rowOff>
                  </from>
                  <to>
                    <xdr:col>58</xdr:col>
                    <xdr:colOff>66675</xdr:colOff>
                    <xdr:row>9</xdr:row>
                    <xdr:rowOff>19050</xdr:rowOff>
                  </to>
                </anchor>
              </controlPr>
            </control>
          </mc:Choice>
        </mc:AlternateContent>
        <mc:AlternateContent xmlns:mc="http://schemas.openxmlformats.org/markup-compatibility/2006">
          <mc:Choice Requires="x14">
            <control shapeId="32374" r:id="rId7" name="Check Box 630">
              <controlPr defaultSize="0" autoFill="0" autoLine="0" autoPict="0">
                <anchor moveWithCells="1" sizeWithCells="1">
                  <from>
                    <xdr:col>54</xdr:col>
                    <xdr:colOff>66675</xdr:colOff>
                    <xdr:row>21</xdr:row>
                    <xdr:rowOff>381000</xdr:rowOff>
                  </from>
                  <to>
                    <xdr:col>56</xdr:col>
                    <xdr:colOff>66675</xdr:colOff>
                    <xdr:row>22</xdr:row>
                    <xdr:rowOff>381000</xdr:rowOff>
                  </to>
                </anchor>
              </controlPr>
            </control>
          </mc:Choice>
        </mc:AlternateContent>
        <mc:AlternateContent xmlns:mc="http://schemas.openxmlformats.org/markup-compatibility/2006">
          <mc:Choice Requires="x14">
            <control shapeId="32375" r:id="rId8" name="Check Box 631">
              <controlPr defaultSize="0" autoFill="0" autoLine="0" autoPict="0">
                <anchor moveWithCells="1" sizeWithCells="1">
                  <from>
                    <xdr:col>56</xdr:col>
                    <xdr:colOff>28575</xdr:colOff>
                    <xdr:row>21</xdr:row>
                    <xdr:rowOff>381000</xdr:rowOff>
                  </from>
                  <to>
                    <xdr:col>58</xdr:col>
                    <xdr:colOff>28575</xdr:colOff>
                    <xdr:row>22</xdr:row>
                    <xdr:rowOff>381000</xdr:rowOff>
                  </to>
                </anchor>
              </controlPr>
            </control>
          </mc:Choice>
        </mc:AlternateContent>
        <mc:AlternateContent xmlns:mc="http://schemas.openxmlformats.org/markup-compatibility/2006">
          <mc:Choice Requires="x14">
            <control shapeId="32376" r:id="rId9" name="Check Box 632">
              <controlPr defaultSize="0" autoFill="0" autoLine="0" autoPict="0">
                <anchor moveWithCells="1" sizeWithCells="1">
                  <from>
                    <xdr:col>57</xdr:col>
                    <xdr:colOff>123825</xdr:colOff>
                    <xdr:row>21</xdr:row>
                    <xdr:rowOff>381000</xdr:rowOff>
                  </from>
                  <to>
                    <xdr:col>59</xdr:col>
                    <xdr:colOff>123825</xdr:colOff>
                    <xdr:row>22</xdr:row>
                    <xdr:rowOff>381000</xdr:rowOff>
                  </to>
                </anchor>
              </controlPr>
            </control>
          </mc:Choice>
        </mc:AlternateContent>
        <mc:AlternateContent xmlns:mc="http://schemas.openxmlformats.org/markup-compatibility/2006">
          <mc:Choice Requires="x14">
            <control shapeId="32377" r:id="rId10" name="Check Box 633">
              <controlPr defaultSize="0" autoFill="0" autoLine="0" autoPict="0">
                <anchor moveWithCells="1" sizeWithCells="1">
                  <from>
                    <xdr:col>59</xdr:col>
                    <xdr:colOff>95250</xdr:colOff>
                    <xdr:row>21</xdr:row>
                    <xdr:rowOff>381000</xdr:rowOff>
                  </from>
                  <to>
                    <xdr:col>61</xdr:col>
                    <xdr:colOff>85725</xdr:colOff>
                    <xdr:row>22</xdr:row>
                    <xdr:rowOff>381000</xdr:rowOff>
                  </to>
                </anchor>
              </controlPr>
            </control>
          </mc:Choice>
        </mc:AlternateContent>
        <mc:AlternateContent xmlns:mc="http://schemas.openxmlformats.org/markup-compatibility/2006">
          <mc:Choice Requires="x14">
            <control shapeId="32378" r:id="rId11" name="Check Box 634">
              <controlPr defaultSize="0" autoFill="0" autoLine="0" autoPict="0">
                <anchor moveWithCells="1" sizeWithCells="1">
                  <from>
                    <xdr:col>61</xdr:col>
                    <xdr:colOff>28575</xdr:colOff>
                    <xdr:row>21</xdr:row>
                    <xdr:rowOff>381000</xdr:rowOff>
                  </from>
                  <to>
                    <xdr:col>63</xdr:col>
                    <xdr:colOff>19050</xdr:colOff>
                    <xdr:row>22</xdr:row>
                    <xdr:rowOff>381000</xdr:rowOff>
                  </to>
                </anchor>
              </controlPr>
            </control>
          </mc:Choice>
        </mc:AlternateContent>
        <mc:AlternateContent xmlns:mc="http://schemas.openxmlformats.org/markup-compatibility/2006">
          <mc:Choice Requires="x14">
            <control shapeId="32379" r:id="rId12" name="Check Box 635">
              <controlPr defaultSize="0" autoFill="0" autoLine="0" autoPict="0">
                <anchor moveWithCells="1" sizeWithCells="1">
                  <from>
                    <xdr:col>52</xdr:col>
                    <xdr:colOff>123825</xdr:colOff>
                    <xdr:row>21</xdr:row>
                    <xdr:rowOff>381000</xdr:rowOff>
                  </from>
                  <to>
                    <xdr:col>54</xdr:col>
                    <xdr:colOff>114300</xdr:colOff>
                    <xdr:row>22</xdr:row>
                    <xdr:rowOff>381000</xdr:rowOff>
                  </to>
                </anchor>
              </controlPr>
            </control>
          </mc:Choice>
        </mc:AlternateContent>
        <mc:AlternateContent xmlns:mc="http://schemas.openxmlformats.org/markup-compatibility/2006">
          <mc:Choice Requires="x14">
            <control shapeId="32397" r:id="rId13" name="Check Box 653">
              <controlPr defaultSize="0" autoFill="0" autoLine="0" autoPict="0">
                <anchor moveWithCells="1" sizeWithCells="1">
                  <from>
                    <xdr:col>54</xdr:col>
                    <xdr:colOff>66675</xdr:colOff>
                    <xdr:row>24</xdr:row>
                    <xdr:rowOff>352425</xdr:rowOff>
                  </from>
                  <to>
                    <xdr:col>56</xdr:col>
                    <xdr:colOff>66675</xdr:colOff>
                    <xdr:row>25</xdr:row>
                    <xdr:rowOff>352425</xdr:rowOff>
                  </to>
                </anchor>
              </controlPr>
            </control>
          </mc:Choice>
        </mc:AlternateContent>
        <mc:AlternateContent xmlns:mc="http://schemas.openxmlformats.org/markup-compatibility/2006">
          <mc:Choice Requires="x14">
            <control shapeId="32398" r:id="rId14" name="Check Box 654">
              <controlPr defaultSize="0" autoFill="0" autoLine="0" autoPict="0">
                <anchor moveWithCells="1" sizeWithCells="1">
                  <from>
                    <xdr:col>56</xdr:col>
                    <xdr:colOff>28575</xdr:colOff>
                    <xdr:row>24</xdr:row>
                    <xdr:rowOff>352425</xdr:rowOff>
                  </from>
                  <to>
                    <xdr:col>58</xdr:col>
                    <xdr:colOff>28575</xdr:colOff>
                    <xdr:row>25</xdr:row>
                    <xdr:rowOff>352425</xdr:rowOff>
                  </to>
                </anchor>
              </controlPr>
            </control>
          </mc:Choice>
        </mc:AlternateContent>
        <mc:AlternateContent xmlns:mc="http://schemas.openxmlformats.org/markup-compatibility/2006">
          <mc:Choice Requires="x14">
            <control shapeId="32399" r:id="rId15" name="Check Box 655">
              <controlPr defaultSize="0" autoFill="0" autoLine="0" autoPict="0">
                <anchor moveWithCells="1" sizeWithCells="1">
                  <from>
                    <xdr:col>57</xdr:col>
                    <xdr:colOff>123825</xdr:colOff>
                    <xdr:row>24</xdr:row>
                    <xdr:rowOff>352425</xdr:rowOff>
                  </from>
                  <to>
                    <xdr:col>59</xdr:col>
                    <xdr:colOff>123825</xdr:colOff>
                    <xdr:row>25</xdr:row>
                    <xdr:rowOff>352425</xdr:rowOff>
                  </to>
                </anchor>
              </controlPr>
            </control>
          </mc:Choice>
        </mc:AlternateContent>
        <mc:AlternateContent xmlns:mc="http://schemas.openxmlformats.org/markup-compatibility/2006">
          <mc:Choice Requires="x14">
            <control shapeId="32400" r:id="rId16" name="Check Box 656">
              <controlPr defaultSize="0" autoFill="0" autoLine="0" autoPict="0">
                <anchor moveWithCells="1" sizeWithCells="1">
                  <from>
                    <xdr:col>59</xdr:col>
                    <xdr:colOff>95250</xdr:colOff>
                    <xdr:row>24</xdr:row>
                    <xdr:rowOff>352425</xdr:rowOff>
                  </from>
                  <to>
                    <xdr:col>61</xdr:col>
                    <xdr:colOff>85725</xdr:colOff>
                    <xdr:row>25</xdr:row>
                    <xdr:rowOff>352425</xdr:rowOff>
                  </to>
                </anchor>
              </controlPr>
            </control>
          </mc:Choice>
        </mc:AlternateContent>
        <mc:AlternateContent xmlns:mc="http://schemas.openxmlformats.org/markup-compatibility/2006">
          <mc:Choice Requires="x14">
            <control shapeId="32401" r:id="rId17" name="Check Box 657">
              <controlPr defaultSize="0" autoFill="0" autoLine="0" autoPict="0">
                <anchor moveWithCells="1" sizeWithCells="1">
                  <from>
                    <xdr:col>61</xdr:col>
                    <xdr:colOff>28575</xdr:colOff>
                    <xdr:row>24</xdr:row>
                    <xdr:rowOff>352425</xdr:rowOff>
                  </from>
                  <to>
                    <xdr:col>63</xdr:col>
                    <xdr:colOff>19050</xdr:colOff>
                    <xdr:row>25</xdr:row>
                    <xdr:rowOff>352425</xdr:rowOff>
                  </to>
                </anchor>
              </controlPr>
            </control>
          </mc:Choice>
        </mc:AlternateContent>
        <mc:AlternateContent xmlns:mc="http://schemas.openxmlformats.org/markup-compatibility/2006">
          <mc:Choice Requires="x14">
            <control shapeId="32402" r:id="rId18" name="Check Box 658">
              <controlPr defaultSize="0" autoFill="0" autoLine="0" autoPict="0">
                <anchor moveWithCells="1" sizeWithCells="1">
                  <from>
                    <xdr:col>52</xdr:col>
                    <xdr:colOff>123825</xdr:colOff>
                    <xdr:row>24</xdr:row>
                    <xdr:rowOff>352425</xdr:rowOff>
                  </from>
                  <to>
                    <xdr:col>54</xdr:col>
                    <xdr:colOff>114300</xdr:colOff>
                    <xdr:row>25</xdr:row>
                    <xdr:rowOff>352425</xdr:rowOff>
                  </to>
                </anchor>
              </controlPr>
            </control>
          </mc:Choice>
        </mc:AlternateContent>
        <mc:AlternateContent xmlns:mc="http://schemas.openxmlformats.org/markup-compatibility/2006">
          <mc:Choice Requires="x14">
            <control shapeId="32403" r:id="rId19" name="Check Box 659">
              <controlPr defaultSize="0" autoFill="0" autoLine="0" autoPict="0">
                <anchor moveWithCells="1" sizeWithCells="1">
                  <from>
                    <xdr:col>54</xdr:col>
                    <xdr:colOff>76200</xdr:colOff>
                    <xdr:row>27</xdr:row>
                    <xdr:rowOff>361950</xdr:rowOff>
                  </from>
                  <to>
                    <xdr:col>56</xdr:col>
                    <xdr:colOff>76200</xdr:colOff>
                    <xdr:row>28</xdr:row>
                    <xdr:rowOff>361950</xdr:rowOff>
                  </to>
                </anchor>
              </controlPr>
            </control>
          </mc:Choice>
        </mc:AlternateContent>
        <mc:AlternateContent xmlns:mc="http://schemas.openxmlformats.org/markup-compatibility/2006">
          <mc:Choice Requires="x14">
            <control shapeId="32404" r:id="rId20" name="Check Box 660">
              <controlPr defaultSize="0" autoFill="0" autoLine="0" autoPict="0">
                <anchor moveWithCells="1" sizeWithCells="1">
                  <from>
                    <xdr:col>56</xdr:col>
                    <xdr:colOff>38100</xdr:colOff>
                    <xdr:row>27</xdr:row>
                    <xdr:rowOff>361950</xdr:rowOff>
                  </from>
                  <to>
                    <xdr:col>58</xdr:col>
                    <xdr:colOff>38100</xdr:colOff>
                    <xdr:row>28</xdr:row>
                    <xdr:rowOff>361950</xdr:rowOff>
                  </to>
                </anchor>
              </controlPr>
            </control>
          </mc:Choice>
        </mc:AlternateContent>
        <mc:AlternateContent xmlns:mc="http://schemas.openxmlformats.org/markup-compatibility/2006">
          <mc:Choice Requires="x14">
            <control shapeId="32405" r:id="rId21" name="Check Box 661">
              <controlPr defaultSize="0" autoFill="0" autoLine="0" autoPict="0">
                <anchor moveWithCells="1" sizeWithCells="1">
                  <from>
                    <xdr:col>57</xdr:col>
                    <xdr:colOff>133350</xdr:colOff>
                    <xdr:row>27</xdr:row>
                    <xdr:rowOff>361950</xdr:rowOff>
                  </from>
                  <to>
                    <xdr:col>59</xdr:col>
                    <xdr:colOff>133350</xdr:colOff>
                    <xdr:row>28</xdr:row>
                    <xdr:rowOff>361950</xdr:rowOff>
                  </to>
                </anchor>
              </controlPr>
            </control>
          </mc:Choice>
        </mc:AlternateContent>
        <mc:AlternateContent xmlns:mc="http://schemas.openxmlformats.org/markup-compatibility/2006">
          <mc:Choice Requires="x14">
            <control shapeId="32406" r:id="rId22" name="Check Box 662">
              <controlPr defaultSize="0" autoFill="0" autoLine="0" autoPict="0">
                <anchor moveWithCells="1" sizeWithCells="1">
                  <from>
                    <xdr:col>59</xdr:col>
                    <xdr:colOff>104775</xdr:colOff>
                    <xdr:row>27</xdr:row>
                    <xdr:rowOff>361950</xdr:rowOff>
                  </from>
                  <to>
                    <xdr:col>61</xdr:col>
                    <xdr:colOff>95250</xdr:colOff>
                    <xdr:row>28</xdr:row>
                    <xdr:rowOff>361950</xdr:rowOff>
                  </to>
                </anchor>
              </controlPr>
            </control>
          </mc:Choice>
        </mc:AlternateContent>
        <mc:AlternateContent xmlns:mc="http://schemas.openxmlformats.org/markup-compatibility/2006">
          <mc:Choice Requires="x14">
            <control shapeId="32407" r:id="rId23" name="Check Box 663">
              <controlPr defaultSize="0" autoFill="0" autoLine="0" autoPict="0">
                <anchor moveWithCells="1" sizeWithCells="1">
                  <from>
                    <xdr:col>61</xdr:col>
                    <xdr:colOff>38100</xdr:colOff>
                    <xdr:row>27</xdr:row>
                    <xdr:rowOff>361950</xdr:rowOff>
                  </from>
                  <to>
                    <xdr:col>63</xdr:col>
                    <xdr:colOff>28575</xdr:colOff>
                    <xdr:row>28</xdr:row>
                    <xdr:rowOff>361950</xdr:rowOff>
                  </to>
                </anchor>
              </controlPr>
            </control>
          </mc:Choice>
        </mc:AlternateContent>
        <mc:AlternateContent xmlns:mc="http://schemas.openxmlformats.org/markup-compatibility/2006">
          <mc:Choice Requires="x14">
            <control shapeId="32408" r:id="rId24" name="Check Box 664">
              <controlPr defaultSize="0" autoFill="0" autoLine="0" autoPict="0">
                <anchor moveWithCells="1" sizeWithCells="1">
                  <from>
                    <xdr:col>52</xdr:col>
                    <xdr:colOff>133350</xdr:colOff>
                    <xdr:row>27</xdr:row>
                    <xdr:rowOff>361950</xdr:rowOff>
                  </from>
                  <to>
                    <xdr:col>54</xdr:col>
                    <xdr:colOff>123825</xdr:colOff>
                    <xdr:row>28</xdr:row>
                    <xdr:rowOff>361950</xdr:rowOff>
                  </to>
                </anchor>
              </controlPr>
            </control>
          </mc:Choice>
        </mc:AlternateContent>
        <mc:AlternateContent xmlns:mc="http://schemas.openxmlformats.org/markup-compatibility/2006">
          <mc:Choice Requires="x14">
            <control shapeId="32352" r:id="rId25" name="Check Box 608">
              <controlPr defaultSize="0" autoFill="0" autoLine="0" autoPict="0">
                <anchor moveWithCells="1" sizeWithCells="1">
                  <from>
                    <xdr:col>54</xdr:col>
                    <xdr:colOff>66675</xdr:colOff>
                    <xdr:row>20</xdr:row>
                    <xdr:rowOff>257175</xdr:rowOff>
                  </from>
                  <to>
                    <xdr:col>56</xdr:col>
                    <xdr:colOff>57150</xdr:colOff>
                    <xdr:row>21</xdr:row>
                    <xdr:rowOff>257175</xdr:rowOff>
                  </to>
                </anchor>
              </controlPr>
            </control>
          </mc:Choice>
        </mc:AlternateContent>
        <mc:AlternateContent xmlns:mc="http://schemas.openxmlformats.org/markup-compatibility/2006">
          <mc:Choice Requires="x14">
            <control shapeId="32353" r:id="rId26" name="Check Box 609">
              <controlPr defaultSize="0" autoFill="0" autoLine="0" autoPict="0">
                <anchor moveWithCells="1" sizeWithCells="1">
                  <from>
                    <xdr:col>56</xdr:col>
                    <xdr:colOff>19050</xdr:colOff>
                    <xdr:row>20</xdr:row>
                    <xdr:rowOff>257175</xdr:rowOff>
                  </from>
                  <to>
                    <xdr:col>58</xdr:col>
                    <xdr:colOff>19050</xdr:colOff>
                    <xdr:row>21</xdr:row>
                    <xdr:rowOff>257175</xdr:rowOff>
                  </to>
                </anchor>
              </controlPr>
            </control>
          </mc:Choice>
        </mc:AlternateContent>
        <mc:AlternateContent xmlns:mc="http://schemas.openxmlformats.org/markup-compatibility/2006">
          <mc:Choice Requires="x14">
            <control shapeId="32354" r:id="rId27" name="Check Box 610">
              <controlPr defaultSize="0" autoFill="0" autoLine="0" autoPict="0">
                <anchor moveWithCells="1" sizeWithCells="1">
                  <from>
                    <xdr:col>57</xdr:col>
                    <xdr:colOff>123825</xdr:colOff>
                    <xdr:row>20</xdr:row>
                    <xdr:rowOff>257175</xdr:rowOff>
                  </from>
                  <to>
                    <xdr:col>59</xdr:col>
                    <xdr:colOff>114300</xdr:colOff>
                    <xdr:row>21</xdr:row>
                    <xdr:rowOff>257175</xdr:rowOff>
                  </to>
                </anchor>
              </controlPr>
            </control>
          </mc:Choice>
        </mc:AlternateContent>
        <mc:AlternateContent xmlns:mc="http://schemas.openxmlformats.org/markup-compatibility/2006">
          <mc:Choice Requires="x14">
            <control shapeId="32355" r:id="rId28" name="Check Box 611">
              <controlPr defaultSize="0" autoFill="0" autoLine="0" autoPict="0">
                <anchor moveWithCells="1" sizeWithCells="1">
                  <from>
                    <xdr:col>59</xdr:col>
                    <xdr:colOff>76200</xdr:colOff>
                    <xdr:row>20</xdr:row>
                    <xdr:rowOff>257175</xdr:rowOff>
                  </from>
                  <to>
                    <xdr:col>61</xdr:col>
                    <xdr:colOff>66675</xdr:colOff>
                    <xdr:row>21</xdr:row>
                    <xdr:rowOff>257175</xdr:rowOff>
                  </to>
                </anchor>
              </controlPr>
            </control>
          </mc:Choice>
        </mc:AlternateContent>
        <mc:AlternateContent xmlns:mc="http://schemas.openxmlformats.org/markup-compatibility/2006">
          <mc:Choice Requires="x14">
            <control shapeId="32356" r:id="rId29" name="Check Box 612">
              <controlPr defaultSize="0" autoFill="0" autoLine="0" autoPict="0">
                <anchor moveWithCells="1" sizeWithCells="1">
                  <from>
                    <xdr:col>61</xdr:col>
                    <xdr:colOff>19050</xdr:colOff>
                    <xdr:row>20</xdr:row>
                    <xdr:rowOff>257175</xdr:rowOff>
                  </from>
                  <to>
                    <xdr:col>63</xdr:col>
                    <xdr:colOff>9525</xdr:colOff>
                    <xdr:row>21</xdr:row>
                    <xdr:rowOff>257175</xdr:rowOff>
                  </to>
                </anchor>
              </controlPr>
            </control>
          </mc:Choice>
        </mc:AlternateContent>
        <mc:AlternateContent xmlns:mc="http://schemas.openxmlformats.org/markup-compatibility/2006">
          <mc:Choice Requires="x14">
            <control shapeId="32357" r:id="rId30" name="Check Box 613">
              <controlPr defaultSize="0" autoFill="0" autoLine="0" autoPict="0">
                <anchor moveWithCells="1" sizeWithCells="1">
                  <from>
                    <xdr:col>52</xdr:col>
                    <xdr:colOff>114300</xdr:colOff>
                    <xdr:row>20</xdr:row>
                    <xdr:rowOff>257175</xdr:rowOff>
                  </from>
                  <to>
                    <xdr:col>54</xdr:col>
                    <xdr:colOff>114300</xdr:colOff>
                    <xdr:row>21</xdr:row>
                    <xdr:rowOff>257175</xdr:rowOff>
                  </to>
                </anchor>
              </controlPr>
            </control>
          </mc:Choice>
        </mc:AlternateContent>
        <mc:AlternateContent xmlns:mc="http://schemas.openxmlformats.org/markup-compatibility/2006">
          <mc:Choice Requires="x14">
            <control shapeId="32358" r:id="rId31" name="Check Box 614">
              <controlPr defaultSize="0" autoFill="0" autoLine="0" autoPict="0">
                <anchor moveWithCells="1" sizeWithCells="1">
                  <from>
                    <xdr:col>54</xdr:col>
                    <xdr:colOff>66675</xdr:colOff>
                    <xdr:row>23</xdr:row>
                    <xdr:rowOff>228600</xdr:rowOff>
                  </from>
                  <to>
                    <xdr:col>56</xdr:col>
                    <xdr:colOff>66675</xdr:colOff>
                    <xdr:row>24</xdr:row>
                    <xdr:rowOff>228600</xdr:rowOff>
                  </to>
                </anchor>
              </controlPr>
            </control>
          </mc:Choice>
        </mc:AlternateContent>
        <mc:AlternateContent xmlns:mc="http://schemas.openxmlformats.org/markup-compatibility/2006">
          <mc:Choice Requires="x14">
            <control shapeId="32359" r:id="rId32" name="Check Box 615">
              <controlPr defaultSize="0" autoFill="0" autoLine="0" autoPict="0">
                <anchor moveWithCells="1" sizeWithCells="1">
                  <from>
                    <xdr:col>56</xdr:col>
                    <xdr:colOff>28575</xdr:colOff>
                    <xdr:row>23</xdr:row>
                    <xdr:rowOff>228600</xdr:rowOff>
                  </from>
                  <to>
                    <xdr:col>58</xdr:col>
                    <xdr:colOff>28575</xdr:colOff>
                    <xdr:row>24</xdr:row>
                    <xdr:rowOff>228600</xdr:rowOff>
                  </to>
                </anchor>
              </controlPr>
            </control>
          </mc:Choice>
        </mc:AlternateContent>
        <mc:AlternateContent xmlns:mc="http://schemas.openxmlformats.org/markup-compatibility/2006">
          <mc:Choice Requires="x14">
            <control shapeId="32360" r:id="rId33" name="Check Box 616">
              <controlPr defaultSize="0" autoFill="0" autoLine="0" autoPict="0">
                <anchor moveWithCells="1" sizeWithCells="1">
                  <from>
                    <xdr:col>57</xdr:col>
                    <xdr:colOff>123825</xdr:colOff>
                    <xdr:row>23</xdr:row>
                    <xdr:rowOff>228600</xdr:rowOff>
                  </from>
                  <to>
                    <xdr:col>59</xdr:col>
                    <xdr:colOff>123825</xdr:colOff>
                    <xdr:row>24</xdr:row>
                    <xdr:rowOff>228600</xdr:rowOff>
                  </to>
                </anchor>
              </controlPr>
            </control>
          </mc:Choice>
        </mc:AlternateContent>
        <mc:AlternateContent xmlns:mc="http://schemas.openxmlformats.org/markup-compatibility/2006">
          <mc:Choice Requires="x14">
            <control shapeId="32361" r:id="rId34" name="Check Box 617">
              <controlPr defaultSize="0" autoFill="0" autoLine="0" autoPict="0">
                <anchor moveWithCells="1" sizeWithCells="1">
                  <from>
                    <xdr:col>59</xdr:col>
                    <xdr:colOff>85725</xdr:colOff>
                    <xdr:row>23</xdr:row>
                    <xdr:rowOff>228600</xdr:rowOff>
                  </from>
                  <to>
                    <xdr:col>61</xdr:col>
                    <xdr:colOff>76200</xdr:colOff>
                    <xdr:row>24</xdr:row>
                    <xdr:rowOff>228600</xdr:rowOff>
                  </to>
                </anchor>
              </controlPr>
            </control>
          </mc:Choice>
        </mc:AlternateContent>
        <mc:AlternateContent xmlns:mc="http://schemas.openxmlformats.org/markup-compatibility/2006">
          <mc:Choice Requires="x14">
            <control shapeId="32362" r:id="rId35" name="Check Box 618">
              <controlPr defaultSize="0" autoFill="0" autoLine="0" autoPict="0">
                <anchor moveWithCells="1" sizeWithCells="1">
                  <from>
                    <xdr:col>61</xdr:col>
                    <xdr:colOff>28575</xdr:colOff>
                    <xdr:row>23</xdr:row>
                    <xdr:rowOff>228600</xdr:rowOff>
                  </from>
                  <to>
                    <xdr:col>63</xdr:col>
                    <xdr:colOff>19050</xdr:colOff>
                    <xdr:row>24</xdr:row>
                    <xdr:rowOff>228600</xdr:rowOff>
                  </to>
                </anchor>
              </controlPr>
            </control>
          </mc:Choice>
        </mc:AlternateContent>
        <mc:AlternateContent xmlns:mc="http://schemas.openxmlformats.org/markup-compatibility/2006">
          <mc:Choice Requires="x14">
            <control shapeId="32363" r:id="rId36" name="Check Box 619">
              <controlPr defaultSize="0" autoFill="0" autoLine="0" autoPict="0">
                <anchor moveWithCells="1" sizeWithCells="1">
                  <from>
                    <xdr:col>52</xdr:col>
                    <xdr:colOff>123825</xdr:colOff>
                    <xdr:row>23</xdr:row>
                    <xdr:rowOff>228600</xdr:rowOff>
                  </from>
                  <to>
                    <xdr:col>54</xdr:col>
                    <xdr:colOff>114300</xdr:colOff>
                    <xdr:row>24</xdr:row>
                    <xdr:rowOff>228600</xdr:rowOff>
                  </to>
                </anchor>
              </controlPr>
            </control>
          </mc:Choice>
        </mc:AlternateContent>
        <mc:AlternateContent xmlns:mc="http://schemas.openxmlformats.org/markup-compatibility/2006">
          <mc:Choice Requires="x14">
            <control shapeId="32364" r:id="rId37" name="Check Box 620">
              <controlPr defaultSize="0" autoFill="0" autoLine="0" autoPict="0">
                <anchor moveWithCells="1" sizeWithCells="1">
                  <from>
                    <xdr:col>54</xdr:col>
                    <xdr:colOff>76200</xdr:colOff>
                    <xdr:row>26</xdr:row>
                    <xdr:rowOff>276225</xdr:rowOff>
                  </from>
                  <to>
                    <xdr:col>56</xdr:col>
                    <xdr:colOff>76200</xdr:colOff>
                    <xdr:row>27</xdr:row>
                    <xdr:rowOff>266700</xdr:rowOff>
                  </to>
                </anchor>
              </controlPr>
            </control>
          </mc:Choice>
        </mc:AlternateContent>
        <mc:AlternateContent xmlns:mc="http://schemas.openxmlformats.org/markup-compatibility/2006">
          <mc:Choice Requires="x14">
            <control shapeId="32365" r:id="rId38" name="Check Box 621">
              <controlPr defaultSize="0" autoFill="0" autoLine="0" autoPict="0">
                <anchor moveWithCells="1" sizeWithCells="1">
                  <from>
                    <xdr:col>56</xdr:col>
                    <xdr:colOff>38100</xdr:colOff>
                    <xdr:row>26</xdr:row>
                    <xdr:rowOff>276225</xdr:rowOff>
                  </from>
                  <to>
                    <xdr:col>58</xdr:col>
                    <xdr:colOff>38100</xdr:colOff>
                    <xdr:row>27</xdr:row>
                    <xdr:rowOff>266700</xdr:rowOff>
                  </to>
                </anchor>
              </controlPr>
            </control>
          </mc:Choice>
        </mc:AlternateContent>
        <mc:AlternateContent xmlns:mc="http://schemas.openxmlformats.org/markup-compatibility/2006">
          <mc:Choice Requires="x14">
            <control shapeId="32366" r:id="rId39" name="Check Box 622">
              <controlPr defaultSize="0" autoFill="0" autoLine="0" autoPict="0">
                <anchor moveWithCells="1" sizeWithCells="1">
                  <from>
                    <xdr:col>57</xdr:col>
                    <xdr:colOff>133350</xdr:colOff>
                    <xdr:row>26</xdr:row>
                    <xdr:rowOff>276225</xdr:rowOff>
                  </from>
                  <to>
                    <xdr:col>59</xdr:col>
                    <xdr:colOff>133350</xdr:colOff>
                    <xdr:row>27</xdr:row>
                    <xdr:rowOff>266700</xdr:rowOff>
                  </to>
                </anchor>
              </controlPr>
            </control>
          </mc:Choice>
        </mc:AlternateContent>
        <mc:AlternateContent xmlns:mc="http://schemas.openxmlformats.org/markup-compatibility/2006">
          <mc:Choice Requires="x14">
            <control shapeId="32367" r:id="rId40" name="Check Box 623">
              <controlPr defaultSize="0" autoFill="0" autoLine="0" autoPict="0">
                <anchor moveWithCells="1" sizeWithCells="1">
                  <from>
                    <xdr:col>59</xdr:col>
                    <xdr:colOff>95250</xdr:colOff>
                    <xdr:row>26</xdr:row>
                    <xdr:rowOff>276225</xdr:rowOff>
                  </from>
                  <to>
                    <xdr:col>61</xdr:col>
                    <xdr:colOff>85725</xdr:colOff>
                    <xdr:row>27</xdr:row>
                    <xdr:rowOff>266700</xdr:rowOff>
                  </to>
                </anchor>
              </controlPr>
            </control>
          </mc:Choice>
        </mc:AlternateContent>
        <mc:AlternateContent xmlns:mc="http://schemas.openxmlformats.org/markup-compatibility/2006">
          <mc:Choice Requires="x14">
            <control shapeId="32368" r:id="rId41" name="Check Box 624">
              <controlPr defaultSize="0" autoFill="0" autoLine="0" autoPict="0">
                <anchor moveWithCells="1" sizeWithCells="1">
                  <from>
                    <xdr:col>61</xdr:col>
                    <xdr:colOff>38100</xdr:colOff>
                    <xdr:row>26</xdr:row>
                    <xdr:rowOff>276225</xdr:rowOff>
                  </from>
                  <to>
                    <xdr:col>63</xdr:col>
                    <xdr:colOff>28575</xdr:colOff>
                    <xdr:row>27</xdr:row>
                    <xdr:rowOff>266700</xdr:rowOff>
                  </to>
                </anchor>
              </controlPr>
            </control>
          </mc:Choice>
        </mc:AlternateContent>
        <mc:AlternateContent xmlns:mc="http://schemas.openxmlformats.org/markup-compatibility/2006">
          <mc:Choice Requires="x14">
            <control shapeId="32369" r:id="rId42" name="Check Box 625">
              <controlPr defaultSize="0" autoFill="0" autoLine="0" autoPict="0">
                <anchor moveWithCells="1" sizeWithCells="1">
                  <from>
                    <xdr:col>52</xdr:col>
                    <xdr:colOff>133350</xdr:colOff>
                    <xdr:row>26</xdr:row>
                    <xdr:rowOff>276225</xdr:rowOff>
                  </from>
                  <to>
                    <xdr:col>54</xdr:col>
                    <xdr:colOff>123825</xdr:colOff>
                    <xdr:row>27</xdr:row>
                    <xdr:rowOff>266700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tabColor theme="9" tint="-0.249977111117893"/>
  </sheetPr>
  <dimension ref="A1:CN298"/>
  <sheetViews>
    <sheetView showGridLines="0" view="pageBreakPreview" zoomScale="85" zoomScaleNormal="80" zoomScaleSheetLayoutView="85" workbookViewId="0">
      <selection activeCell="G5" sqref="G5:O7"/>
    </sheetView>
  </sheetViews>
  <sheetFormatPr baseColWidth="10" defaultColWidth="2.140625" defaultRowHeight="12.75" x14ac:dyDescent="0.2"/>
  <cols>
    <col min="1" max="3" width="1.85546875" customWidth="1"/>
    <col min="4" max="29" width="2.42578125" customWidth="1"/>
    <col min="32" max="52" width="2.7109375" customWidth="1"/>
    <col min="67" max="67" width="3.140625" bestFit="1"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Dossier'!L41</f>
        <v>2</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t="s">
        <v>2213</v>
      </c>
      <c r="H5" s="697"/>
      <c r="I5" s="697"/>
      <c r="J5" s="697"/>
      <c r="K5" s="697"/>
      <c r="L5" s="697"/>
      <c r="M5" s="697"/>
      <c r="N5" s="697"/>
      <c r="O5" s="698"/>
      <c r="P5" s="691" t="s">
        <v>1150</v>
      </c>
      <c r="Q5" s="692"/>
      <c r="R5" s="692"/>
      <c r="S5" s="692"/>
      <c r="T5" s="692"/>
      <c r="U5" s="692"/>
      <c r="V5" s="692"/>
      <c r="W5" s="703" t="s">
        <v>2214</v>
      </c>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str">
        <f>MID(VLOOKUP(G11,'RAP mélangés'!B1:G169,6,FALSE),1,1)</f>
        <v>1</v>
      </c>
      <c r="G9" s="779" t="str">
        <f>(VLOOKUP(G11,'RAP mélangés'!B1:G169,3,FALSE))</f>
        <v>Réalisation</v>
      </c>
      <c r="H9" s="780"/>
      <c r="I9" s="780"/>
      <c r="J9" s="780"/>
      <c r="K9" s="133"/>
      <c r="L9" s="134" t="s">
        <v>1153</v>
      </c>
      <c r="M9" s="135"/>
      <c r="N9" s="136"/>
      <c r="O9" s="137" t="str">
        <f>MID(VLOOKUP(G11,'RAP mélangés'!B1:G169,6,FALSE),3,1)</f>
        <v>2</v>
      </c>
      <c r="P9" s="779" t="str">
        <f>(VLOOKUP(G11,'RAP mélangés'!B1:G169,4,FALSE))</f>
        <v>Fabrication</v>
      </c>
      <c r="Q9" s="780"/>
      <c r="R9" s="780"/>
      <c r="S9" s="780"/>
      <c r="T9" s="780"/>
      <c r="U9" s="780"/>
      <c r="V9" s="780"/>
      <c r="W9" s="780"/>
      <c r="X9" s="780"/>
      <c r="Y9" s="780"/>
      <c r="Z9" s="780"/>
      <c r="AA9" s="780"/>
      <c r="AB9" s="780"/>
      <c r="AC9" s="780"/>
      <c r="AD9" s="780"/>
      <c r="AE9" s="780"/>
      <c r="AF9" s="781"/>
      <c r="AG9" s="138"/>
      <c r="AI9" s="782" t="s">
        <v>1154</v>
      </c>
      <c r="AJ9" s="782"/>
      <c r="AK9" s="782"/>
      <c r="AL9" s="782"/>
      <c r="AM9" s="139"/>
      <c r="AN9" s="130"/>
      <c r="AO9" s="130"/>
      <c r="AP9" s="140"/>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str">
        <f>MID(VLOOKUP(G11,'RAP mélangés'!B1:G169,6,FALSE),5,2)</f>
        <v>6</v>
      </c>
      <c r="F11" s="788"/>
      <c r="G11" s="783" t="str">
        <f xml:space="preserve"> 'Entête Dossier'!M41</f>
        <v>Plaquer des panneaux, des surfaces</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str">
        <f>VLOOKUP(G11,'RAP mélangés'!B1:H169, 5, FALSE)</f>
        <v>Autonomie totale</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str">
        <f>VLOOKUP(G11,'RAP mélangés'!B1:H169, 7, FALSE)</f>
        <v>Les éléments plaqués obtenus sont conformes aux critères exigés (état de surface, chant…)</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str">
        <f>Accueil!C23</f>
        <v>1.2.1</v>
      </c>
      <c r="B21" s="625"/>
      <c r="C21" s="626"/>
      <c r="D21" s="633" t="str">
        <f ca="1">VLOOKUP($A21,(IF($BS$1="Bac Pro Technicien Menuisier Agenceur", matrice2, (IF($BS$1="CAP Menuisier Fabricant de Menuiserie…", matrice1, matrice3)))),4, FALSE)</f>
        <v>Identifier et analyser les étapes de fabrication, de pose, de dépose, de maintenance.</v>
      </c>
      <c r="E21" s="634"/>
      <c r="F21" s="634"/>
      <c r="G21" s="634"/>
      <c r="H21" s="634"/>
      <c r="I21" s="634"/>
      <c r="J21" s="634"/>
      <c r="K21" s="634"/>
      <c r="L21" s="634"/>
      <c r="M21" s="634"/>
      <c r="N21" s="634"/>
      <c r="O21" s="634"/>
      <c r="P21" s="635"/>
      <c r="Q21" s="589" t="str">
        <f ca="1">VLOOKUP($A21,(IF($BS$1="Bac Pro Technicien Menuisier Agenceur", matrice2, (IF($BS$1="CAP Menuisier Fabricant de Menuiserie…", matrice1, matrice3)))),8, FALSE)</f>
        <v>Situation de l’intervention -Dossier de définition (C.C.T.P., descriptif, plans d’architecte…) -Relevés -Planning -Dossiers et notices techniques -Normes (D.T.U. …) -Ressources informatiques (CD ROM, Internet…) -Codes et langages techniques et/ou informatiques -Documents fournisseurs -Dossier de maintenance -Notices d'entretien -Ressources humaines et matérielles -Plan particulier de sécurité et de prévention de la santé (P.P.S.P.S.) -Consignes de sécurité</v>
      </c>
      <c r="R21" s="590"/>
      <c r="S21" s="590"/>
      <c r="T21" s="590"/>
      <c r="U21" s="590"/>
      <c r="V21" s="590"/>
      <c r="W21" s="590"/>
      <c r="X21" s="590"/>
      <c r="Y21" s="590"/>
      <c r="Z21" s="590"/>
      <c r="AA21" s="590"/>
      <c r="AB21" s="590"/>
      <c r="AC21" s="591"/>
      <c r="AD21" s="655" t="s">
        <v>2169</v>
      </c>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418" t="str">
        <f>VLOOKUP($G$11,'RAP mélangés'!B$1:R$169,8,FALSE)</f>
        <v>C1.1</v>
      </c>
      <c r="BT21" s="209" t="str">
        <f>CONCATENATE((MID($BS21,2,1)),".",(MID($BS21,4,2)))</f>
        <v>1.1</v>
      </c>
      <c r="BU21" s="316" t="str">
        <f t="shared" ref="BU21:BU29" ca="1" si="0">VLOOKUP(BT21,(IF(BS$1="Bac Pro Technicien Menuisier Agenceur", cobac, (IF(BS$1="BEP Bois, Option D: Menuiserie - Agencement", cgbep, cocap)))),2,FALSE)</f>
        <v>Décoder et analyser les données de définition</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418" t="str">
        <f>VLOOKUP($G$11,'RAP mélangés'!B$1:R$169,9,FALSE)</f>
        <v>C1.2</v>
      </c>
      <c r="BT22" s="209" t="str">
        <f t="shared" ref="BT22:BT29" si="1">CONCATENATE((MID($BS22,2,1)),".",(MID($BS22,4,2)))</f>
        <v>1.2</v>
      </c>
      <c r="BU22" s="316" t="str">
        <f t="shared" ca="1" si="0"/>
        <v>Décoder et  analyser les données opératoires</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str">
        <f ca="1">VLOOKUP($A21,(IF($BS$1="Bac Pro Technicien Menuisier Agenceur", matrice2, (IF($BS$1="CAP Menuisier Fabricant de Menuiserie…", matrice1, matrice3)))),9, FALSE)</f>
        <v>L’analyse des étapes est effectuée sans erreur.</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0</v>
      </c>
      <c r="BF23" s="588"/>
      <c r="BG23" s="588" t="b">
        <v>1</v>
      </c>
      <c r="BH23" s="588"/>
      <c r="BI23" s="588" t="b">
        <v>0</v>
      </c>
      <c r="BJ23" s="588"/>
      <c r="BK23" s="588" t="b">
        <v>0</v>
      </c>
      <c r="BL23" s="612"/>
      <c r="BM23" s="613" t="str">
        <f>CONCATENATE(BR23,"/")</f>
        <v>0/</v>
      </c>
      <c r="BN23" s="614"/>
      <c r="BO23" s="474">
        <v>0</v>
      </c>
      <c r="BP23" s="146"/>
      <c r="BQ23" s="146">
        <f>IF($BA$23=FALSE,(IF($BC$23=FALSE,(IF($BE$23=FALSE,(IF($BG$23=FALSE,(IF($BI$23=FALSE,(IF($BK$23=FALSE,"Non noté",BO23)),BO23*0.75)),BO23*0.5)),BO23*0.3)),BO23*0.2)),BO23*0.1)</f>
        <v>0</v>
      </c>
      <c r="BR23" s="147">
        <f>(ROUND(BQ23/5,1))*5</f>
        <v>0</v>
      </c>
      <c r="BS23" s="418" t="str">
        <f>VLOOKUP($G$11,'RAP mélangés'!B$1:R$169,10,FALSE)</f>
        <v>C2.1</v>
      </c>
      <c r="BT23" s="209" t="str">
        <f t="shared" si="1"/>
        <v>2.1</v>
      </c>
      <c r="BU23" s="316" t="str">
        <f t="shared" ca="1" si="0"/>
        <v>Choisir et adapter des solutions techniques</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str">
        <f>Accueil!D23</f>
        <v>3.5.2</v>
      </c>
      <c r="B24" s="625"/>
      <c r="C24" s="626"/>
      <c r="D24" s="633" t="str">
        <f ca="1">VLOOKUP($A24,(IF($BS$1="Bac Pro Technicien Menuisier Agenceur", matrice2, (IF($BS$1="CAP Menuisier Fabricant de Menuiserie…", matrice1, matrice3)))),4, FALSE)</f>
        <v xml:space="preserve">Encoller et/ou insérer les pièces et composants. </v>
      </c>
      <c r="E24" s="634"/>
      <c r="F24" s="634"/>
      <c r="G24" s="634"/>
      <c r="H24" s="634"/>
      <c r="I24" s="634"/>
      <c r="J24" s="634"/>
      <c r="K24" s="634"/>
      <c r="L24" s="634"/>
      <c r="M24" s="634"/>
      <c r="N24" s="634"/>
      <c r="O24" s="634"/>
      <c r="P24" s="635"/>
      <c r="Q24" s="589" t="str">
        <f ca="1">VLOOKUP($A24,(IF($BS$1="Bac Pro Technicien Menuisier Agenceur", matrice2, (IF($BS$1="CAP Menuisier Fabricant de Menuiserie…", matrice1, matrice3)))),8, FALSE)</f>
        <v>Données orales - Plan d’ensemble et de fabrication - Fiches techniques des produits (colles, matériaux…) - Fiches de données de sécurité - Procédures d’utilisation - Moules - Outillages manuels - Poste de travail équipé : - machines et matériels de cadrage, d’encollage, de pressage,- matériels électroportatifs - matériel de contrôle - gabarit - Instructions Permanentes de Sécurité (I.P.S.)</v>
      </c>
      <c r="R24" s="590"/>
      <c r="S24" s="590"/>
      <c r="T24" s="590"/>
      <c r="U24" s="590"/>
      <c r="V24" s="590"/>
      <c r="W24" s="590"/>
      <c r="X24" s="590"/>
      <c r="Y24" s="590"/>
      <c r="Z24" s="590"/>
      <c r="AA24" s="590"/>
      <c r="AB24" s="590"/>
      <c r="AC24" s="591"/>
      <c r="AD24" s="655" t="s">
        <v>2170</v>
      </c>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418" t="str">
        <f>VLOOKUP($G$11,'RAP mélangés'!B$1:R$169,11,FALSE)</f>
        <v>C2.4</v>
      </c>
      <c r="BT24" s="209" t="str">
        <f t="shared" si="1"/>
        <v>2.4</v>
      </c>
      <c r="BU24" s="316" t="str">
        <f t="shared" ca="1" si="0"/>
        <v>Établir le processus de fabrication, de dépose et de pose</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418" t="str">
        <f>VLOOKUP($G$11,'RAP mélangés'!B$1:R$169,12,FALSE)</f>
        <v>C3.1</v>
      </c>
      <c r="BT25" s="209" t="str">
        <f t="shared" si="1"/>
        <v>3.1</v>
      </c>
      <c r="BU25" s="316" t="str">
        <f t="shared" ca="1" si="0"/>
        <v>Organiser et mettre en sécurité les postes de travail</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2"/>
      <c r="R26" s="593"/>
      <c r="S26" s="593"/>
      <c r="T26" s="593"/>
      <c r="U26" s="593"/>
      <c r="V26" s="593"/>
      <c r="W26" s="593"/>
      <c r="X26" s="593"/>
      <c r="Y26" s="593"/>
      <c r="Z26" s="593"/>
      <c r="AA26" s="593"/>
      <c r="AB26" s="593"/>
      <c r="AC26" s="594"/>
      <c r="AD26" s="661" t="str">
        <f ca="1">VLOOKUP($A24,(IF($BS$1="Bac Pro Technicien Menuisier Agenceur", matrice2, (IF($BS$1="CAP Menuisier Fabricant de Menuiserie…", matrice1, matrice3)))),9, FALSE)</f>
        <v>L’encollage est conforme aux prescriptions.*</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1</v>
      </c>
      <c r="BJ26" s="588"/>
      <c r="BK26" s="588" t="b">
        <v>0</v>
      </c>
      <c r="BL26" s="612"/>
      <c r="BM26" s="613" t="str">
        <f>CONCATENATE(BR26,"/")</f>
        <v>0/</v>
      </c>
      <c r="BN26" s="614"/>
      <c r="BO26" s="474">
        <v>0</v>
      </c>
      <c r="BP26" s="146"/>
      <c r="BQ26" s="146">
        <f>IF(BA26=FALSE,(IF(BC26=FALSE,(IF(BE26=FALSE,(IF(BG26=FALSE,(IF(BI26=FALSE,(IF(BK26=FALSE,"Non noté",BO26)),BO26*0.75)),BO26*0.5)),BO26*0.3)),BO26*0.2)),BO26*0.1)</f>
        <v>0</v>
      </c>
      <c r="BR26" s="147">
        <f>(ROUND(BQ26/5,1))*5</f>
        <v>0</v>
      </c>
      <c r="BS26" s="418" t="str">
        <f>VLOOKUP($G$11,'RAP mélangés'!B$1:R$169,13,FALSE)</f>
        <v>C3.5</v>
      </c>
      <c r="BT26" s="209" t="str">
        <f t="shared" si="1"/>
        <v>3.5</v>
      </c>
      <c r="BU26" s="316" t="str">
        <f t="shared" ca="1" si="0"/>
        <v>Conduire les opérations de mise en forme et de placage</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t="str">
        <f>Accueil!E23</f>
        <v>3.5.3</v>
      </c>
      <c r="B27" s="625"/>
      <c r="C27" s="626"/>
      <c r="D27" s="633" t="str">
        <f ca="1">VLOOKUP($A27,(IF($BS$1="Bac Pro Technicien Menuisier Agenceur", matrice2, (IF($BS$1="CAP Menuisier Fabricant de Menuiserie…", matrice1, matrice3)))),4, FALSE)</f>
        <v>Cadrer, presser et solidariser les pièces et les composants.</v>
      </c>
      <c r="E27" s="634"/>
      <c r="F27" s="634"/>
      <c r="G27" s="634"/>
      <c r="H27" s="634"/>
      <c r="I27" s="634"/>
      <c r="J27" s="634"/>
      <c r="K27" s="634"/>
      <c r="L27" s="634"/>
      <c r="M27" s="634"/>
      <c r="N27" s="634"/>
      <c r="O27" s="634"/>
      <c r="P27" s="635"/>
      <c r="Q27" s="589" t="str">
        <f ca="1">VLOOKUP($A27,(IF($BS$1="Bac Pro Technicien Menuisier Agenceur", matrice2, (IF($BS$1="CAP Menuisier Fabricant de Menuiserie…", matrice1, matrice3)))),8, FALSE)</f>
        <v>Données orales - Plan d’ensemble et de fabrication - Fiches techniques des produits (colles, matériaux…) - Fiches de données de sécurité - Procédures d’utilisation - Moules - Outillages manuels - Poste de travail équipé : - machines et matériels de cadrage, d’encollage, de pressage,- matériels électroportatifs - matériel de contrôle - gabarit - Instructions Permanentes de Sécurité (I.P.S.)</v>
      </c>
      <c r="R27" s="590"/>
      <c r="S27" s="590"/>
      <c r="T27" s="590"/>
      <c r="U27" s="590"/>
      <c r="V27" s="590"/>
      <c r="W27" s="590"/>
      <c r="X27" s="590"/>
      <c r="Y27" s="590"/>
      <c r="Z27" s="590"/>
      <c r="AA27" s="590"/>
      <c r="AB27" s="590"/>
      <c r="AC27" s="591"/>
      <c r="AD27" s="655" t="s">
        <v>2171</v>
      </c>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418">
        <f>VLOOKUP($G$11,'RAP mélangés'!B$1:R$169,14,FALSE)</f>
        <v>0</v>
      </c>
      <c r="BT27" s="209" t="str">
        <f t="shared" si="1"/>
        <v>.</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418">
        <f>VLOOKUP($G$11,'RAP mélangés'!B$1:R$169,15,FALSE)</f>
        <v>0</v>
      </c>
      <c r="BT28" s="209" t="str">
        <f t="shared" si="1"/>
        <v>.</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str">
        <f ca="1">VLOOKUP($A27,(IF($BS$1="Bac Pro Technicien Menuisier Agenceur", matrice2, (IF($BS$1="CAP Menuisier Fabricant de Menuiserie…", matrice1, matrice3)))),9, FALSE)</f>
        <v>La méthodologie est respectée.*</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0</v>
      </c>
      <c r="BH29" s="588"/>
      <c r="BI29" s="588" t="b">
        <v>1</v>
      </c>
      <c r="BJ29" s="588"/>
      <c r="BK29" s="588" t="b">
        <v>0</v>
      </c>
      <c r="BL29" s="612"/>
      <c r="BM29" s="613" t="str">
        <f>CONCATENATE(BR29,"/")</f>
        <v>0/</v>
      </c>
      <c r="BN29" s="614"/>
      <c r="BO29" s="474">
        <v>0</v>
      </c>
      <c r="BP29" s="146"/>
      <c r="BQ29" s="146">
        <f>IF(BA29=FALSE,(IF(BC29=FALSE,(IF(BE29=FALSE,(IF(BG29=FALSE,(IF(BI29=FALSE,(IF(BK29=FALSE,"Non noté",BO29)),BO29*0.75)),BO29*0.5)),BO29*0.3)),BO29*0.2)),BO29*0.1)</f>
        <v>0</v>
      </c>
      <c r="BR29" s="147">
        <f>(ROUND(BQ29/5,1))*5</f>
        <v>0</v>
      </c>
      <c r="BS29" s="418">
        <f>VLOOKUP($G$11,'RAP mélangés'!B$1:R$169,16,FALSE)</f>
        <v>0</v>
      </c>
      <c r="BT29" s="209" t="str">
        <f t="shared" si="1"/>
        <v>.</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S1:BV1"/>
    <mergeCell ref="A5:F7"/>
    <mergeCell ref="G5:O7"/>
    <mergeCell ref="P5:V7"/>
    <mergeCell ref="W5:BC7"/>
    <mergeCell ref="BE7:BO7"/>
    <mergeCell ref="A1:F3"/>
    <mergeCell ref="G1:AF3"/>
    <mergeCell ref="AH1:AX3"/>
    <mergeCell ref="AY1:AZ3"/>
    <mergeCell ref="BA1:BC3"/>
    <mergeCell ref="BE1:BO6"/>
    <mergeCell ref="A9:E9"/>
    <mergeCell ref="G9:J9"/>
    <mergeCell ref="P9:AF9"/>
    <mergeCell ref="AI9:AL9"/>
    <mergeCell ref="A11:D12"/>
    <mergeCell ref="E11:F12"/>
    <mergeCell ref="G11:BO12"/>
    <mergeCell ref="BS16:CH20"/>
    <mergeCell ref="A19:P20"/>
    <mergeCell ref="Q19:AC20"/>
    <mergeCell ref="AD19:AZ20"/>
    <mergeCell ref="BA19:BL19"/>
    <mergeCell ref="BM19:BO20"/>
    <mergeCell ref="AD23:AZ23"/>
    <mergeCell ref="BA23:BB23"/>
    <mergeCell ref="BC23:BD23"/>
    <mergeCell ref="BE23:BF23"/>
    <mergeCell ref="A14:F17"/>
    <mergeCell ref="G14:AF17"/>
    <mergeCell ref="AH14:AL17"/>
    <mergeCell ref="AM14:BO17"/>
    <mergeCell ref="BG23:BH23"/>
    <mergeCell ref="BI23:BJ23"/>
    <mergeCell ref="BK23:BL23"/>
    <mergeCell ref="BM23:BN23"/>
    <mergeCell ref="A21:C23"/>
    <mergeCell ref="D21:P23"/>
    <mergeCell ref="Q21:AC23"/>
    <mergeCell ref="AD21:AZ22"/>
    <mergeCell ref="BI29:BJ29"/>
    <mergeCell ref="BK29:BL29"/>
    <mergeCell ref="BM29:BN29"/>
    <mergeCell ref="Q24:AC26"/>
    <mergeCell ref="Q27:AC29"/>
    <mergeCell ref="A24:C26"/>
    <mergeCell ref="D24:P26"/>
    <mergeCell ref="AD24:AZ25"/>
    <mergeCell ref="BM24:BO25"/>
    <mergeCell ref="AD26:AZ26"/>
    <mergeCell ref="BI26:BJ26"/>
    <mergeCell ref="BK26:BL26"/>
    <mergeCell ref="BA21:BL22"/>
    <mergeCell ref="BM21:BO22"/>
    <mergeCell ref="BM26:BN26"/>
    <mergeCell ref="A27:C29"/>
    <mergeCell ref="D27:P29"/>
    <mergeCell ref="AD27:AZ28"/>
    <mergeCell ref="BM27:BO28"/>
    <mergeCell ref="AD29:AZ29"/>
    <mergeCell ref="BA29:BB29"/>
    <mergeCell ref="BC29:BD29"/>
    <mergeCell ref="BE29:BF29"/>
    <mergeCell ref="BG29:BH29"/>
    <mergeCell ref="BA26:BB26"/>
    <mergeCell ref="BC26:BD26"/>
    <mergeCell ref="BE26:BF26"/>
    <mergeCell ref="BG26:BH26"/>
    <mergeCell ref="AK30:AL31"/>
    <mergeCell ref="AM30:BO31"/>
    <mergeCell ref="BT30:BT33"/>
    <mergeCell ref="BU30:CN33"/>
    <mergeCell ref="N31:AA32"/>
    <mergeCell ref="AK32:AL33"/>
    <mergeCell ref="AM32:BO33"/>
    <mergeCell ref="N33:AE40"/>
    <mergeCell ref="AK34:AL35"/>
    <mergeCell ref="AM34:BO35"/>
    <mergeCell ref="AK36:AL37"/>
    <mergeCell ref="AM36:BO37"/>
    <mergeCell ref="BS30:BS33"/>
    <mergeCell ref="A42:D43"/>
    <mergeCell ref="Q42:T43"/>
    <mergeCell ref="U42:AD43"/>
    <mergeCell ref="AE42:AN43"/>
    <mergeCell ref="E42:N43"/>
    <mergeCell ref="O42:P43"/>
    <mergeCell ref="AO42:BO43"/>
    <mergeCell ref="AK38:AL39"/>
    <mergeCell ref="AM38:BO39"/>
    <mergeCell ref="AK40:AL41"/>
    <mergeCell ref="AM40:BO41"/>
  </mergeCells>
  <conditionalFormatting sqref="O9 L9 A14:AF17 AH14 A9:F9">
    <cfRule type="expression" dxfId="1105" priority="16">
      <formula>$G$11="CHOISIR LA TACHE A EVALUER"</formula>
    </cfRule>
  </conditionalFormatting>
  <conditionalFormatting sqref="A21 A24 A27">
    <cfRule type="cellIs" dxfId="1104" priority="15" operator="notEqual">
      <formula>0</formula>
    </cfRule>
  </conditionalFormatting>
  <conditionalFormatting sqref="Q21 D27 D21 D24 Q24 Q27">
    <cfRule type="containsErrors" dxfId="1103" priority="14" stopIfTrue="1">
      <formula>ISERROR(D21)</formula>
    </cfRule>
  </conditionalFormatting>
  <conditionalFormatting sqref="E11:BO12 A11">
    <cfRule type="expression" dxfId="1102" priority="11">
      <formula>$O$9="1"</formula>
    </cfRule>
    <cfRule type="expression" dxfId="1101" priority="12">
      <formula>$O$9="2"</formula>
    </cfRule>
    <cfRule type="expression" dxfId="1100" priority="13">
      <formula>$O$9="3"</formula>
    </cfRule>
  </conditionalFormatting>
  <conditionalFormatting sqref="A11:BO12">
    <cfRule type="expression" dxfId="1099" priority="8">
      <formula>$O$9="6"</formula>
    </cfRule>
    <cfRule type="expression" dxfId="1098" priority="9">
      <formula>$O$9="5"</formula>
    </cfRule>
    <cfRule type="expression" dxfId="1097" priority="10">
      <formula>$O$9="4"</formula>
    </cfRule>
  </conditionalFormatting>
  <conditionalFormatting sqref="BU21:CN33">
    <cfRule type="containsErrors" dxfId="1096" priority="7">
      <formula>ISERROR(BU21)</formula>
    </cfRule>
  </conditionalFormatting>
  <conditionalFormatting sqref="BS21:BS33">
    <cfRule type="containsErrors" dxfId="1095" priority="5">
      <formula>ISERROR(BS21)</formula>
    </cfRule>
    <cfRule type="cellIs" dxfId="1094" priority="6" operator="equal">
      <formula>0</formula>
    </cfRule>
  </conditionalFormatting>
  <conditionalFormatting sqref="BM23:BN23">
    <cfRule type="containsErrors" dxfId="1093" priority="4">
      <formula>ISERROR(BM23)</formula>
    </cfRule>
  </conditionalFormatting>
  <conditionalFormatting sqref="BM26:BN26">
    <cfRule type="containsErrors" dxfId="1092" priority="3">
      <formula>ISERROR(BM26)</formula>
    </cfRule>
  </conditionalFormatting>
  <conditionalFormatting sqref="BM29:BN29">
    <cfRule type="containsErrors" dxfId="1091" priority="2">
      <formula>ISERROR(BM29)</formula>
    </cfRule>
  </conditionalFormatting>
  <conditionalFormatting sqref="U42:AD43 AO42:BO43">
    <cfRule type="containsErrors" dxfId="1090" priority="1">
      <formula>ISERROR(U42)</formula>
    </cfRule>
  </conditionalFormatting>
  <dataValidations count="4">
    <dataValidation type="list" allowBlank="1" showInputMessage="1" showErrorMessage="1" sqref="A21:C29">
      <formula1>IF($BS$1="Bac Pro Technicien Menuisier Agenceur", numero_competence_detaille,(IF($BS$1="CAP Menuisier Fabricant de Menuiserie…", compétences, codebep)))</formula1>
    </dataValidation>
    <dataValidation type="list" allowBlank="1" showInputMessage="1" showErrorMessage="1" sqref="W5:BC7">
      <formula1>contexte</formula1>
    </dataValidation>
    <dataValidation type="list" allowBlank="1" showInputMessage="1" showErrorMessage="1" sqref="G5:O7">
      <formula1>centre_d_interet</formula1>
    </dataValidation>
    <dataValidation type="list" allowBlank="1" showInputMessage="1" showErrorMessage="1" sqref="U42">
      <formula1>classe</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sizeWithCells="1">
                  <from>
                    <xdr:col>38</xdr:col>
                    <xdr:colOff>0</xdr:colOff>
                    <xdr:row>8</xdr:row>
                    <xdr:rowOff>0</xdr:rowOff>
                  </from>
                  <to>
                    <xdr:col>39</xdr:col>
                    <xdr:colOff>76200</xdr:colOff>
                    <xdr:row>10</xdr:row>
                    <xdr:rowOff>9525</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sizeWithCells="1">
                  <from>
                    <xdr:col>46</xdr:col>
                    <xdr:colOff>85725</xdr:colOff>
                    <xdr:row>8</xdr:row>
                    <xdr:rowOff>0</xdr:rowOff>
                  </from>
                  <to>
                    <xdr:col>47</xdr:col>
                    <xdr:colOff>152400</xdr:colOff>
                    <xdr:row>10</xdr:row>
                    <xdr:rowOff>9525</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sizeWithCells="1">
                  <from>
                    <xdr:col>57</xdr:col>
                    <xdr:colOff>0</xdr:colOff>
                    <xdr:row>8</xdr:row>
                    <xdr:rowOff>0</xdr:rowOff>
                  </from>
                  <to>
                    <xdr:col>58</xdr:col>
                    <xdr:colOff>76200</xdr:colOff>
                    <xdr:row>10</xdr:row>
                    <xdr:rowOff>9525</xdr:rowOff>
                  </to>
                </anchor>
              </controlPr>
            </control>
          </mc:Choice>
        </mc:AlternateContent>
        <mc:AlternateContent xmlns:mc="http://schemas.openxmlformats.org/markup-compatibility/2006">
          <mc:Choice Requires="x14">
            <control shapeId="83993" r:id="rId7" name="Check Box 25">
              <controlPr defaultSize="0" autoFill="0" autoLine="0" autoPict="0">
                <anchor moveWithCells="1" sizeWithCells="1">
                  <from>
                    <xdr:col>54</xdr:col>
                    <xdr:colOff>76200</xdr:colOff>
                    <xdr:row>21</xdr:row>
                    <xdr:rowOff>342900</xdr:rowOff>
                  </from>
                  <to>
                    <xdr:col>56</xdr:col>
                    <xdr:colOff>95250</xdr:colOff>
                    <xdr:row>22</xdr:row>
                    <xdr:rowOff>390525</xdr:rowOff>
                  </to>
                </anchor>
              </controlPr>
            </control>
          </mc:Choice>
        </mc:AlternateContent>
        <mc:AlternateContent xmlns:mc="http://schemas.openxmlformats.org/markup-compatibility/2006">
          <mc:Choice Requires="x14">
            <control shapeId="83994" r:id="rId8" name="Check Box 26">
              <controlPr defaultSize="0" autoFill="0" autoLine="0" autoPict="0">
                <anchor moveWithCells="1" sizeWithCells="1">
                  <from>
                    <xdr:col>56</xdr:col>
                    <xdr:colOff>57150</xdr:colOff>
                    <xdr:row>21</xdr:row>
                    <xdr:rowOff>342900</xdr:rowOff>
                  </from>
                  <to>
                    <xdr:col>58</xdr:col>
                    <xdr:colOff>76200</xdr:colOff>
                    <xdr:row>22</xdr:row>
                    <xdr:rowOff>390525</xdr:rowOff>
                  </to>
                </anchor>
              </controlPr>
            </control>
          </mc:Choice>
        </mc:AlternateContent>
        <mc:AlternateContent xmlns:mc="http://schemas.openxmlformats.org/markup-compatibility/2006">
          <mc:Choice Requires="x14">
            <control shapeId="83995" r:id="rId9" name="Check Box 27">
              <controlPr defaultSize="0" autoFill="0" autoLine="0" autoPict="0">
                <anchor moveWithCells="1" sizeWithCells="1">
                  <from>
                    <xdr:col>58</xdr:col>
                    <xdr:colOff>38100</xdr:colOff>
                    <xdr:row>21</xdr:row>
                    <xdr:rowOff>342900</xdr:rowOff>
                  </from>
                  <to>
                    <xdr:col>60</xdr:col>
                    <xdr:colOff>57150</xdr:colOff>
                    <xdr:row>22</xdr:row>
                    <xdr:rowOff>390525</xdr:rowOff>
                  </to>
                </anchor>
              </controlPr>
            </control>
          </mc:Choice>
        </mc:AlternateContent>
        <mc:AlternateContent xmlns:mc="http://schemas.openxmlformats.org/markup-compatibility/2006">
          <mc:Choice Requires="x14">
            <control shapeId="83996" r:id="rId10" name="Check Box 28">
              <controlPr defaultSize="0" autoFill="0" autoLine="0" autoPict="0">
                <anchor moveWithCells="1" sizeWithCells="1">
                  <from>
                    <xdr:col>60</xdr:col>
                    <xdr:colOff>28575</xdr:colOff>
                    <xdr:row>21</xdr:row>
                    <xdr:rowOff>342900</xdr:rowOff>
                  </from>
                  <to>
                    <xdr:col>62</xdr:col>
                    <xdr:colOff>57150</xdr:colOff>
                    <xdr:row>22</xdr:row>
                    <xdr:rowOff>390525</xdr:rowOff>
                  </to>
                </anchor>
              </controlPr>
            </control>
          </mc:Choice>
        </mc:AlternateContent>
        <mc:AlternateContent xmlns:mc="http://schemas.openxmlformats.org/markup-compatibility/2006">
          <mc:Choice Requires="x14">
            <control shapeId="83997" r:id="rId11" name="Check Box 29">
              <controlPr defaultSize="0" autoFill="0" autoLine="0" autoPict="0">
                <anchor moveWithCells="1" sizeWithCells="1">
                  <from>
                    <xdr:col>61</xdr:col>
                    <xdr:colOff>133350</xdr:colOff>
                    <xdr:row>21</xdr:row>
                    <xdr:rowOff>342900</xdr:rowOff>
                  </from>
                  <to>
                    <xdr:col>64</xdr:col>
                    <xdr:colOff>19050</xdr:colOff>
                    <xdr:row>22</xdr:row>
                    <xdr:rowOff>390525</xdr:rowOff>
                  </to>
                </anchor>
              </controlPr>
            </control>
          </mc:Choice>
        </mc:AlternateContent>
        <mc:AlternateContent xmlns:mc="http://schemas.openxmlformats.org/markup-compatibility/2006">
          <mc:Choice Requires="x14">
            <control shapeId="83998" r:id="rId12" name="Check Box 30">
              <controlPr defaultSize="0" autoFill="0" autoLine="0" autoPict="0">
                <anchor moveWithCells="1" sizeWithCells="1">
                  <from>
                    <xdr:col>52</xdr:col>
                    <xdr:colOff>104775</xdr:colOff>
                    <xdr:row>21</xdr:row>
                    <xdr:rowOff>342900</xdr:rowOff>
                  </from>
                  <to>
                    <xdr:col>54</xdr:col>
                    <xdr:colOff>123825</xdr:colOff>
                    <xdr:row>22</xdr:row>
                    <xdr:rowOff>390525</xdr:rowOff>
                  </to>
                </anchor>
              </controlPr>
            </control>
          </mc:Choice>
        </mc:AlternateContent>
        <mc:AlternateContent xmlns:mc="http://schemas.openxmlformats.org/markup-compatibility/2006">
          <mc:Choice Requires="x14">
            <control shapeId="83999" r:id="rId13" name="Check Box 31">
              <controlPr defaultSize="0" autoFill="0" autoLine="0" autoPict="0">
                <anchor moveWithCells="1" sizeWithCells="1">
                  <from>
                    <xdr:col>54</xdr:col>
                    <xdr:colOff>76200</xdr:colOff>
                    <xdr:row>24</xdr:row>
                    <xdr:rowOff>342900</xdr:rowOff>
                  </from>
                  <to>
                    <xdr:col>56</xdr:col>
                    <xdr:colOff>95250</xdr:colOff>
                    <xdr:row>25</xdr:row>
                    <xdr:rowOff>390525</xdr:rowOff>
                  </to>
                </anchor>
              </controlPr>
            </control>
          </mc:Choice>
        </mc:AlternateContent>
        <mc:AlternateContent xmlns:mc="http://schemas.openxmlformats.org/markup-compatibility/2006">
          <mc:Choice Requires="x14">
            <control shapeId="84000" r:id="rId14" name="Check Box 32">
              <controlPr defaultSize="0" autoFill="0" autoLine="0" autoPict="0">
                <anchor moveWithCells="1" sizeWithCells="1">
                  <from>
                    <xdr:col>56</xdr:col>
                    <xdr:colOff>57150</xdr:colOff>
                    <xdr:row>24</xdr:row>
                    <xdr:rowOff>342900</xdr:rowOff>
                  </from>
                  <to>
                    <xdr:col>58</xdr:col>
                    <xdr:colOff>76200</xdr:colOff>
                    <xdr:row>25</xdr:row>
                    <xdr:rowOff>390525</xdr:rowOff>
                  </to>
                </anchor>
              </controlPr>
            </control>
          </mc:Choice>
        </mc:AlternateContent>
        <mc:AlternateContent xmlns:mc="http://schemas.openxmlformats.org/markup-compatibility/2006">
          <mc:Choice Requires="x14">
            <control shapeId="84001" r:id="rId15" name="Check Box 33">
              <controlPr defaultSize="0" autoFill="0" autoLine="0" autoPict="0">
                <anchor moveWithCells="1" sizeWithCells="1">
                  <from>
                    <xdr:col>58</xdr:col>
                    <xdr:colOff>38100</xdr:colOff>
                    <xdr:row>24</xdr:row>
                    <xdr:rowOff>342900</xdr:rowOff>
                  </from>
                  <to>
                    <xdr:col>60</xdr:col>
                    <xdr:colOff>57150</xdr:colOff>
                    <xdr:row>25</xdr:row>
                    <xdr:rowOff>390525</xdr:rowOff>
                  </to>
                </anchor>
              </controlPr>
            </control>
          </mc:Choice>
        </mc:AlternateContent>
        <mc:AlternateContent xmlns:mc="http://schemas.openxmlformats.org/markup-compatibility/2006">
          <mc:Choice Requires="x14">
            <control shapeId="84002" r:id="rId16" name="Check Box 34">
              <controlPr defaultSize="0" autoFill="0" autoLine="0" autoPict="0">
                <anchor moveWithCells="1" sizeWithCells="1">
                  <from>
                    <xdr:col>60</xdr:col>
                    <xdr:colOff>28575</xdr:colOff>
                    <xdr:row>24</xdr:row>
                    <xdr:rowOff>342900</xdr:rowOff>
                  </from>
                  <to>
                    <xdr:col>62</xdr:col>
                    <xdr:colOff>57150</xdr:colOff>
                    <xdr:row>25</xdr:row>
                    <xdr:rowOff>390525</xdr:rowOff>
                  </to>
                </anchor>
              </controlPr>
            </control>
          </mc:Choice>
        </mc:AlternateContent>
        <mc:AlternateContent xmlns:mc="http://schemas.openxmlformats.org/markup-compatibility/2006">
          <mc:Choice Requires="x14">
            <control shapeId="84003" r:id="rId17" name="Check Box 35">
              <controlPr defaultSize="0" autoFill="0" autoLine="0" autoPict="0">
                <anchor moveWithCells="1" sizeWithCells="1">
                  <from>
                    <xdr:col>61</xdr:col>
                    <xdr:colOff>133350</xdr:colOff>
                    <xdr:row>24</xdr:row>
                    <xdr:rowOff>342900</xdr:rowOff>
                  </from>
                  <to>
                    <xdr:col>64</xdr:col>
                    <xdr:colOff>19050</xdr:colOff>
                    <xdr:row>25</xdr:row>
                    <xdr:rowOff>390525</xdr:rowOff>
                  </to>
                </anchor>
              </controlPr>
            </control>
          </mc:Choice>
        </mc:AlternateContent>
        <mc:AlternateContent xmlns:mc="http://schemas.openxmlformats.org/markup-compatibility/2006">
          <mc:Choice Requires="x14">
            <control shapeId="84004" r:id="rId18" name="Check Box 36">
              <controlPr defaultSize="0" autoFill="0" autoLine="0" autoPict="0">
                <anchor moveWithCells="1" sizeWithCells="1">
                  <from>
                    <xdr:col>52</xdr:col>
                    <xdr:colOff>104775</xdr:colOff>
                    <xdr:row>24</xdr:row>
                    <xdr:rowOff>342900</xdr:rowOff>
                  </from>
                  <to>
                    <xdr:col>54</xdr:col>
                    <xdr:colOff>123825</xdr:colOff>
                    <xdr:row>25</xdr:row>
                    <xdr:rowOff>390525</xdr:rowOff>
                  </to>
                </anchor>
              </controlPr>
            </control>
          </mc:Choice>
        </mc:AlternateContent>
        <mc:AlternateContent xmlns:mc="http://schemas.openxmlformats.org/markup-compatibility/2006">
          <mc:Choice Requires="x14">
            <control shapeId="84005" r:id="rId19" name="Check Box 37">
              <controlPr defaultSize="0" autoFill="0" autoLine="0" autoPict="0">
                <anchor moveWithCells="1" sizeWithCells="1">
                  <from>
                    <xdr:col>54</xdr:col>
                    <xdr:colOff>76200</xdr:colOff>
                    <xdr:row>27</xdr:row>
                    <xdr:rowOff>342900</xdr:rowOff>
                  </from>
                  <to>
                    <xdr:col>56</xdr:col>
                    <xdr:colOff>95250</xdr:colOff>
                    <xdr:row>28</xdr:row>
                    <xdr:rowOff>390525</xdr:rowOff>
                  </to>
                </anchor>
              </controlPr>
            </control>
          </mc:Choice>
        </mc:AlternateContent>
        <mc:AlternateContent xmlns:mc="http://schemas.openxmlformats.org/markup-compatibility/2006">
          <mc:Choice Requires="x14">
            <control shapeId="84006" r:id="rId20" name="Check Box 38">
              <controlPr defaultSize="0" autoFill="0" autoLine="0" autoPict="0">
                <anchor moveWithCells="1" sizeWithCells="1">
                  <from>
                    <xdr:col>56</xdr:col>
                    <xdr:colOff>57150</xdr:colOff>
                    <xdr:row>27</xdr:row>
                    <xdr:rowOff>342900</xdr:rowOff>
                  </from>
                  <to>
                    <xdr:col>58</xdr:col>
                    <xdr:colOff>76200</xdr:colOff>
                    <xdr:row>28</xdr:row>
                    <xdr:rowOff>390525</xdr:rowOff>
                  </to>
                </anchor>
              </controlPr>
            </control>
          </mc:Choice>
        </mc:AlternateContent>
        <mc:AlternateContent xmlns:mc="http://schemas.openxmlformats.org/markup-compatibility/2006">
          <mc:Choice Requires="x14">
            <control shapeId="84007" r:id="rId21" name="Check Box 39">
              <controlPr defaultSize="0" autoFill="0" autoLine="0" autoPict="0">
                <anchor moveWithCells="1" sizeWithCells="1">
                  <from>
                    <xdr:col>58</xdr:col>
                    <xdr:colOff>38100</xdr:colOff>
                    <xdr:row>27</xdr:row>
                    <xdr:rowOff>342900</xdr:rowOff>
                  </from>
                  <to>
                    <xdr:col>60</xdr:col>
                    <xdr:colOff>57150</xdr:colOff>
                    <xdr:row>28</xdr:row>
                    <xdr:rowOff>390525</xdr:rowOff>
                  </to>
                </anchor>
              </controlPr>
            </control>
          </mc:Choice>
        </mc:AlternateContent>
        <mc:AlternateContent xmlns:mc="http://schemas.openxmlformats.org/markup-compatibility/2006">
          <mc:Choice Requires="x14">
            <control shapeId="84008" r:id="rId22" name="Check Box 40">
              <controlPr defaultSize="0" autoFill="0" autoLine="0" autoPict="0">
                <anchor moveWithCells="1" sizeWithCells="1">
                  <from>
                    <xdr:col>60</xdr:col>
                    <xdr:colOff>28575</xdr:colOff>
                    <xdr:row>27</xdr:row>
                    <xdr:rowOff>342900</xdr:rowOff>
                  </from>
                  <to>
                    <xdr:col>62</xdr:col>
                    <xdr:colOff>57150</xdr:colOff>
                    <xdr:row>28</xdr:row>
                    <xdr:rowOff>390525</xdr:rowOff>
                  </to>
                </anchor>
              </controlPr>
            </control>
          </mc:Choice>
        </mc:AlternateContent>
        <mc:AlternateContent xmlns:mc="http://schemas.openxmlformats.org/markup-compatibility/2006">
          <mc:Choice Requires="x14">
            <control shapeId="84009" r:id="rId23" name="Check Box 41">
              <controlPr defaultSize="0" autoFill="0" autoLine="0" autoPict="0">
                <anchor moveWithCells="1" sizeWithCells="1">
                  <from>
                    <xdr:col>61</xdr:col>
                    <xdr:colOff>133350</xdr:colOff>
                    <xdr:row>27</xdr:row>
                    <xdr:rowOff>342900</xdr:rowOff>
                  </from>
                  <to>
                    <xdr:col>64</xdr:col>
                    <xdr:colOff>19050</xdr:colOff>
                    <xdr:row>28</xdr:row>
                    <xdr:rowOff>390525</xdr:rowOff>
                  </to>
                </anchor>
              </controlPr>
            </control>
          </mc:Choice>
        </mc:AlternateContent>
        <mc:AlternateContent xmlns:mc="http://schemas.openxmlformats.org/markup-compatibility/2006">
          <mc:Choice Requires="x14">
            <control shapeId="84010" r:id="rId24" name="Check Box 42">
              <controlPr defaultSize="0" autoFill="0" autoLine="0" autoPict="0">
                <anchor moveWithCells="1" sizeWithCells="1">
                  <from>
                    <xdr:col>52</xdr:col>
                    <xdr:colOff>104775</xdr:colOff>
                    <xdr:row>27</xdr:row>
                    <xdr:rowOff>342900</xdr:rowOff>
                  </from>
                  <to>
                    <xdr:col>54</xdr:col>
                    <xdr:colOff>123825</xdr:colOff>
                    <xdr:row>28</xdr:row>
                    <xdr:rowOff>390525</xdr:rowOff>
                  </to>
                </anchor>
              </controlPr>
            </control>
          </mc:Choice>
        </mc:AlternateContent>
        <mc:AlternateContent xmlns:mc="http://schemas.openxmlformats.org/markup-compatibility/2006">
          <mc:Choice Requires="x14">
            <control shapeId="83973" r:id="rId25" name="Check Box 5">
              <controlPr defaultSize="0" autoFill="0" autoLine="0" autoPict="0">
                <anchor moveWithCells="1" sizeWithCells="1">
                  <from>
                    <xdr:col>54</xdr:col>
                    <xdr:colOff>76200</xdr:colOff>
                    <xdr:row>20</xdr:row>
                    <xdr:rowOff>219075</xdr:rowOff>
                  </from>
                  <to>
                    <xdr:col>56</xdr:col>
                    <xdr:colOff>95250</xdr:colOff>
                    <xdr:row>21</xdr:row>
                    <xdr:rowOff>266700</xdr:rowOff>
                  </to>
                </anchor>
              </controlPr>
            </control>
          </mc:Choice>
        </mc:AlternateContent>
        <mc:AlternateContent xmlns:mc="http://schemas.openxmlformats.org/markup-compatibility/2006">
          <mc:Choice Requires="x14">
            <control shapeId="83974" r:id="rId26" name="Check Box 6">
              <controlPr defaultSize="0" autoFill="0" autoLine="0" autoPict="0">
                <anchor moveWithCells="1" sizeWithCells="1">
                  <from>
                    <xdr:col>56</xdr:col>
                    <xdr:colOff>57150</xdr:colOff>
                    <xdr:row>20</xdr:row>
                    <xdr:rowOff>219075</xdr:rowOff>
                  </from>
                  <to>
                    <xdr:col>58</xdr:col>
                    <xdr:colOff>76200</xdr:colOff>
                    <xdr:row>21</xdr:row>
                    <xdr:rowOff>266700</xdr:rowOff>
                  </to>
                </anchor>
              </controlPr>
            </control>
          </mc:Choice>
        </mc:AlternateContent>
        <mc:AlternateContent xmlns:mc="http://schemas.openxmlformats.org/markup-compatibility/2006">
          <mc:Choice Requires="x14">
            <control shapeId="83975" r:id="rId27" name="Check Box 7">
              <controlPr defaultSize="0" autoFill="0" autoLine="0" autoPict="0">
                <anchor moveWithCells="1" sizeWithCells="1">
                  <from>
                    <xdr:col>58</xdr:col>
                    <xdr:colOff>38100</xdr:colOff>
                    <xdr:row>20</xdr:row>
                    <xdr:rowOff>219075</xdr:rowOff>
                  </from>
                  <to>
                    <xdr:col>60</xdr:col>
                    <xdr:colOff>57150</xdr:colOff>
                    <xdr:row>21</xdr:row>
                    <xdr:rowOff>266700</xdr:rowOff>
                  </to>
                </anchor>
              </controlPr>
            </control>
          </mc:Choice>
        </mc:AlternateContent>
        <mc:AlternateContent xmlns:mc="http://schemas.openxmlformats.org/markup-compatibility/2006">
          <mc:Choice Requires="x14">
            <control shapeId="83976" r:id="rId28" name="Check Box 8">
              <controlPr defaultSize="0" autoFill="0" autoLine="0" autoPict="0">
                <anchor moveWithCells="1" sizeWithCells="1">
                  <from>
                    <xdr:col>60</xdr:col>
                    <xdr:colOff>19050</xdr:colOff>
                    <xdr:row>20</xdr:row>
                    <xdr:rowOff>219075</xdr:rowOff>
                  </from>
                  <to>
                    <xdr:col>62</xdr:col>
                    <xdr:colOff>47625</xdr:colOff>
                    <xdr:row>21</xdr:row>
                    <xdr:rowOff>266700</xdr:rowOff>
                  </to>
                </anchor>
              </controlPr>
            </control>
          </mc:Choice>
        </mc:AlternateContent>
        <mc:AlternateContent xmlns:mc="http://schemas.openxmlformats.org/markup-compatibility/2006">
          <mc:Choice Requires="x14">
            <control shapeId="83977" r:id="rId29" name="Check Box 9">
              <controlPr defaultSize="0" autoFill="0" autoLine="0" autoPict="0">
                <anchor moveWithCells="1" sizeWithCells="1">
                  <from>
                    <xdr:col>61</xdr:col>
                    <xdr:colOff>133350</xdr:colOff>
                    <xdr:row>20</xdr:row>
                    <xdr:rowOff>219075</xdr:rowOff>
                  </from>
                  <to>
                    <xdr:col>64</xdr:col>
                    <xdr:colOff>19050</xdr:colOff>
                    <xdr:row>21</xdr:row>
                    <xdr:rowOff>266700</xdr:rowOff>
                  </to>
                </anchor>
              </controlPr>
            </control>
          </mc:Choice>
        </mc:AlternateContent>
        <mc:AlternateContent xmlns:mc="http://schemas.openxmlformats.org/markup-compatibility/2006">
          <mc:Choice Requires="x14">
            <control shapeId="83978" r:id="rId30" name="Check Box 10">
              <controlPr defaultSize="0" autoFill="0" autoLine="0" autoPict="0">
                <anchor moveWithCells="1" sizeWithCells="1">
                  <from>
                    <xdr:col>52</xdr:col>
                    <xdr:colOff>104775</xdr:colOff>
                    <xdr:row>20</xdr:row>
                    <xdr:rowOff>219075</xdr:rowOff>
                  </from>
                  <to>
                    <xdr:col>54</xdr:col>
                    <xdr:colOff>123825</xdr:colOff>
                    <xdr:row>21</xdr:row>
                    <xdr:rowOff>266700</xdr:rowOff>
                  </to>
                </anchor>
              </controlPr>
            </control>
          </mc:Choice>
        </mc:AlternateContent>
        <mc:AlternateContent xmlns:mc="http://schemas.openxmlformats.org/markup-compatibility/2006">
          <mc:Choice Requires="x14">
            <control shapeId="83980" r:id="rId31" name="Check Box 12">
              <controlPr defaultSize="0" autoFill="0" autoLine="0" autoPict="0">
                <anchor moveWithCells="1" sizeWithCells="1">
                  <from>
                    <xdr:col>54</xdr:col>
                    <xdr:colOff>76200</xdr:colOff>
                    <xdr:row>23</xdr:row>
                    <xdr:rowOff>152400</xdr:rowOff>
                  </from>
                  <to>
                    <xdr:col>56</xdr:col>
                    <xdr:colOff>95250</xdr:colOff>
                    <xdr:row>24</xdr:row>
                    <xdr:rowOff>200025</xdr:rowOff>
                  </to>
                </anchor>
              </controlPr>
            </control>
          </mc:Choice>
        </mc:AlternateContent>
        <mc:AlternateContent xmlns:mc="http://schemas.openxmlformats.org/markup-compatibility/2006">
          <mc:Choice Requires="x14">
            <control shapeId="83981" r:id="rId32" name="Check Box 13">
              <controlPr defaultSize="0" autoFill="0" autoLine="0" autoPict="0">
                <anchor moveWithCells="1" sizeWithCells="1">
                  <from>
                    <xdr:col>56</xdr:col>
                    <xdr:colOff>57150</xdr:colOff>
                    <xdr:row>23</xdr:row>
                    <xdr:rowOff>152400</xdr:rowOff>
                  </from>
                  <to>
                    <xdr:col>58</xdr:col>
                    <xdr:colOff>76200</xdr:colOff>
                    <xdr:row>24</xdr:row>
                    <xdr:rowOff>200025</xdr:rowOff>
                  </to>
                </anchor>
              </controlPr>
            </control>
          </mc:Choice>
        </mc:AlternateContent>
        <mc:AlternateContent xmlns:mc="http://schemas.openxmlformats.org/markup-compatibility/2006">
          <mc:Choice Requires="x14">
            <control shapeId="83982" r:id="rId33" name="Check Box 14">
              <controlPr defaultSize="0" autoFill="0" autoLine="0" autoPict="0">
                <anchor moveWithCells="1" sizeWithCells="1">
                  <from>
                    <xdr:col>58</xdr:col>
                    <xdr:colOff>38100</xdr:colOff>
                    <xdr:row>23</xdr:row>
                    <xdr:rowOff>152400</xdr:rowOff>
                  </from>
                  <to>
                    <xdr:col>60</xdr:col>
                    <xdr:colOff>57150</xdr:colOff>
                    <xdr:row>24</xdr:row>
                    <xdr:rowOff>200025</xdr:rowOff>
                  </to>
                </anchor>
              </controlPr>
            </control>
          </mc:Choice>
        </mc:AlternateContent>
        <mc:AlternateContent xmlns:mc="http://schemas.openxmlformats.org/markup-compatibility/2006">
          <mc:Choice Requires="x14">
            <control shapeId="83983" r:id="rId34" name="Check Box 15">
              <controlPr defaultSize="0" autoFill="0" autoLine="0" autoPict="0">
                <anchor moveWithCells="1" sizeWithCells="1">
                  <from>
                    <xdr:col>60</xdr:col>
                    <xdr:colOff>19050</xdr:colOff>
                    <xdr:row>23</xdr:row>
                    <xdr:rowOff>152400</xdr:rowOff>
                  </from>
                  <to>
                    <xdr:col>62</xdr:col>
                    <xdr:colOff>47625</xdr:colOff>
                    <xdr:row>24</xdr:row>
                    <xdr:rowOff>200025</xdr:rowOff>
                  </to>
                </anchor>
              </controlPr>
            </control>
          </mc:Choice>
        </mc:AlternateContent>
        <mc:AlternateContent xmlns:mc="http://schemas.openxmlformats.org/markup-compatibility/2006">
          <mc:Choice Requires="x14">
            <control shapeId="83984" r:id="rId35" name="Check Box 16">
              <controlPr defaultSize="0" autoFill="0" autoLine="0" autoPict="0">
                <anchor moveWithCells="1" sizeWithCells="1">
                  <from>
                    <xdr:col>61</xdr:col>
                    <xdr:colOff>133350</xdr:colOff>
                    <xdr:row>23</xdr:row>
                    <xdr:rowOff>152400</xdr:rowOff>
                  </from>
                  <to>
                    <xdr:col>64</xdr:col>
                    <xdr:colOff>19050</xdr:colOff>
                    <xdr:row>24</xdr:row>
                    <xdr:rowOff>200025</xdr:rowOff>
                  </to>
                </anchor>
              </controlPr>
            </control>
          </mc:Choice>
        </mc:AlternateContent>
        <mc:AlternateContent xmlns:mc="http://schemas.openxmlformats.org/markup-compatibility/2006">
          <mc:Choice Requires="x14">
            <control shapeId="83985" r:id="rId36" name="Check Box 17">
              <controlPr defaultSize="0" autoFill="0" autoLine="0" autoPict="0">
                <anchor moveWithCells="1" sizeWithCells="1">
                  <from>
                    <xdr:col>52</xdr:col>
                    <xdr:colOff>104775</xdr:colOff>
                    <xdr:row>23</xdr:row>
                    <xdr:rowOff>152400</xdr:rowOff>
                  </from>
                  <to>
                    <xdr:col>54</xdr:col>
                    <xdr:colOff>123825</xdr:colOff>
                    <xdr:row>24</xdr:row>
                    <xdr:rowOff>200025</xdr:rowOff>
                  </to>
                </anchor>
              </controlPr>
            </control>
          </mc:Choice>
        </mc:AlternateContent>
        <mc:AlternateContent xmlns:mc="http://schemas.openxmlformats.org/markup-compatibility/2006">
          <mc:Choice Requires="x14">
            <control shapeId="83987" r:id="rId37" name="Check Box 19">
              <controlPr defaultSize="0" autoFill="0" autoLine="0" autoPict="0">
                <anchor moveWithCells="1" sizeWithCells="1">
                  <from>
                    <xdr:col>54</xdr:col>
                    <xdr:colOff>76200</xdr:colOff>
                    <xdr:row>26</xdr:row>
                    <xdr:rowOff>190500</xdr:rowOff>
                  </from>
                  <to>
                    <xdr:col>56</xdr:col>
                    <xdr:colOff>95250</xdr:colOff>
                    <xdr:row>27</xdr:row>
                    <xdr:rowOff>228600</xdr:rowOff>
                  </to>
                </anchor>
              </controlPr>
            </control>
          </mc:Choice>
        </mc:AlternateContent>
        <mc:AlternateContent xmlns:mc="http://schemas.openxmlformats.org/markup-compatibility/2006">
          <mc:Choice Requires="x14">
            <control shapeId="83988" r:id="rId38" name="Check Box 20">
              <controlPr defaultSize="0" autoFill="0" autoLine="0" autoPict="0">
                <anchor moveWithCells="1" sizeWithCells="1">
                  <from>
                    <xdr:col>56</xdr:col>
                    <xdr:colOff>57150</xdr:colOff>
                    <xdr:row>26</xdr:row>
                    <xdr:rowOff>190500</xdr:rowOff>
                  </from>
                  <to>
                    <xdr:col>58</xdr:col>
                    <xdr:colOff>76200</xdr:colOff>
                    <xdr:row>27</xdr:row>
                    <xdr:rowOff>228600</xdr:rowOff>
                  </to>
                </anchor>
              </controlPr>
            </control>
          </mc:Choice>
        </mc:AlternateContent>
        <mc:AlternateContent xmlns:mc="http://schemas.openxmlformats.org/markup-compatibility/2006">
          <mc:Choice Requires="x14">
            <control shapeId="83989" r:id="rId39" name="Check Box 21">
              <controlPr defaultSize="0" autoFill="0" autoLine="0" autoPict="0">
                <anchor moveWithCells="1" sizeWithCells="1">
                  <from>
                    <xdr:col>58</xdr:col>
                    <xdr:colOff>38100</xdr:colOff>
                    <xdr:row>26</xdr:row>
                    <xdr:rowOff>190500</xdr:rowOff>
                  </from>
                  <to>
                    <xdr:col>60</xdr:col>
                    <xdr:colOff>57150</xdr:colOff>
                    <xdr:row>27</xdr:row>
                    <xdr:rowOff>228600</xdr:rowOff>
                  </to>
                </anchor>
              </controlPr>
            </control>
          </mc:Choice>
        </mc:AlternateContent>
        <mc:AlternateContent xmlns:mc="http://schemas.openxmlformats.org/markup-compatibility/2006">
          <mc:Choice Requires="x14">
            <control shapeId="83990" r:id="rId40" name="Check Box 22">
              <controlPr defaultSize="0" autoFill="0" autoLine="0" autoPict="0">
                <anchor moveWithCells="1" sizeWithCells="1">
                  <from>
                    <xdr:col>60</xdr:col>
                    <xdr:colOff>19050</xdr:colOff>
                    <xdr:row>26</xdr:row>
                    <xdr:rowOff>190500</xdr:rowOff>
                  </from>
                  <to>
                    <xdr:col>62</xdr:col>
                    <xdr:colOff>47625</xdr:colOff>
                    <xdr:row>27</xdr:row>
                    <xdr:rowOff>228600</xdr:rowOff>
                  </to>
                </anchor>
              </controlPr>
            </control>
          </mc:Choice>
        </mc:AlternateContent>
        <mc:AlternateContent xmlns:mc="http://schemas.openxmlformats.org/markup-compatibility/2006">
          <mc:Choice Requires="x14">
            <control shapeId="83991" r:id="rId41" name="Check Box 23">
              <controlPr defaultSize="0" autoFill="0" autoLine="0" autoPict="0">
                <anchor moveWithCells="1" sizeWithCells="1">
                  <from>
                    <xdr:col>61</xdr:col>
                    <xdr:colOff>133350</xdr:colOff>
                    <xdr:row>26</xdr:row>
                    <xdr:rowOff>190500</xdr:rowOff>
                  </from>
                  <to>
                    <xdr:col>64</xdr:col>
                    <xdr:colOff>19050</xdr:colOff>
                    <xdr:row>27</xdr:row>
                    <xdr:rowOff>228600</xdr:rowOff>
                  </to>
                </anchor>
              </controlPr>
            </control>
          </mc:Choice>
        </mc:AlternateContent>
        <mc:AlternateContent xmlns:mc="http://schemas.openxmlformats.org/markup-compatibility/2006">
          <mc:Choice Requires="x14">
            <control shapeId="83992" r:id="rId42" name="Check Box 24">
              <controlPr defaultSize="0" autoFill="0" autoLine="0" autoPict="0">
                <anchor moveWithCells="1" sizeWithCells="1">
                  <from>
                    <xdr:col>52</xdr:col>
                    <xdr:colOff>104775</xdr:colOff>
                    <xdr:row>26</xdr:row>
                    <xdr:rowOff>190500</xdr:rowOff>
                  </from>
                  <to>
                    <xdr:col>54</xdr:col>
                    <xdr:colOff>123825</xdr:colOff>
                    <xdr:row>27</xdr:row>
                    <xdr:rowOff>228600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tabColor theme="9" tint="-0.249977111117893"/>
  </sheetPr>
  <dimension ref="A1:CN298"/>
  <sheetViews>
    <sheetView showGridLines="0" view="pageBreakPreview" zoomScale="85" zoomScaleNormal="80" zoomScaleSheetLayoutView="85" workbookViewId="0">
      <selection activeCell="G5" sqref="G5:O7"/>
    </sheetView>
  </sheetViews>
  <sheetFormatPr baseColWidth="10" defaultColWidth="2.140625" defaultRowHeight="12.75" x14ac:dyDescent="0.2"/>
  <cols>
    <col min="1" max="3" width="1.85546875" customWidth="1"/>
    <col min="4" max="29" width="2.42578125" customWidth="1"/>
    <col min="32" max="52" width="2.7109375" customWidth="1"/>
    <col min="67" max="67" width="3.140625" bestFit="1"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Dossier'!L42</f>
        <v>3</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t="s">
        <v>1071</v>
      </c>
      <c r="H5" s="697"/>
      <c r="I5" s="697"/>
      <c r="J5" s="697"/>
      <c r="K5" s="697"/>
      <c r="L5" s="697"/>
      <c r="M5" s="697"/>
      <c r="N5" s="697"/>
      <c r="O5" s="698"/>
      <c r="P5" s="691" t="s">
        <v>1150</v>
      </c>
      <c r="Q5" s="692"/>
      <c r="R5" s="692"/>
      <c r="S5" s="692"/>
      <c r="T5" s="692"/>
      <c r="U5" s="692"/>
      <c r="V5" s="692"/>
      <c r="W5" s="703" t="s">
        <v>2215</v>
      </c>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str">
        <f>MID(VLOOKUP(G11,'RAP mélangés'!B1:G169,6,FALSE),1,1)</f>
        <v>1</v>
      </c>
      <c r="G9" s="779" t="str">
        <f>(VLOOKUP(G11,'RAP mélangés'!B1:G169,3,FALSE))</f>
        <v>Réalisation</v>
      </c>
      <c r="H9" s="780"/>
      <c r="I9" s="780"/>
      <c r="J9" s="780"/>
      <c r="K9" s="133"/>
      <c r="L9" s="134" t="s">
        <v>1153</v>
      </c>
      <c r="M9" s="135"/>
      <c r="N9" s="136"/>
      <c r="O9" s="137" t="str">
        <f>MID(VLOOKUP(G11,'RAP mélangés'!B1:G169,6,FALSE),3,1)</f>
        <v>2</v>
      </c>
      <c r="P9" s="779" t="str">
        <f>(VLOOKUP(G11,'RAP mélangés'!B1:G169,4,FALSE))</f>
        <v>Fabrication</v>
      </c>
      <c r="Q9" s="780"/>
      <c r="R9" s="780"/>
      <c r="S9" s="780"/>
      <c r="T9" s="780"/>
      <c r="U9" s="780"/>
      <c r="V9" s="780"/>
      <c r="W9" s="780"/>
      <c r="X9" s="780"/>
      <c r="Y9" s="780"/>
      <c r="Z9" s="780"/>
      <c r="AA9" s="780"/>
      <c r="AB9" s="780"/>
      <c r="AC9" s="780"/>
      <c r="AD9" s="780"/>
      <c r="AE9" s="780"/>
      <c r="AF9" s="781"/>
      <c r="AG9" s="138"/>
      <c r="AI9" s="782" t="s">
        <v>1154</v>
      </c>
      <c r="AJ9" s="782"/>
      <c r="AK9" s="782"/>
      <c r="AL9" s="782"/>
      <c r="AM9" s="139"/>
      <c r="AN9" s="130"/>
      <c r="AO9" s="130"/>
      <c r="AP9" s="140"/>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str">
        <f>MID(VLOOKUP(G11,'RAP mélangés'!B1:G169,6,FALSE),5,2)</f>
        <v>8</v>
      </c>
      <c r="F11" s="788"/>
      <c r="G11" s="783" t="str">
        <f xml:space="preserve"> 'Entête Dossier'!M42</f>
        <v>Préparer les surfaces et appliquer les produits de traitement et de finition</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str">
        <f>VLOOKUP(G11,'RAP mélangés'!B1:H169, 5, FALSE)</f>
        <v>Sous contrôle</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str">
        <f>VLOOKUP(G11,'RAP mélangés'!B1:H169, 7, FALSE)</f>
        <v>L’état de surface est conforme et prêt à recevoir le produit à appliquer.Les produits de traitement ou de finition, sont appliqués en toute sécurité.La conformité du produit fini respecte le cahier des charges spécifique.</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str">
        <f>Accueil!C24</f>
        <v>3.6.3</v>
      </c>
      <c r="B21" s="625"/>
      <c r="C21" s="626"/>
      <c r="D21" s="633" t="str">
        <f ca="1">VLOOKUP($A21,(IF($BS$1="Bac Pro Technicien Menuisier Agenceur", matrice2, (IF($BS$1="CAP Menuisier Fabricant de Menuiserie…", matrice1, matrice3)))),4, FALSE)</f>
        <v>Préparer les surfaces à traiter  (ponçage, égrainage…).</v>
      </c>
      <c r="E21" s="634"/>
      <c r="F21" s="634"/>
      <c r="G21" s="634"/>
      <c r="H21" s="634"/>
      <c r="I21" s="634"/>
      <c r="J21" s="634"/>
      <c r="K21" s="634"/>
      <c r="L21" s="634"/>
      <c r="M21" s="634"/>
      <c r="N21" s="634"/>
      <c r="O21" s="634"/>
      <c r="P21" s="635"/>
      <c r="Q21" s="589" t="str">
        <f ca="1">VLOOKUP($A21,(IF($BS$1="Bac Pro Technicien Menuisier Agenceur", matrice2, (IF($BS$1="CAP Menuisier Fabricant de Menuiserie…", matrice1, matrice3)))),8, FALSE)</f>
        <v>Données orales - Définition du produit : - plan d’ensemble et de fabrication, - gammes, - contrats de phase, - procédures d’utilisation, - fiches techniques complémentaires (machines, outillages, composants...), - Notice de montage. - Fiches techniques des produits - Fiches de données de sécurité - Pièces et accessoires, quincailleries - Matériaux connexes - Matériels de contrôle - Moyens et matériels de protection des ouvrages - Locaux et matériels d’application - Aires de stockage - Moyens et produits de nettoyage - Équipements de Protection Individuelle (E.P.I.) et collectifs</v>
      </c>
      <c r="R21" s="590"/>
      <c r="S21" s="590"/>
      <c r="T21" s="590"/>
      <c r="U21" s="590"/>
      <c r="V21" s="590"/>
      <c r="W21" s="590"/>
      <c r="X21" s="590"/>
      <c r="Y21" s="590"/>
      <c r="Z21" s="590"/>
      <c r="AA21" s="590"/>
      <c r="AB21" s="590"/>
      <c r="AC21" s="591"/>
      <c r="AD21" s="655" t="s">
        <v>2172</v>
      </c>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418" t="str">
        <f>VLOOKUP($G$11,'RAP mélangés'!B$1:R$169,8,FALSE)</f>
        <v>C1.1</v>
      </c>
      <c r="BT21" s="209" t="str">
        <f>CONCATENATE((MID($BS21,2,1)),".",(MID($BS21,4,2)))</f>
        <v>1.1</v>
      </c>
      <c r="BU21" s="316" t="str">
        <f t="shared" ref="BU21:BU29" ca="1" si="0">VLOOKUP(BT21,(IF(BS$1="Bac Pro Technicien Menuisier Agenceur", cobac, (IF(BS$1="BEP Bois, Option D: Menuiserie - Agencement", cgbep, cocap)))),2,FALSE)</f>
        <v>Décoder et analyser les données de définition</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418" t="str">
        <f>VLOOKUP($G$11,'RAP mélangés'!B$1:R$169,9,FALSE)</f>
        <v>C1.2</v>
      </c>
      <c r="BT22" s="209" t="str">
        <f t="shared" ref="BT22:BT29" si="1">CONCATENATE((MID($BS22,2,1)),".",(MID($BS22,4,2)))</f>
        <v>1.2</v>
      </c>
      <c r="BU22" s="316" t="str">
        <f t="shared" ca="1" si="0"/>
        <v>Décoder et  analyser les données opératoires</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str">
        <f ca="1">VLOOKUP($A21,(IF($BS$1="Bac Pro Technicien Menuisier Agenceur", matrice2, (IF($BS$1="CAP Menuisier Fabricant de Menuiserie…", matrice1, matrice3)))),9, FALSE)</f>
        <v>Les surfaces sont préparées selon le niveau de qualité demandé.*</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0</v>
      </c>
      <c r="BF23" s="588"/>
      <c r="BG23" s="588" t="b">
        <v>0</v>
      </c>
      <c r="BH23" s="588"/>
      <c r="BI23" s="588" t="b">
        <v>0</v>
      </c>
      <c r="BJ23" s="588"/>
      <c r="BK23" s="588" t="b">
        <v>1</v>
      </c>
      <c r="BL23" s="612"/>
      <c r="BM23" s="613" t="str">
        <f>CONCATENATE(BR23,"/")</f>
        <v>20/</v>
      </c>
      <c r="BN23" s="614"/>
      <c r="BO23" s="474">
        <v>20</v>
      </c>
      <c r="BP23" s="146"/>
      <c r="BQ23" s="146">
        <f>IF($BA$23=FALSE,(IF($BC$23=FALSE,(IF($BE$23=FALSE,(IF($BG$23=FALSE,(IF($BI$23=FALSE,(IF($BK$23=FALSE,"Non noté",BO23)),BO23*0.75)),BO23*0.5)),BO23*0.3)),BO23*0.2)),BO23*0.1)</f>
        <v>20</v>
      </c>
      <c r="BR23" s="147">
        <f>(ROUND(BQ23/5,1))*5</f>
        <v>20</v>
      </c>
      <c r="BS23" s="418" t="str">
        <f>VLOOKUP($G$11,'RAP mélangés'!B$1:R$169,10,FALSE)</f>
        <v>C3.1</v>
      </c>
      <c r="BT23" s="209" t="str">
        <f t="shared" si="1"/>
        <v>3.1</v>
      </c>
      <c r="BU23" s="316" t="str">
        <f t="shared" ca="1" si="0"/>
        <v>Organiser et mettre en sécurité les postes de travail</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str">
        <f>Accueil!D24</f>
        <v>3.6.5</v>
      </c>
      <c r="B24" s="625"/>
      <c r="C24" s="626"/>
      <c r="D24" s="633" t="str">
        <f ca="1">VLOOKUP($A24,(IF($BS$1="Bac Pro Technicien Menuisier Agenceur", matrice2, (IF($BS$1="CAP Menuisier Fabricant de Menuiserie…", matrice1, matrice3)))),4, FALSE)</f>
        <v xml:space="preserve">Contrôler en cours, en fin de montage et de finition :
les caractéristiques  fonctionnelles, dimensionnelles,  géométriques,  esthétiques. </v>
      </c>
      <c r="E24" s="634"/>
      <c r="F24" s="634"/>
      <c r="G24" s="634"/>
      <c r="H24" s="634"/>
      <c r="I24" s="634"/>
      <c r="J24" s="634"/>
      <c r="K24" s="634"/>
      <c r="L24" s="634"/>
      <c r="M24" s="634"/>
      <c r="N24" s="634"/>
      <c r="O24" s="634"/>
      <c r="P24" s="635"/>
      <c r="Q24" s="589" t="str">
        <f ca="1">VLOOKUP($A24,(IF($BS$1="Bac Pro Technicien Menuisier Agenceur", matrice2, (IF($BS$1="CAP Menuisier Fabricant de Menuiserie…", matrice1, matrice3)))),8, FALSE)</f>
        <v>Données orales - Définition du produit : - plan d’ensemble et de fabrication, - gammes, - contrats de phase, - procédures d’utilisation, - fiches techniques complémentaires (machines, outillages, composants...), - Notice de montage. - Fiches techniques des produits - Fiches de données de sécurité - Pièces et accessoires, quincailleries - Matériaux connexes - Matériels de contrôle - Moyens et matériels de protection des ouvrages - Locaux et matériels d’application - Aires de stockage - Moyens et produits de nettoyage - Équipements de Protection Individuelle (E.P.I.) et collectifs</v>
      </c>
      <c r="R24" s="590"/>
      <c r="S24" s="590"/>
      <c r="T24" s="590"/>
      <c r="U24" s="590"/>
      <c r="V24" s="590"/>
      <c r="W24" s="590"/>
      <c r="X24" s="590"/>
      <c r="Y24" s="590"/>
      <c r="Z24" s="590"/>
      <c r="AA24" s="590"/>
      <c r="AB24" s="590"/>
      <c r="AC24" s="591"/>
      <c r="AD24" s="655" t="s">
        <v>2173</v>
      </c>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418" t="str">
        <f>VLOOKUP($G$11,'RAP mélangés'!B$1:R$169,11,FALSE)</f>
        <v>C3.6</v>
      </c>
      <c r="BT24" s="209" t="str">
        <f t="shared" si="1"/>
        <v>3.6</v>
      </c>
      <c r="BU24" s="316" t="str">
        <f t="shared" ca="1" si="0"/>
        <v>Conduire les opérations de montage et de finition</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418">
        <f>VLOOKUP($G$11,'RAP mélangés'!B$1:R$169,12,FALSE)</f>
        <v>0</v>
      </c>
      <c r="BT25" s="209" t="str">
        <f t="shared" si="1"/>
        <v>.</v>
      </c>
      <c r="BU25" s="316" t="e">
        <f t="shared" ca="1" si="0"/>
        <v>#N/A</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5"/>
      <c r="R26" s="596"/>
      <c r="S26" s="596"/>
      <c r="T26" s="596"/>
      <c r="U26" s="596"/>
      <c r="V26" s="596"/>
      <c r="W26" s="596"/>
      <c r="X26" s="596"/>
      <c r="Y26" s="596"/>
      <c r="Z26" s="596"/>
      <c r="AA26" s="596"/>
      <c r="AB26" s="596"/>
      <c r="AC26" s="597"/>
      <c r="AD26" s="661" t="str">
        <f ca="1">VLOOKUP($A24,(IF($BS$1="Bac Pro Technicien Menuisier Agenceur", matrice2, (IF($BS$1="CAP Menuisier Fabricant de Menuiserie…", matrice1, matrice3)))),9, FALSE)</f>
        <v>Les organes de liaison et les équipements sont correctement installés.
Les contrôles effectués permettent  de valider les caractéristiques et le bon fonctionnement de l’ouvrage.*</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1</v>
      </c>
      <c r="BJ26" s="588"/>
      <c r="BK26" s="588" t="b">
        <v>0</v>
      </c>
      <c r="BL26" s="612"/>
      <c r="BM26" s="613" t="str">
        <f>CONCATENATE(BR26,"/")</f>
        <v>7,5/</v>
      </c>
      <c r="BN26" s="614"/>
      <c r="BO26" s="474">
        <v>10</v>
      </c>
      <c r="BP26" s="146"/>
      <c r="BQ26" s="146">
        <f>IF(BA26=FALSE,(IF(BC26=FALSE,(IF(BE26=FALSE,(IF(BG26=FALSE,(IF(BI26=FALSE,(IF(BK26=FALSE,"Non noté",BO26)),BO26*0.75)),BO26*0.5)),BO26*0.3)),BO26*0.2)),BO26*0.1)</f>
        <v>7.5</v>
      </c>
      <c r="BR26" s="147">
        <f>(ROUND(BQ26/5,1))*5</f>
        <v>7.5</v>
      </c>
      <c r="BS26" s="418">
        <f>VLOOKUP($G$11,'RAP mélangés'!B$1:R$169,13,FALSE)</f>
        <v>0</v>
      </c>
      <c r="BT26" s="209" t="str">
        <f t="shared" si="1"/>
        <v>.</v>
      </c>
      <c r="BU26" s="316" t="e">
        <f t="shared" ca="1" si="0"/>
        <v>#N/A</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t="e">
        <f>Accueil!E24</f>
        <v>#N/A</v>
      </c>
      <c r="B27" s="625"/>
      <c r="C27" s="626"/>
      <c r="D27" s="633" t="e">
        <f ca="1">VLOOKUP($A27,(IF($BS$1="Bac Pro Technicien Menuisier Agenceur", matrice2, (IF($BS$1="CAP Menuisier Fabricant de Menuiserie…", matrice1, matrice3)))),4, FALSE)</f>
        <v>#N/A</v>
      </c>
      <c r="E27" s="634"/>
      <c r="F27" s="634"/>
      <c r="G27" s="634"/>
      <c r="H27" s="634"/>
      <c r="I27" s="634"/>
      <c r="J27" s="634"/>
      <c r="K27" s="634"/>
      <c r="L27" s="634"/>
      <c r="M27" s="634"/>
      <c r="N27" s="634"/>
      <c r="O27" s="634"/>
      <c r="P27" s="635"/>
      <c r="Q27" s="589" t="e">
        <f ca="1">VLOOKUP($A27,(IF($BS$1="Bac Pro Technicien Menuisier Agenceur", matrice2, (IF($BS$1="CAP Menuisier Fabricant de Menuiserie…", matrice1, matrice3)))),8, FALSE)</f>
        <v>#N/A</v>
      </c>
      <c r="R27" s="590"/>
      <c r="S27" s="590"/>
      <c r="T27" s="590"/>
      <c r="U27" s="590"/>
      <c r="V27" s="590"/>
      <c r="W27" s="590"/>
      <c r="X27" s="590"/>
      <c r="Y27" s="590"/>
      <c r="Z27" s="590"/>
      <c r="AA27" s="590"/>
      <c r="AB27" s="590"/>
      <c r="AC27" s="591"/>
      <c r="AD27" s="655"/>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418">
        <f>VLOOKUP($G$11,'RAP mélangés'!B$1:R$169,14,FALSE)</f>
        <v>0</v>
      </c>
      <c r="BT27" s="209" t="str">
        <f t="shared" si="1"/>
        <v>.</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418">
        <f>VLOOKUP($G$11,'RAP mélangés'!B$1:R$169,15,FALSE)</f>
        <v>0</v>
      </c>
      <c r="BT28" s="209" t="str">
        <f t="shared" si="1"/>
        <v>.</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e">
        <f ca="1">VLOOKUP($A27,(IF($BS$1="Bac Pro Technicien Menuisier Agenceur", matrice2, (IF($BS$1="CAP Menuisier Fabricant de Menuiserie…", matrice1, matrice3)))),9, FALSE)</f>
        <v>#N/A</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0</v>
      </c>
      <c r="BH29" s="588"/>
      <c r="BI29" s="588" t="b">
        <v>0</v>
      </c>
      <c r="BJ29" s="588"/>
      <c r="BK29" s="588" t="b">
        <v>0</v>
      </c>
      <c r="BL29" s="612"/>
      <c r="BM29" s="613" t="e">
        <f>CONCATENATE(BR29,"/")</f>
        <v>#VALUE!</v>
      </c>
      <c r="BN29" s="614"/>
      <c r="BO29" s="474">
        <v>0</v>
      </c>
      <c r="BP29" s="146"/>
      <c r="BQ29" s="146" t="str">
        <f>IF(BA29=FALSE,(IF(BC29=FALSE,(IF(BE29=FALSE,(IF(BG29=FALSE,(IF(BI29=FALSE,(IF(BK29=FALSE,"Non noté",BO29)),BO29*0.75)),BO29*0.5)),BO29*0.3)),BO29*0.2)),BO29*0.1)</f>
        <v>Non noté</v>
      </c>
      <c r="BR29" s="147" t="e">
        <f>(ROUND(BQ29/5,1))*5</f>
        <v>#VALUE!</v>
      </c>
      <c r="BS29" s="418">
        <f>VLOOKUP($G$11,'RAP mélangés'!B$1:R$169,16,FALSE)</f>
        <v>0</v>
      </c>
      <c r="BT29" s="209" t="str">
        <f t="shared" si="1"/>
        <v>.</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S1:BV1"/>
    <mergeCell ref="A5:F7"/>
    <mergeCell ref="G5:O7"/>
    <mergeCell ref="P5:V7"/>
    <mergeCell ref="W5:BC7"/>
    <mergeCell ref="BE7:BO7"/>
    <mergeCell ref="A1:F3"/>
    <mergeCell ref="G1:AF3"/>
    <mergeCell ref="AH1:AX3"/>
    <mergeCell ref="AY1:AZ3"/>
    <mergeCell ref="BA1:BC3"/>
    <mergeCell ref="BE1:BO6"/>
    <mergeCell ref="AI9:AL9"/>
    <mergeCell ref="A11:D12"/>
    <mergeCell ref="E11:F12"/>
    <mergeCell ref="G11:BO12"/>
    <mergeCell ref="BS16:CH20"/>
    <mergeCell ref="A19:P20"/>
    <mergeCell ref="Q19:AC20"/>
    <mergeCell ref="AD19:AZ20"/>
    <mergeCell ref="BA19:BL19"/>
    <mergeCell ref="BM19:BO20"/>
    <mergeCell ref="A9:E9"/>
    <mergeCell ref="G9:J9"/>
    <mergeCell ref="P9:AF9"/>
    <mergeCell ref="AD23:AZ23"/>
    <mergeCell ref="BA23:BB23"/>
    <mergeCell ref="BC23:BD23"/>
    <mergeCell ref="BE23:BF23"/>
    <mergeCell ref="A14:F17"/>
    <mergeCell ref="G14:AF17"/>
    <mergeCell ref="AH14:AL17"/>
    <mergeCell ref="AM14:BO17"/>
    <mergeCell ref="BG23:BH23"/>
    <mergeCell ref="BI23:BJ23"/>
    <mergeCell ref="BK23:BL23"/>
    <mergeCell ref="BM23:BN23"/>
    <mergeCell ref="A21:C23"/>
    <mergeCell ref="D21:P23"/>
    <mergeCell ref="Q21:AC23"/>
    <mergeCell ref="AD21:AZ22"/>
    <mergeCell ref="A24:C26"/>
    <mergeCell ref="D24:P26"/>
    <mergeCell ref="AD24:AZ25"/>
    <mergeCell ref="BM24:BO25"/>
    <mergeCell ref="AD26:AZ26"/>
    <mergeCell ref="BI26:BJ26"/>
    <mergeCell ref="BK26:BL26"/>
    <mergeCell ref="Q24:AC26"/>
    <mergeCell ref="BA21:BL22"/>
    <mergeCell ref="BM21:BO22"/>
    <mergeCell ref="BM26:BN26"/>
    <mergeCell ref="A27:C29"/>
    <mergeCell ref="D27:P29"/>
    <mergeCell ref="AD27:AZ28"/>
    <mergeCell ref="BM27:BO28"/>
    <mergeCell ref="AD29:AZ29"/>
    <mergeCell ref="BA29:BB29"/>
    <mergeCell ref="BC29:BD29"/>
    <mergeCell ref="BE29:BF29"/>
    <mergeCell ref="BG29:BH29"/>
    <mergeCell ref="BA26:BB26"/>
    <mergeCell ref="BC26:BD26"/>
    <mergeCell ref="BE26:BF26"/>
    <mergeCell ref="BG26:BH26"/>
    <mergeCell ref="BT30:BT33"/>
    <mergeCell ref="BU30:CN33"/>
    <mergeCell ref="N31:AA32"/>
    <mergeCell ref="AK32:AL33"/>
    <mergeCell ref="AM32:BO33"/>
    <mergeCell ref="N33:AE40"/>
    <mergeCell ref="AK34:AL35"/>
    <mergeCell ref="AM34:BO35"/>
    <mergeCell ref="AK36:AL37"/>
    <mergeCell ref="AM36:BO37"/>
    <mergeCell ref="BS30:BS33"/>
    <mergeCell ref="AK30:AL31"/>
    <mergeCell ref="AM30:BO31"/>
    <mergeCell ref="A42:D43"/>
    <mergeCell ref="E42:N43"/>
    <mergeCell ref="O42:P43"/>
    <mergeCell ref="Q42:T43"/>
    <mergeCell ref="U42:AD43"/>
    <mergeCell ref="Q27:AC29"/>
    <mergeCell ref="AO42:BO43"/>
    <mergeCell ref="AK38:AL39"/>
    <mergeCell ref="AM38:BO39"/>
    <mergeCell ref="AK40:AL41"/>
    <mergeCell ref="AM40:BO41"/>
    <mergeCell ref="AE42:AN43"/>
    <mergeCell ref="BI29:BJ29"/>
    <mergeCell ref="BK29:BL29"/>
    <mergeCell ref="BM29:BN29"/>
  </mergeCells>
  <conditionalFormatting sqref="O9 L9 A14:AF17 AH14 A9:F9">
    <cfRule type="expression" dxfId="1089" priority="18">
      <formula>$G$11="CHOISIR LA TACHE A EVALUER"</formula>
    </cfRule>
  </conditionalFormatting>
  <conditionalFormatting sqref="Q21 D27 D21 D24 Q24 Q27">
    <cfRule type="containsErrors" dxfId="1088" priority="16" stopIfTrue="1">
      <formula>ISERROR(D21)</formula>
    </cfRule>
  </conditionalFormatting>
  <conditionalFormatting sqref="E11:BO12 A11">
    <cfRule type="expression" dxfId="1087" priority="13">
      <formula>$O$9="1"</formula>
    </cfRule>
    <cfRule type="expression" dxfId="1086" priority="14">
      <formula>$O$9="2"</formula>
    </cfRule>
    <cfRule type="expression" dxfId="1085" priority="15">
      <formula>$O$9="3"</formula>
    </cfRule>
  </conditionalFormatting>
  <conditionalFormatting sqref="A11:BO12">
    <cfRule type="expression" dxfId="1084" priority="10">
      <formula>$O$9="6"</formula>
    </cfRule>
    <cfRule type="expression" dxfId="1083" priority="11">
      <formula>$O$9="5"</formula>
    </cfRule>
    <cfRule type="expression" dxfId="1082" priority="12">
      <formula>$O$9="4"</formula>
    </cfRule>
  </conditionalFormatting>
  <conditionalFormatting sqref="BU21:CN33">
    <cfRule type="containsErrors" dxfId="1081" priority="9">
      <formula>ISERROR(BU21)</formula>
    </cfRule>
  </conditionalFormatting>
  <conditionalFormatting sqref="BS21:BS33">
    <cfRule type="containsErrors" dxfId="1080" priority="7">
      <formula>ISERROR(BS21)</formula>
    </cfRule>
    <cfRule type="cellIs" dxfId="1079" priority="8" operator="equal">
      <formula>0</formula>
    </cfRule>
  </conditionalFormatting>
  <conditionalFormatting sqref="BM23:BN23">
    <cfRule type="containsErrors" dxfId="1078" priority="6">
      <formula>ISERROR(BM23)</formula>
    </cfRule>
  </conditionalFormatting>
  <conditionalFormatting sqref="BM26:BN26">
    <cfRule type="containsErrors" dxfId="1077" priority="5">
      <formula>ISERROR(BM26)</formula>
    </cfRule>
  </conditionalFormatting>
  <conditionalFormatting sqref="BM29:BN29">
    <cfRule type="containsErrors" dxfId="1076" priority="4">
      <formula>ISERROR(BM29)</formula>
    </cfRule>
  </conditionalFormatting>
  <conditionalFormatting sqref="AO42:BO43 U42:AD43">
    <cfRule type="containsErrors" dxfId="1075" priority="3">
      <formula>ISERROR(U42)</formula>
    </cfRule>
  </conditionalFormatting>
  <conditionalFormatting sqref="Q27">
    <cfRule type="containsErrors" dxfId="1074" priority="2" stopIfTrue="1">
      <formula>ISERROR(Q27)</formula>
    </cfRule>
  </conditionalFormatting>
  <conditionalFormatting sqref="A21 A24 A27">
    <cfRule type="cellIs" dxfId="1073" priority="1" operator="notEqual">
      <formula>0</formula>
    </cfRule>
  </conditionalFormatting>
  <dataValidations count="4">
    <dataValidation type="list" allowBlank="1" showInputMessage="1" showErrorMessage="1" sqref="U42">
      <formula1>classe</formula1>
    </dataValidation>
    <dataValidation type="list" allowBlank="1" showInputMessage="1" showErrorMessage="1" sqref="G5:O7">
      <formula1>centre_d_interet</formula1>
    </dataValidation>
    <dataValidation type="list" allowBlank="1" showInputMessage="1" showErrorMessage="1" sqref="W5:BC7">
      <formula1>contexte</formula1>
    </dataValidation>
    <dataValidation type="list" allowBlank="1" showInputMessage="1" showErrorMessage="1" sqref="A21:C29">
      <formula1>IF($BS$1="Bac Pro Technicien Menuisier Agenceur", numero_competence_detaille,(IF($BS$1="CAP Menuisier Fabricant de Menuiserie…", compétences, codebep)))</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sizeWithCells="1">
                  <from>
                    <xdr:col>38</xdr:col>
                    <xdr:colOff>0</xdr:colOff>
                    <xdr:row>8</xdr:row>
                    <xdr:rowOff>0</xdr:rowOff>
                  </from>
                  <to>
                    <xdr:col>39</xdr:col>
                    <xdr:colOff>76200</xdr:colOff>
                    <xdr:row>10</xdr:row>
                    <xdr:rowOff>9525</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sizeWithCells="1">
                  <from>
                    <xdr:col>46</xdr:col>
                    <xdr:colOff>85725</xdr:colOff>
                    <xdr:row>8</xdr:row>
                    <xdr:rowOff>0</xdr:rowOff>
                  </from>
                  <to>
                    <xdr:col>47</xdr:col>
                    <xdr:colOff>152400</xdr:colOff>
                    <xdr:row>10</xdr:row>
                    <xdr:rowOff>9525</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sizeWithCells="1">
                  <from>
                    <xdr:col>57</xdr:col>
                    <xdr:colOff>0</xdr:colOff>
                    <xdr:row>8</xdr:row>
                    <xdr:rowOff>0</xdr:rowOff>
                  </from>
                  <to>
                    <xdr:col>58</xdr:col>
                    <xdr:colOff>76200</xdr:colOff>
                    <xdr:row>10</xdr:row>
                    <xdr:rowOff>9525</xdr:rowOff>
                  </to>
                </anchor>
              </controlPr>
            </control>
          </mc:Choice>
        </mc:AlternateContent>
        <mc:AlternateContent xmlns:mc="http://schemas.openxmlformats.org/markup-compatibility/2006">
          <mc:Choice Requires="x14">
            <control shapeId="86041" r:id="rId7" name="Check Box 25">
              <controlPr defaultSize="0" autoFill="0" autoLine="0" autoPict="0">
                <anchor moveWithCells="1" sizeWithCells="1">
                  <from>
                    <xdr:col>54</xdr:col>
                    <xdr:colOff>76200</xdr:colOff>
                    <xdr:row>21</xdr:row>
                    <xdr:rowOff>342900</xdr:rowOff>
                  </from>
                  <to>
                    <xdr:col>56</xdr:col>
                    <xdr:colOff>95250</xdr:colOff>
                    <xdr:row>22</xdr:row>
                    <xdr:rowOff>390525</xdr:rowOff>
                  </to>
                </anchor>
              </controlPr>
            </control>
          </mc:Choice>
        </mc:AlternateContent>
        <mc:AlternateContent xmlns:mc="http://schemas.openxmlformats.org/markup-compatibility/2006">
          <mc:Choice Requires="x14">
            <control shapeId="86042" r:id="rId8" name="Check Box 26">
              <controlPr defaultSize="0" autoFill="0" autoLine="0" autoPict="0">
                <anchor moveWithCells="1" sizeWithCells="1">
                  <from>
                    <xdr:col>56</xdr:col>
                    <xdr:colOff>57150</xdr:colOff>
                    <xdr:row>21</xdr:row>
                    <xdr:rowOff>342900</xdr:rowOff>
                  </from>
                  <to>
                    <xdr:col>58</xdr:col>
                    <xdr:colOff>76200</xdr:colOff>
                    <xdr:row>22</xdr:row>
                    <xdr:rowOff>390525</xdr:rowOff>
                  </to>
                </anchor>
              </controlPr>
            </control>
          </mc:Choice>
        </mc:AlternateContent>
        <mc:AlternateContent xmlns:mc="http://schemas.openxmlformats.org/markup-compatibility/2006">
          <mc:Choice Requires="x14">
            <control shapeId="86043" r:id="rId9" name="Check Box 27">
              <controlPr defaultSize="0" autoFill="0" autoLine="0" autoPict="0">
                <anchor moveWithCells="1" sizeWithCells="1">
                  <from>
                    <xdr:col>58</xdr:col>
                    <xdr:colOff>38100</xdr:colOff>
                    <xdr:row>21</xdr:row>
                    <xdr:rowOff>342900</xdr:rowOff>
                  </from>
                  <to>
                    <xdr:col>60</xdr:col>
                    <xdr:colOff>57150</xdr:colOff>
                    <xdr:row>22</xdr:row>
                    <xdr:rowOff>390525</xdr:rowOff>
                  </to>
                </anchor>
              </controlPr>
            </control>
          </mc:Choice>
        </mc:AlternateContent>
        <mc:AlternateContent xmlns:mc="http://schemas.openxmlformats.org/markup-compatibility/2006">
          <mc:Choice Requires="x14">
            <control shapeId="86044" r:id="rId10" name="Check Box 28">
              <controlPr defaultSize="0" autoFill="0" autoLine="0" autoPict="0">
                <anchor moveWithCells="1" sizeWithCells="1">
                  <from>
                    <xdr:col>60</xdr:col>
                    <xdr:colOff>28575</xdr:colOff>
                    <xdr:row>21</xdr:row>
                    <xdr:rowOff>342900</xdr:rowOff>
                  </from>
                  <to>
                    <xdr:col>62</xdr:col>
                    <xdr:colOff>57150</xdr:colOff>
                    <xdr:row>22</xdr:row>
                    <xdr:rowOff>390525</xdr:rowOff>
                  </to>
                </anchor>
              </controlPr>
            </control>
          </mc:Choice>
        </mc:AlternateContent>
        <mc:AlternateContent xmlns:mc="http://schemas.openxmlformats.org/markup-compatibility/2006">
          <mc:Choice Requires="x14">
            <control shapeId="86045" r:id="rId11" name="Check Box 29">
              <controlPr defaultSize="0" autoFill="0" autoLine="0" autoPict="0">
                <anchor moveWithCells="1" sizeWithCells="1">
                  <from>
                    <xdr:col>61</xdr:col>
                    <xdr:colOff>133350</xdr:colOff>
                    <xdr:row>21</xdr:row>
                    <xdr:rowOff>342900</xdr:rowOff>
                  </from>
                  <to>
                    <xdr:col>64</xdr:col>
                    <xdr:colOff>19050</xdr:colOff>
                    <xdr:row>22</xdr:row>
                    <xdr:rowOff>390525</xdr:rowOff>
                  </to>
                </anchor>
              </controlPr>
            </control>
          </mc:Choice>
        </mc:AlternateContent>
        <mc:AlternateContent xmlns:mc="http://schemas.openxmlformats.org/markup-compatibility/2006">
          <mc:Choice Requires="x14">
            <control shapeId="86046" r:id="rId12" name="Check Box 30">
              <controlPr defaultSize="0" autoFill="0" autoLine="0" autoPict="0">
                <anchor moveWithCells="1" sizeWithCells="1">
                  <from>
                    <xdr:col>52</xdr:col>
                    <xdr:colOff>104775</xdr:colOff>
                    <xdr:row>21</xdr:row>
                    <xdr:rowOff>342900</xdr:rowOff>
                  </from>
                  <to>
                    <xdr:col>54</xdr:col>
                    <xdr:colOff>123825</xdr:colOff>
                    <xdr:row>22</xdr:row>
                    <xdr:rowOff>390525</xdr:rowOff>
                  </to>
                </anchor>
              </controlPr>
            </control>
          </mc:Choice>
        </mc:AlternateContent>
        <mc:AlternateContent xmlns:mc="http://schemas.openxmlformats.org/markup-compatibility/2006">
          <mc:Choice Requires="x14">
            <control shapeId="86047" r:id="rId13" name="Check Box 31">
              <controlPr defaultSize="0" autoFill="0" autoLine="0" autoPict="0">
                <anchor moveWithCells="1" sizeWithCells="1">
                  <from>
                    <xdr:col>54</xdr:col>
                    <xdr:colOff>76200</xdr:colOff>
                    <xdr:row>24</xdr:row>
                    <xdr:rowOff>342900</xdr:rowOff>
                  </from>
                  <to>
                    <xdr:col>56</xdr:col>
                    <xdr:colOff>95250</xdr:colOff>
                    <xdr:row>25</xdr:row>
                    <xdr:rowOff>390525</xdr:rowOff>
                  </to>
                </anchor>
              </controlPr>
            </control>
          </mc:Choice>
        </mc:AlternateContent>
        <mc:AlternateContent xmlns:mc="http://schemas.openxmlformats.org/markup-compatibility/2006">
          <mc:Choice Requires="x14">
            <control shapeId="86048" r:id="rId14" name="Check Box 32">
              <controlPr defaultSize="0" autoFill="0" autoLine="0" autoPict="0">
                <anchor moveWithCells="1" sizeWithCells="1">
                  <from>
                    <xdr:col>56</xdr:col>
                    <xdr:colOff>57150</xdr:colOff>
                    <xdr:row>24</xdr:row>
                    <xdr:rowOff>342900</xdr:rowOff>
                  </from>
                  <to>
                    <xdr:col>58</xdr:col>
                    <xdr:colOff>76200</xdr:colOff>
                    <xdr:row>25</xdr:row>
                    <xdr:rowOff>390525</xdr:rowOff>
                  </to>
                </anchor>
              </controlPr>
            </control>
          </mc:Choice>
        </mc:AlternateContent>
        <mc:AlternateContent xmlns:mc="http://schemas.openxmlformats.org/markup-compatibility/2006">
          <mc:Choice Requires="x14">
            <control shapeId="86049" r:id="rId15" name="Check Box 33">
              <controlPr defaultSize="0" autoFill="0" autoLine="0" autoPict="0">
                <anchor moveWithCells="1" sizeWithCells="1">
                  <from>
                    <xdr:col>58</xdr:col>
                    <xdr:colOff>38100</xdr:colOff>
                    <xdr:row>24</xdr:row>
                    <xdr:rowOff>342900</xdr:rowOff>
                  </from>
                  <to>
                    <xdr:col>60</xdr:col>
                    <xdr:colOff>57150</xdr:colOff>
                    <xdr:row>25</xdr:row>
                    <xdr:rowOff>390525</xdr:rowOff>
                  </to>
                </anchor>
              </controlPr>
            </control>
          </mc:Choice>
        </mc:AlternateContent>
        <mc:AlternateContent xmlns:mc="http://schemas.openxmlformats.org/markup-compatibility/2006">
          <mc:Choice Requires="x14">
            <control shapeId="86050" r:id="rId16" name="Check Box 34">
              <controlPr defaultSize="0" autoFill="0" autoLine="0" autoPict="0">
                <anchor moveWithCells="1" sizeWithCells="1">
                  <from>
                    <xdr:col>60</xdr:col>
                    <xdr:colOff>28575</xdr:colOff>
                    <xdr:row>24</xdr:row>
                    <xdr:rowOff>342900</xdr:rowOff>
                  </from>
                  <to>
                    <xdr:col>62</xdr:col>
                    <xdr:colOff>57150</xdr:colOff>
                    <xdr:row>25</xdr:row>
                    <xdr:rowOff>390525</xdr:rowOff>
                  </to>
                </anchor>
              </controlPr>
            </control>
          </mc:Choice>
        </mc:AlternateContent>
        <mc:AlternateContent xmlns:mc="http://schemas.openxmlformats.org/markup-compatibility/2006">
          <mc:Choice Requires="x14">
            <control shapeId="86051" r:id="rId17" name="Check Box 35">
              <controlPr defaultSize="0" autoFill="0" autoLine="0" autoPict="0">
                <anchor moveWithCells="1" sizeWithCells="1">
                  <from>
                    <xdr:col>61</xdr:col>
                    <xdr:colOff>133350</xdr:colOff>
                    <xdr:row>24</xdr:row>
                    <xdr:rowOff>342900</xdr:rowOff>
                  </from>
                  <to>
                    <xdr:col>64</xdr:col>
                    <xdr:colOff>19050</xdr:colOff>
                    <xdr:row>25</xdr:row>
                    <xdr:rowOff>390525</xdr:rowOff>
                  </to>
                </anchor>
              </controlPr>
            </control>
          </mc:Choice>
        </mc:AlternateContent>
        <mc:AlternateContent xmlns:mc="http://schemas.openxmlformats.org/markup-compatibility/2006">
          <mc:Choice Requires="x14">
            <control shapeId="86052" r:id="rId18" name="Check Box 36">
              <controlPr defaultSize="0" autoFill="0" autoLine="0" autoPict="0">
                <anchor moveWithCells="1" sizeWithCells="1">
                  <from>
                    <xdr:col>52</xdr:col>
                    <xdr:colOff>104775</xdr:colOff>
                    <xdr:row>24</xdr:row>
                    <xdr:rowOff>342900</xdr:rowOff>
                  </from>
                  <to>
                    <xdr:col>54</xdr:col>
                    <xdr:colOff>123825</xdr:colOff>
                    <xdr:row>25</xdr:row>
                    <xdr:rowOff>390525</xdr:rowOff>
                  </to>
                </anchor>
              </controlPr>
            </control>
          </mc:Choice>
        </mc:AlternateContent>
        <mc:AlternateContent xmlns:mc="http://schemas.openxmlformats.org/markup-compatibility/2006">
          <mc:Choice Requires="x14">
            <control shapeId="86053" r:id="rId19" name="Check Box 37">
              <controlPr defaultSize="0" autoFill="0" autoLine="0" autoPict="0">
                <anchor moveWithCells="1" sizeWithCells="1">
                  <from>
                    <xdr:col>54</xdr:col>
                    <xdr:colOff>76200</xdr:colOff>
                    <xdr:row>27</xdr:row>
                    <xdr:rowOff>342900</xdr:rowOff>
                  </from>
                  <to>
                    <xdr:col>56</xdr:col>
                    <xdr:colOff>95250</xdr:colOff>
                    <xdr:row>28</xdr:row>
                    <xdr:rowOff>390525</xdr:rowOff>
                  </to>
                </anchor>
              </controlPr>
            </control>
          </mc:Choice>
        </mc:AlternateContent>
        <mc:AlternateContent xmlns:mc="http://schemas.openxmlformats.org/markup-compatibility/2006">
          <mc:Choice Requires="x14">
            <control shapeId="86054" r:id="rId20" name="Check Box 38">
              <controlPr defaultSize="0" autoFill="0" autoLine="0" autoPict="0">
                <anchor moveWithCells="1" sizeWithCells="1">
                  <from>
                    <xdr:col>56</xdr:col>
                    <xdr:colOff>57150</xdr:colOff>
                    <xdr:row>27</xdr:row>
                    <xdr:rowOff>342900</xdr:rowOff>
                  </from>
                  <to>
                    <xdr:col>58</xdr:col>
                    <xdr:colOff>76200</xdr:colOff>
                    <xdr:row>28</xdr:row>
                    <xdr:rowOff>390525</xdr:rowOff>
                  </to>
                </anchor>
              </controlPr>
            </control>
          </mc:Choice>
        </mc:AlternateContent>
        <mc:AlternateContent xmlns:mc="http://schemas.openxmlformats.org/markup-compatibility/2006">
          <mc:Choice Requires="x14">
            <control shapeId="86055" r:id="rId21" name="Check Box 39">
              <controlPr defaultSize="0" autoFill="0" autoLine="0" autoPict="0">
                <anchor moveWithCells="1" sizeWithCells="1">
                  <from>
                    <xdr:col>58</xdr:col>
                    <xdr:colOff>38100</xdr:colOff>
                    <xdr:row>27</xdr:row>
                    <xdr:rowOff>342900</xdr:rowOff>
                  </from>
                  <to>
                    <xdr:col>60</xdr:col>
                    <xdr:colOff>57150</xdr:colOff>
                    <xdr:row>28</xdr:row>
                    <xdr:rowOff>390525</xdr:rowOff>
                  </to>
                </anchor>
              </controlPr>
            </control>
          </mc:Choice>
        </mc:AlternateContent>
        <mc:AlternateContent xmlns:mc="http://schemas.openxmlformats.org/markup-compatibility/2006">
          <mc:Choice Requires="x14">
            <control shapeId="86056" r:id="rId22" name="Check Box 40">
              <controlPr defaultSize="0" autoFill="0" autoLine="0" autoPict="0">
                <anchor moveWithCells="1" sizeWithCells="1">
                  <from>
                    <xdr:col>60</xdr:col>
                    <xdr:colOff>28575</xdr:colOff>
                    <xdr:row>27</xdr:row>
                    <xdr:rowOff>342900</xdr:rowOff>
                  </from>
                  <to>
                    <xdr:col>62</xdr:col>
                    <xdr:colOff>57150</xdr:colOff>
                    <xdr:row>28</xdr:row>
                    <xdr:rowOff>390525</xdr:rowOff>
                  </to>
                </anchor>
              </controlPr>
            </control>
          </mc:Choice>
        </mc:AlternateContent>
        <mc:AlternateContent xmlns:mc="http://schemas.openxmlformats.org/markup-compatibility/2006">
          <mc:Choice Requires="x14">
            <control shapeId="86057" r:id="rId23" name="Check Box 41">
              <controlPr defaultSize="0" autoFill="0" autoLine="0" autoPict="0">
                <anchor moveWithCells="1" sizeWithCells="1">
                  <from>
                    <xdr:col>61</xdr:col>
                    <xdr:colOff>133350</xdr:colOff>
                    <xdr:row>27</xdr:row>
                    <xdr:rowOff>342900</xdr:rowOff>
                  </from>
                  <to>
                    <xdr:col>64</xdr:col>
                    <xdr:colOff>19050</xdr:colOff>
                    <xdr:row>28</xdr:row>
                    <xdr:rowOff>390525</xdr:rowOff>
                  </to>
                </anchor>
              </controlPr>
            </control>
          </mc:Choice>
        </mc:AlternateContent>
        <mc:AlternateContent xmlns:mc="http://schemas.openxmlformats.org/markup-compatibility/2006">
          <mc:Choice Requires="x14">
            <control shapeId="86058" r:id="rId24" name="Check Box 42">
              <controlPr defaultSize="0" autoFill="0" autoLine="0" autoPict="0">
                <anchor moveWithCells="1" sizeWithCells="1">
                  <from>
                    <xdr:col>52</xdr:col>
                    <xdr:colOff>104775</xdr:colOff>
                    <xdr:row>27</xdr:row>
                    <xdr:rowOff>342900</xdr:rowOff>
                  </from>
                  <to>
                    <xdr:col>54</xdr:col>
                    <xdr:colOff>123825</xdr:colOff>
                    <xdr:row>28</xdr:row>
                    <xdr:rowOff>390525</xdr:rowOff>
                  </to>
                </anchor>
              </controlPr>
            </control>
          </mc:Choice>
        </mc:AlternateContent>
        <mc:AlternateContent xmlns:mc="http://schemas.openxmlformats.org/markup-compatibility/2006">
          <mc:Choice Requires="x14">
            <control shapeId="86021" r:id="rId25" name="Check Box 5">
              <controlPr defaultSize="0" autoFill="0" autoLine="0" autoPict="0">
                <anchor moveWithCells="1" sizeWithCells="1">
                  <from>
                    <xdr:col>54</xdr:col>
                    <xdr:colOff>76200</xdr:colOff>
                    <xdr:row>20</xdr:row>
                    <xdr:rowOff>219075</xdr:rowOff>
                  </from>
                  <to>
                    <xdr:col>56</xdr:col>
                    <xdr:colOff>95250</xdr:colOff>
                    <xdr:row>21</xdr:row>
                    <xdr:rowOff>266700</xdr:rowOff>
                  </to>
                </anchor>
              </controlPr>
            </control>
          </mc:Choice>
        </mc:AlternateContent>
        <mc:AlternateContent xmlns:mc="http://schemas.openxmlformats.org/markup-compatibility/2006">
          <mc:Choice Requires="x14">
            <control shapeId="86022" r:id="rId26" name="Check Box 6">
              <controlPr defaultSize="0" autoFill="0" autoLine="0" autoPict="0">
                <anchor moveWithCells="1" sizeWithCells="1">
                  <from>
                    <xdr:col>56</xdr:col>
                    <xdr:colOff>57150</xdr:colOff>
                    <xdr:row>20</xdr:row>
                    <xdr:rowOff>219075</xdr:rowOff>
                  </from>
                  <to>
                    <xdr:col>58</xdr:col>
                    <xdr:colOff>76200</xdr:colOff>
                    <xdr:row>21</xdr:row>
                    <xdr:rowOff>266700</xdr:rowOff>
                  </to>
                </anchor>
              </controlPr>
            </control>
          </mc:Choice>
        </mc:AlternateContent>
        <mc:AlternateContent xmlns:mc="http://schemas.openxmlformats.org/markup-compatibility/2006">
          <mc:Choice Requires="x14">
            <control shapeId="86023" r:id="rId27" name="Check Box 7">
              <controlPr defaultSize="0" autoFill="0" autoLine="0" autoPict="0">
                <anchor moveWithCells="1" sizeWithCells="1">
                  <from>
                    <xdr:col>58</xdr:col>
                    <xdr:colOff>38100</xdr:colOff>
                    <xdr:row>20</xdr:row>
                    <xdr:rowOff>219075</xdr:rowOff>
                  </from>
                  <to>
                    <xdr:col>60</xdr:col>
                    <xdr:colOff>57150</xdr:colOff>
                    <xdr:row>21</xdr:row>
                    <xdr:rowOff>266700</xdr:rowOff>
                  </to>
                </anchor>
              </controlPr>
            </control>
          </mc:Choice>
        </mc:AlternateContent>
        <mc:AlternateContent xmlns:mc="http://schemas.openxmlformats.org/markup-compatibility/2006">
          <mc:Choice Requires="x14">
            <control shapeId="86024" r:id="rId28" name="Check Box 8">
              <controlPr defaultSize="0" autoFill="0" autoLine="0" autoPict="0">
                <anchor moveWithCells="1" sizeWithCells="1">
                  <from>
                    <xdr:col>60</xdr:col>
                    <xdr:colOff>19050</xdr:colOff>
                    <xdr:row>20</xdr:row>
                    <xdr:rowOff>219075</xdr:rowOff>
                  </from>
                  <to>
                    <xdr:col>62</xdr:col>
                    <xdr:colOff>47625</xdr:colOff>
                    <xdr:row>21</xdr:row>
                    <xdr:rowOff>266700</xdr:rowOff>
                  </to>
                </anchor>
              </controlPr>
            </control>
          </mc:Choice>
        </mc:AlternateContent>
        <mc:AlternateContent xmlns:mc="http://schemas.openxmlformats.org/markup-compatibility/2006">
          <mc:Choice Requires="x14">
            <control shapeId="86025" r:id="rId29" name="Check Box 9">
              <controlPr defaultSize="0" autoFill="0" autoLine="0" autoPict="0">
                <anchor moveWithCells="1" sizeWithCells="1">
                  <from>
                    <xdr:col>61</xdr:col>
                    <xdr:colOff>133350</xdr:colOff>
                    <xdr:row>20</xdr:row>
                    <xdr:rowOff>219075</xdr:rowOff>
                  </from>
                  <to>
                    <xdr:col>64</xdr:col>
                    <xdr:colOff>19050</xdr:colOff>
                    <xdr:row>21</xdr:row>
                    <xdr:rowOff>266700</xdr:rowOff>
                  </to>
                </anchor>
              </controlPr>
            </control>
          </mc:Choice>
        </mc:AlternateContent>
        <mc:AlternateContent xmlns:mc="http://schemas.openxmlformats.org/markup-compatibility/2006">
          <mc:Choice Requires="x14">
            <control shapeId="86026" r:id="rId30" name="Check Box 10">
              <controlPr defaultSize="0" autoFill="0" autoLine="0" autoPict="0">
                <anchor moveWithCells="1" sizeWithCells="1">
                  <from>
                    <xdr:col>52</xdr:col>
                    <xdr:colOff>104775</xdr:colOff>
                    <xdr:row>20</xdr:row>
                    <xdr:rowOff>219075</xdr:rowOff>
                  </from>
                  <to>
                    <xdr:col>54</xdr:col>
                    <xdr:colOff>123825</xdr:colOff>
                    <xdr:row>21</xdr:row>
                    <xdr:rowOff>266700</xdr:rowOff>
                  </to>
                </anchor>
              </controlPr>
            </control>
          </mc:Choice>
        </mc:AlternateContent>
        <mc:AlternateContent xmlns:mc="http://schemas.openxmlformats.org/markup-compatibility/2006">
          <mc:Choice Requires="x14">
            <control shapeId="86028" r:id="rId31" name="Check Box 12">
              <controlPr defaultSize="0" autoFill="0" autoLine="0" autoPict="0">
                <anchor moveWithCells="1" sizeWithCells="1">
                  <from>
                    <xdr:col>54</xdr:col>
                    <xdr:colOff>76200</xdr:colOff>
                    <xdr:row>23</xdr:row>
                    <xdr:rowOff>152400</xdr:rowOff>
                  </from>
                  <to>
                    <xdr:col>56</xdr:col>
                    <xdr:colOff>95250</xdr:colOff>
                    <xdr:row>24</xdr:row>
                    <xdr:rowOff>200025</xdr:rowOff>
                  </to>
                </anchor>
              </controlPr>
            </control>
          </mc:Choice>
        </mc:AlternateContent>
        <mc:AlternateContent xmlns:mc="http://schemas.openxmlformats.org/markup-compatibility/2006">
          <mc:Choice Requires="x14">
            <control shapeId="86029" r:id="rId32" name="Check Box 13">
              <controlPr defaultSize="0" autoFill="0" autoLine="0" autoPict="0">
                <anchor moveWithCells="1" sizeWithCells="1">
                  <from>
                    <xdr:col>56</xdr:col>
                    <xdr:colOff>57150</xdr:colOff>
                    <xdr:row>23</xdr:row>
                    <xdr:rowOff>152400</xdr:rowOff>
                  </from>
                  <to>
                    <xdr:col>58</xdr:col>
                    <xdr:colOff>76200</xdr:colOff>
                    <xdr:row>24</xdr:row>
                    <xdr:rowOff>200025</xdr:rowOff>
                  </to>
                </anchor>
              </controlPr>
            </control>
          </mc:Choice>
        </mc:AlternateContent>
        <mc:AlternateContent xmlns:mc="http://schemas.openxmlformats.org/markup-compatibility/2006">
          <mc:Choice Requires="x14">
            <control shapeId="86030" r:id="rId33" name="Check Box 14">
              <controlPr defaultSize="0" autoFill="0" autoLine="0" autoPict="0">
                <anchor moveWithCells="1" sizeWithCells="1">
                  <from>
                    <xdr:col>58</xdr:col>
                    <xdr:colOff>38100</xdr:colOff>
                    <xdr:row>23</xdr:row>
                    <xdr:rowOff>152400</xdr:rowOff>
                  </from>
                  <to>
                    <xdr:col>60</xdr:col>
                    <xdr:colOff>57150</xdr:colOff>
                    <xdr:row>24</xdr:row>
                    <xdr:rowOff>200025</xdr:rowOff>
                  </to>
                </anchor>
              </controlPr>
            </control>
          </mc:Choice>
        </mc:AlternateContent>
        <mc:AlternateContent xmlns:mc="http://schemas.openxmlformats.org/markup-compatibility/2006">
          <mc:Choice Requires="x14">
            <control shapeId="86031" r:id="rId34" name="Check Box 15">
              <controlPr defaultSize="0" autoFill="0" autoLine="0" autoPict="0">
                <anchor moveWithCells="1" sizeWithCells="1">
                  <from>
                    <xdr:col>60</xdr:col>
                    <xdr:colOff>19050</xdr:colOff>
                    <xdr:row>23</xdr:row>
                    <xdr:rowOff>152400</xdr:rowOff>
                  </from>
                  <to>
                    <xdr:col>62</xdr:col>
                    <xdr:colOff>47625</xdr:colOff>
                    <xdr:row>24</xdr:row>
                    <xdr:rowOff>200025</xdr:rowOff>
                  </to>
                </anchor>
              </controlPr>
            </control>
          </mc:Choice>
        </mc:AlternateContent>
        <mc:AlternateContent xmlns:mc="http://schemas.openxmlformats.org/markup-compatibility/2006">
          <mc:Choice Requires="x14">
            <control shapeId="86032" r:id="rId35" name="Check Box 16">
              <controlPr defaultSize="0" autoFill="0" autoLine="0" autoPict="0">
                <anchor moveWithCells="1" sizeWithCells="1">
                  <from>
                    <xdr:col>61</xdr:col>
                    <xdr:colOff>133350</xdr:colOff>
                    <xdr:row>23</xdr:row>
                    <xdr:rowOff>152400</xdr:rowOff>
                  </from>
                  <to>
                    <xdr:col>64</xdr:col>
                    <xdr:colOff>19050</xdr:colOff>
                    <xdr:row>24</xdr:row>
                    <xdr:rowOff>200025</xdr:rowOff>
                  </to>
                </anchor>
              </controlPr>
            </control>
          </mc:Choice>
        </mc:AlternateContent>
        <mc:AlternateContent xmlns:mc="http://schemas.openxmlformats.org/markup-compatibility/2006">
          <mc:Choice Requires="x14">
            <control shapeId="86033" r:id="rId36" name="Check Box 17">
              <controlPr defaultSize="0" autoFill="0" autoLine="0" autoPict="0">
                <anchor moveWithCells="1" sizeWithCells="1">
                  <from>
                    <xdr:col>52</xdr:col>
                    <xdr:colOff>104775</xdr:colOff>
                    <xdr:row>23</xdr:row>
                    <xdr:rowOff>152400</xdr:rowOff>
                  </from>
                  <to>
                    <xdr:col>54</xdr:col>
                    <xdr:colOff>123825</xdr:colOff>
                    <xdr:row>24</xdr:row>
                    <xdr:rowOff>200025</xdr:rowOff>
                  </to>
                </anchor>
              </controlPr>
            </control>
          </mc:Choice>
        </mc:AlternateContent>
        <mc:AlternateContent xmlns:mc="http://schemas.openxmlformats.org/markup-compatibility/2006">
          <mc:Choice Requires="x14">
            <control shapeId="86035" r:id="rId37" name="Check Box 19">
              <controlPr defaultSize="0" autoFill="0" autoLine="0" autoPict="0">
                <anchor moveWithCells="1" sizeWithCells="1">
                  <from>
                    <xdr:col>54</xdr:col>
                    <xdr:colOff>76200</xdr:colOff>
                    <xdr:row>26</xdr:row>
                    <xdr:rowOff>190500</xdr:rowOff>
                  </from>
                  <to>
                    <xdr:col>56</xdr:col>
                    <xdr:colOff>95250</xdr:colOff>
                    <xdr:row>27</xdr:row>
                    <xdr:rowOff>228600</xdr:rowOff>
                  </to>
                </anchor>
              </controlPr>
            </control>
          </mc:Choice>
        </mc:AlternateContent>
        <mc:AlternateContent xmlns:mc="http://schemas.openxmlformats.org/markup-compatibility/2006">
          <mc:Choice Requires="x14">
            <control shapeId="86036" r:id="rId38" name="Check Box 20">
              <controlPr defaultSize="0" autoFill="0" autoLine="0" autoPict="0">
                <anchor moveWithCells="1" sizeWithCells="1">
                  <from>
                    <xdr:col>56</xdr:col>
                    <xdr:colOff>57150</xdr:colOff>
                    <xdr:row>26</xdr:row>
                    <xdr:rowOff>190500</xdr:rowOff>
                  </from>
                  <to>
                    <xdr:col>58</xdr:col>
                    <xdr:colOff>76200</xdr:colOff>
                    <xdr:row>27</xdr:row>
                    <xdr:rowOff>228600</xdr:rowOff>
                  </to>
                </anchor>
              </controlPr>
            </control>
          </mc:Choice>
        </mc:AlternateContent>
        <mc:AlternateContent xmlns:mc="http://schemas.openxmlformats.org/markup-compatibility/2006">
          <mc:Choice Requires="x14">
            <control shapeId="86037" r:id="rId39" name="Check Box 21">
              <controlPr defaultSize="0" autoFill="0" autoLine="0" autoPict="0">
                <anchor moveWithCells="1" sizeWithCells="1">
                  <from>
                    <xdr:col>58</xdr:col>
                    <xdr:colOff>38100</xdr:colOff>
                    <xdr:row>26</xdr:row>
                    <xdr:rowOff>190500</xdr:rowOff>
                  </from>
                  <to>
                    <xdr:col>60</xdr:col>
                    <xdr:colOff>57150</xdr:colOff>
                    <xdr:row>27</xdr:row>
                    <xdr:rowOff>228600</xdr:rowOff>
                  </to>
                </anchor>
              </controlPr>
            </control>
          </mc:Choice>
        </mc:AlternateContent>
        <mc:AlternateContent xmlns:mc="http://schemas.openxmlformats.org/markup-compatibility/2006">
          <mc:Choice Requires="x14">
            <control shapeId="86038" r:id="rId40" name="Check Box 22">
              <controlPr defaultSize="0" autoFill="0" autoLine="0" autoPict="0">
                <anchor moveWithCells="1" sizeWithCells="1">
                  <from>
                    <xdr:col>60</xdr:col>
                    <xdr:colOff>19050</xdr:colOff>
                    <xdr:row>26</xdr:row>
                    <xdr:rowOff>190500</xdr:rowOff>
                  </from>
                  <to>
                    <xdr:col>62</xdr:col>
                    <xdr:colOff>47625</xdr:colOff>
                    <xdr:row>27</xdr:row>
                    <xdr:rowOff>228600</xdr:rowOff>
                  </to>
                </anchor>
              </controlPr>
            </control>
          </mc:Choice>
        </mc:AlternateContent>
        <mc:AlternateContent xmlns:mc="http://schemas.openxmlformats.org/markup-compatibility/2006">
          <mc:Choice Requires="x14">
            <control shapeId="86039" r:id="rId41" name="Check Box 23">
              <controlPr defaultSize="0" autoFill="0" autoLine="0" autoPict="0">
                <anchor moveWithCells="1" sizeWithCells="1">
                  <from>
                    <xdr:col>61</xdr:col>
                    <xdr:colOff>133350</xdr:colOff>
                    <xdr:row>26</xdr:row>
                    <xdr:rowOff>190500</xdr:rowOff>
                  </from>
                  <to>
                    <xdr:col>64</xdr:col>
                    <xdr:colOff>19050</xdr:colOff>
                    <xdr:row>27</xdr:row>
                    <xdr:rowOff>228600</xdr:rowOff>
                  </to>
                </anchor>
              </controlPr>
            </control>
          </mc:Choice>
        </mc:AlternateContent>
        <mc:AlternateContent xmlns:mc="http://schemas.openxmlformats.org/markup-compatibility/2006">
          <mc:Choice Requires="x14">
            <control shapeId="86040" r:id="rId42" name="Check Box 24">
              <controlPr defaultSize="0" autoFill="0" autoLine="0" autoPict="0">
                <anchor moveWithCells="1" sizeWithCells="1">
                  <from>
                    <xdr:col>52</xdr:col>
                    <xdr:colOff>104775</xdr:colOff>
                    <xdr:row>26</xdr:row>
                    <xdr:rowOff>190500</xdr:rowOff>
                  </from>
                  <to>
                    <xdr:col>54</xdr:col>
                    <xdr:colOff>123825</xdr:colOff>
                    <xdr:row>27</xdr:row>
                    <xdr:rowOff>228600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tabColor theme="9" tint="-0.249977111117893"/>
  </sheetPr>
  <dimension ref="A1:CN298"/>
  <sheetViews>
    <sheetView showGridLines="0" view="pageBreakPreview" zoomScale="85" zoomScaleNormal="80" zoomScaleSheetLayoutView="85" workbookViewId="0">
      <selection activeCell="G5" sqref="G5:O7"/>
    </sheetView>
  </sheetViews>
  <sheetFormatPr baseColWidth="10" defaultColWidth="2.140625" defaultRowHeight="12.75" x14ac:dyDescent="0.2"/>
  <cols>
    <col min="1" max="3" width="1.85546875" customWidth="1"/>
    <col min="4" max="29" width="2.42578125" customWidth="1"/>
    <col min="32" max="52" width="2.7109375" customWidth="1"/>
    <col min="67" max="67" width="3.140625" bestFit="1"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Dossier'!L43</f>
        <v>4</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t="s">
        <v>2216</v>
      </c>
      <c r="H5" s="697"/>
      <c r="I5" s="697"/>
      <c r="J5" s="697"/>
      <c r="K5" s="697"/>
      <c r="L5" s="697"/>
      <c r="M5" s="697"/>
      <c r="N5" s="697"/>
      <c r="O5" s="698"/>
      <c r="P5" s="691" t="s">
        <v>1150</v>
      </c>
      <c r="Q5" s="692"/>
      <c r="R5" s="692"/>
      <c r="S5" s="692"/>
      <c r="T5" s="692"/>
      <c r="U5" s="692"/>
      <c r="V5" s="692"/>
      <c r="W5" s="703" t="s">
        <v>2217</v>
      </c>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str">
        <f>MID(VLOOKUP(G11,'RAP mélangés'!B1:G169,6,FALSE),1,1)</f>
        <v>1</v>
      </c>
      <c r="G9" s="779" t="str">
        <f>(VLOOKUP(G11,'RAP mélangés'!B1:G169,3,FALSE))</f>
        <v>Réalisation</v>
      </c>
      <c r="H9" s="780"/>
      <c r="I9" s="780"/>
      <c r="J9" s="780"/>
      <c r="K9" s="133"/>
      <c r="L9" s="134" t="s">
        <v>1153</v>
      </c>
      <c r="M9" s="135"/>
      <c r="N9" s="136"/>
      <c r="O9" s="137" t="str">
        <f>MID(VLOOKUP(G11,'RAP mélangés'!B1:G169,6,FALSE),3,1)</f>
        <v>3</v>
      </c>
      <c r="P9" s="779" t="str">
        <f>(VLOOKUP(G11,'RAP mélangés'!B1:G169,4,FALSE))</f>
        <v>Pose, installation de menuiseries […]</v>
      </c>
      <c r="Q9" s="780"/>
      <c r="R9" s="780"/>
      <c r="S9" s="780"/>
      <c r="T9" s="780"/>
      <c r="U9" s="780"/>
      <c r="V9" s="780"/>
      <c r="W9" s="780"/>
      <c r="X9" s="780"/>
      <c r="Y9" s="780"/>
      <c r="Z9" s="780"/>
      <c r="AA9" s="780"/>
      <c r="AB9" s="780"/>
      <c r="AC9" s="780"/>
      <c r="AD9" s="780"/>
      <c r="AE9" s="780"/>
      <c r="AF9" s="781"/>
      <c r="AG9" s="138"/>
      <c r="AI9" s="782" t="s">
        <v>1154</v>
      </c>
      <c r="AJ9" s="782"/>
      <c r="AK9" s="782"/>
      <c r="AL9" s="782"/>
      <c r="AM9" s="139"/>
      <c r="AN9" s="130"/>
      <c r="AO9" s="130"/>
      <c r="AP9" s="140"/>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str">
        <f>MID(VLOOKUP(G11,'RAP mélangés'!B1:G169,6,FALSE),5,2)</f>
        <v>8</v>
      </c>
      <c r="F11" s="788"/>
      <c r="G11" s="783" t="str">
        <f xml:space="preserve"> 'Entête Dossier'!M43</f>
        <v>Répartir et tracer les fixations</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str">
        <f>VLOOKUP(G11,'RAP mélangés'!B1:H169, 5, FALSE)</f>
        <v>Autonomie totale</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str">
        <f>VLOOKUP(G11,'RAP mélangés'!B1:H169, 7, FALSE)</f>
        <v>L’ouvrage est correctement ajusté, installé et fixé selon les données (D.T.U., normes).Les fonctions sont assurées, la sécurité et le temps imparti sont respectés.</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str">
        <f>Accueil!C25</f>
        <v>4.1.1</v>
      </c>
      <c r="B21" s="625"/>
      <c r="C21" s="626"/>
      <c r="D21" s="633" t="str">
        <f ca="1">VLOOKUP($A21,(IF($BS$1="Bac Pro Technicien Menuisier Agenceur", matrice2, (IF($BS$1="CAP Menuisier Fabricant de Menuiserie…", matrice1, matrice3)))),4, FALSE)</f>
        <v>Préparer les matériels, machines électroportatives et outillages adaptés au chantier.</v>
      </c>
      <c r="E21" s="634"/>
      <c r="F21" s="634"/>
      <c r="G21" s="634"/>
      <c r="H21" s="634"/>
      <c r="I21" s="634"/>
      <c r="J21" s="634"/>
      <c r="K21" s="634"/>
      <c r="L21" s="634"/>
      <c r="M21" s="634"/>
      <c r="N21" s="634"/>
      <c r="O21" s="634"/>
      <c r="P21" s="635"/>
      <c r="Q21" s="589" t="str">
        <f ca="1">VLOOKUP($A21,(IF($BS$1="Bac Pro Technicien Menuisier Agenceur", matrice2, (IF($BS$1="CAP Menuisier Fabricant de Menuiserie…", matrice1, matrice3)))),8, FALSE)</f>
        <v>Matériels de chantier - Machines portatives - Produits et accessoires de mise en œuvre - Plan de Prévention et de Sécurité Pour la Santé (P.P.S.P.S.) - Consignes de sécurité - Moyens de protection des locaux et des biens : - bâches, emballages, - panneaux de protection, - Équipements de Protection Individuelle (E.P.I.) et collectifs - Échelles d’accès, échafaudage et garde corps - Procédures d’installation et d’utilisation - Procédures de démontage</v>
      </c>
      <c r="R21" s="590"/>
      <c r="S21" s="590"/>
      <c r="T21" s="590"/>
      <c r="U21" s="590"/>
      <c r="V21" s="590"/>
      <c r="W21" s="590"/>
      <c r="X21" s="590"/>
      <c r="Y21" s="590"/>
      <c r="Z21" s="590"/>
      <c r="AA21" s="590"/>
      <c r="AB21" s="590"/>
      <c r="AC21" s="591"/>
      <c r="AD21" s="655" t="s">
        <v>2174</v>
      </c>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418" t="str">
        <f>VLOOKUP($G$11,'RAP mélangés'!B$1:R$169,8,FALSE)</f>
        <v>C1.1</v>
      </c>
      <c r="BT21" s="209" t="str">
        <f>CONCATENATE((MID($BS21,2,1)),".",(MID($BS21,4,2)))</f>
        <v>1.1</v>
      </c>
      <c r="BU21" s="316" t="str">
        <f t="shared" ref="BU21:BU29" ca="1" si="0">VLOOKUP(BT21,(IF(BS$1="Bac Pro Technicien Menuisier Agenceur", cobac, (IF(BS$1="BEP Bois, Option D: Menuiserie - Agencement", cgbep, cocap)))),2,FALSE)</f>
        <v>Décoder et analyser les données de définition</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418" t="str">
        <f>VLOOKUP($G$11,'RAP mélangés'!B$1:R$169,9,FALSE)</f>
        <v>C1.2</v>
      </c>
      <c r="BT22" s="209" t="str">
        <f t="shared" ref="BT22:BT29" si="1">CONCATENATE((MID($BS22,2,1)),".",(MID($BS22,4,2)))</f>
        <v>1.2</v>
      </c>
      <c r="BU22" s="316" t="str">
        <f t="shared" ca="1" si="0"/>
        <v>Décoder et  analyser les données opératoires</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str">
        <f ca="1">VLOOKUP($A21,(IF($BS$1="Bac Pro Technicien Menuisier Agenceur", matrice2, (IF($BS$1="CAP Menuisier Fabricant de Menuiserie…", matrice1, matrice3)))),9, FALSE)</f>
        <v>Les matériels et machines préparés correspondent aux besoins.*</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0</v>
      </c>
      <c r="BF23" s="588"/>
      <c r="BG23" s="588" t="b">
        <v>1</v>
      </c>
      <c r="BH23" s="588"/>
      <c r="BI23" s="588" t="b">
        <v>0</v>
      </c>
      <c r="BJ23" s="588"/>
      <c r="BK23" s="588" t="b">
        <v>0</v>
      </c>
      <c r="BL23" s="612"/>
      <c r="BM23" s="613" t="str">
        <f>CONCATENATE(BR23,"/")</f>
        <v>5/</v>
      </c>
      <c r="BN23" s="614"/>
      <c r="BO23" s="474">
        <v>10</v>
      </c>
      <c r="BP23" s="146"/>
      <c r="BQ23" s="146">
        <f>IF($BA$23=FALSE,(IF($BC$23=FALSE,(IF($BE$23=FALSE,(IF($BG$23=FALSE,(IF($BI$23=FALSE,(IF($BK$23=FALSE,"Non noté",BO23)),BO23*0.75)),BO23*0.5)),BO23*0.3)),BO23*0.2)),BO23*0.1)</f>
        <v>5</v>
      </c>
      <c r="BR23" s="147">
        <f>(ROUND(BQ23/5,1))*5</f>
        <v>5</v>
      </c>
      <c r="BS23" s="418" t="str">
        <f>VLOOKUP($G$11,'RAP mélangés'!B$1:R$169,10,FALSE)</f>
        <v>C2.1</v>
      </c>
      <c r="BT23" s="209" t="str">
        <f t="shared" si="1"/>
        <v>2.1</v>
      </c>
      <c r="BU23" s="316" t="str">
        <f t="shared" ca="1" si="0"/>
        <v>Choisir et adapter des solutions techniques</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str">
        <f>Accueil!D25</f>
        <v>4.3.1</v>
      </c>
      <c r="B24" s="625"/>
      <c r="C24" s="626"/>
      <c r="D24" s="633" t="str">
        <f ca="1">VLOOKUP($A24,(IF($BS$1="Bac Pro Technicien Menuisier Agenceur", matrice2, (IF($BS$1="CAP Menuisier Fabricant de Menuiserie…", matrice1, matrice3)))),4, FALSE)</f>
        <v>Tracer l’implantation des ouvrages :
• axes, alignements, épaisseurs,
• niveau, aplomb, surfaces de référence,
• répartition, calepinage…</v>
      </c>
      <c r="E24" s="634"/>
      <c r="F24" s="634"/>
      <c r="G24" s="634"/>
      <c r="H24" s="634"/>
      <c r="I24" s="634"/>
      <c r="J24" s="634"/>
      <c r="K24" s="634"/>
      <c r="L24" s="634"/>
      <c r="M24" s="634"/>
      <c r="N24" s="634"/>
      <c r="O24" s="634"/>
      <c r="P24" s="635"/>
      <c r="Q24" s="589" t="str">
        <f ca="1">VLOOKUP($A24,(IF($BS$1="Bac Pro Technicien Menuisier Agenceur", matrice2, (IF($BS$1="CAP Menuisier Fabricant de Menuiserie…", matrice1, matrice3)))),8, FALSE)</f>
        <v>Plans (d’architecte, d’implantation) - Référentiels - Documents de pose - Matériels de traçage et répartition - Ouvrages, produits - Moyens de manutention - Bon de livraison, listing, planning - Aire de stockage protégée</v>
      </c>
      <c r="R24" s="590"/>
      <c r="S24" s="590"/>
      <c r="T24" s="590"/>
      <c r="U24" s="590"/>
      <c r="V24" s="590"/>
      <c r="W24" s="590"/>
      <c r="X24" s="590"/>
      <c r="Y24" s="590"/>
      <c r="Z24" s="590"/>
      <c r="AA24" s="590"/>
      <c r="AB24" s="590"/>
      <c r="AC24" s="591"/>
      <c r="AD24" s="655" t="s">
        <v>2177</v>
      </c>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418" t="str">
        <f>VLOOKUP($G$11,'RAP mélangés'!B$1:R$169,11,FALSE)</f>
        <v>C2.4</v>
      </c>
      <c r="BT24" s="209" t="str">
        <f t="shared" si="1"/>
        <v>2.4</v>
      </c>
      <c r="BU24" s="316" t="str">
        <f t="shared" ca="1" si="0"/>
        <v>Établir le processus de fabrication, de dépose et de pose</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418" t="str">
        <f>VLOOKUP($G$11,'RAP mélangés'!B$1:R$169,12,FALSE)</f>
        <v>C4.1</v>
      </c>
      <c r="BT25" s="209" t="str">
        <f t="shared" si="1"/>
        <v>4.1</v>
      </c>
      <c r="BU25" s="316" t="str">
        <f t="shared" ca="1" si="0"/>
        <v>Organiser et mettre en sécurité la zone d'intervention</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5"/>
      <c r="R26" s="596"/>
      <c r="S26" s="596"/>
      <c r="T26" s="596"/>
      <c r="U26" s="596"/>
      <c r="V26" s="596"/>
      <c r="W26" s="596"/>
      <c r="X26" s="596"/>
      <c r="Y26" s="596"/>
      <c r="Z26" s="596"/>
      <c r="AA26" s="596"/>
      <c r="AB26" s="596"/>
      <c r="AC26" s="597"/>
      <c r="AD26" s="661" t="str">
        <f ca="1">VLOOKUP($A24,(IF($BS$1="Bac Pro Technicien Menuisier Agenceur", matrice2, (IF($BS$1="CAP Menuisier Fabricant de Menuiserie…", matrice1, matrice3)))),9, FALSE)</f>
        <v>Les tracés sont effectués avec méthode et sont justes.*</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1</v>
      </c>
      <c r="BJ26" s="588"/>
      <c r="BK26" s="588" t="b">
        <v>0</v>
      </c>
      <c r="BL26" s="612"/>
      <c r="BM26" s="613" t="str">
        <f>CONCATENATE(BR26,"/")</f>
        <v>7,5/</v>
      </c>
      <c r="BN26" s="614"/>
      <c r="BO26" s="474">
        <v>10</v>
      </c>
      <c r="BP26" s="146"/>
      <c r="BQ26" s="146">
        <f>IF(BA26=FALSE,(IF(BC26=FALSE,(IF(BE26=FALSE,(IF(BG26=FALSE,(IF(BI26=FALSE,(IF(BK26=FALSE,"Non noté",BO26)),BO26*0.75)),BO26*0.5)),BO26*0.3)),BO26*0.2)),BO26*0.1)</f>
        <v>7.5</v>
      </c>
      <c r="BR26" s="147">
        <f>(ROUND(BQ26/5,1))*5</f>
        <v>7.5</v>
      </c>
      <c r="BS26" s="418" t="str">
        <f>VLOOKUP($G$11,'RAP mélangés'!B$1:R$169,13,FALSE)</f>
        <v>C4.3</v>
      </c>
      <c r="BT26" s="209" t="str">
        <f t="shared" si="1"/>
        <v>4.3</v>
      </c>
      <c r="BU26" s="316" t="str">
        <f t="shared" ca="1" si="0"/>
        <v xml:space="preserve">Implanter, distribuer les ouvrages </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t="str">
        <f>Accueil!E25</f>
        <v>4.4.5</v>
      </c>
      <c r="B27" s="625"/>
      <c r="C27" s="626"/>
      <c r="D27" s="633" t="str">
        <f ca="1">VLOOKUP($A27,(IF($BS$1="Bac Pro Technicien Menuisier Agenceur", matrice2, (IF($BS$1="CAP Menuisier Fabricant de Menuiserie…", matrice1, matrice3)))),4, FALSE)</f>
        <v>Positionner les fixations.</v>
      </c>
      <c r="E27" s="634"/>
      <c r="F27" s="634"/>
      <c r="G27" s="634"/>
      <c r="H27" s="634"/>
      <c r="I27" s="634"/>
      <c r="J27" s="634"/>
      <c r="K27" s="634"/>
      <c r="L27" s="634"/>
      <c r="M27" s="634"/>
      <c r="N27" s="634"/>
      <c r="O27" s="634"/>
      <c r="P27" s="635"/>
      <c r="Q27" s="589" t="str">
        <f ca="1">VLOOKUP($A27,(IF($BS$1="Bac Pro Technicien Menuisier Agenceur", matrice2, (IF($BS$1="CAP Menuisier Fabricant de Menuiserie…", matrice1, matrice3)))),8, FALSE)</f>
        <v>Consignes orales - Plans (d’architecte, d’implantation) - Documents de pose et de montage - Matériels de contrôle et de mesurage - Matériels de pose - Matériels de réglage et de maintien provisoire</v>
      </c>
      <c r="R27" s="590"/>
      <c r="S27" s="590"/>
      <c r="T27" s="590"/>
      <c r="U27" s="590"/>
      <c r="V27" s="590"/>
      <c r="W27" s="590"/>
      <c r="X27" s="590"/>
      <c r="Y27" s="590"/>
      <c r="Z27" s="590"/>
      <c r="AA27" s="590"/>
      <c r="AB27" s="590"/>
      <c r="AC27" s="591"/>
      <c r="AD27" s="655" t="s">
        <v>2178</v>
      </c>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418">
        <f>VLOOKUP($G$11,'RAP mélangés'!B$1:R$169,14,FALSE)</f>
        <v>0</v>
      </c>
      <c r="BT27" s="209" t="str">
        <f t="shared" si="1"/>
        <v>.</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418">
        <f>VLOOKUP($G$11,'RAP mélangés'!B$1:R$169,15,FALSE)</f>
        <v>0</v>
      </c>
      <c r="BT28" s="209" t="str">
        <f t="shared" si="1"/>
        <v>.</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str">
        <f ca="1">VLOOKUP($A27,(IF($BS$1="Bac Pro Technicien Menuisier Agenceur", matrice2, (IF($BS$1="CAP Menuisier Fabricant de Menuiserie…", matrice1, matrice3)))),9, FALSE)</f>
        <v>Le positionnement des fixations est effectué sans erreur.*</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0</v>
      </c>
      <c r="BH29" s="588"/>
      <c r="BI29" s="588" t="b">
        <v>1</v>
      </c>
      <c r="BJ29" s="588"/>
      <c r="BK29" s="588" t="b">
        <v>0</v>
      </c>
      <c r="BL29" s="612"/>
      <c r="BM29" s="613" t="str">
        <f>CONCATENATE(BR29,"/")</f>
        <v>7,5/</v>
      </c>
      <c r="BN29" s="614"/>
      <c r="BO29" s="474">
        <v>10</v>
      </c>
      <c r="BP29" s="146"/>
      <c r="BQ29" s="146">
        <f>IF(BA29=FALSE,(IF(BC29=FALSE,(IF(BE29=FALSE,(IF(BG29=FALSE,(IF(BI29=FALSE,(IF(BK29=FALSE,"Non noté",BO29)),BO29*0.75)),BO29*0.5)),BO29*0.3)),BO29*0.2)),BO29*0.1)</f>
        <v>7.5</v>
      </c>
      <c r="BR29" s="147">
        <f>(ROUND(BQ29/5,1))*5</f>
        <v>7.5</v>
      </c>
      <c r="BS29" s="418">
        <f>VLOOKUP($G$11,'RAP mélangés'!B$1:R$169,16,FALSE)</f>
        <v>0</v>
      </c>
      <c r="BT29" s="209" t="str">
        <f t="shared" si="1"/>
        <v>.</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51"/>
      <c r="X30" s="151"/>
      <c r="Y30" s="151"/>
      <c r="Z30" s="151"/>
      <c r="AA30" s="151"/>
      <c r="AB30" s="151"/>
      <c r="AC30" s="151"/>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S1:BV1"/>
    <mergeCell ref="A5:F7"/>
    <mergeCell ref="G5:O7"/>
    <mergeCell ref="P5:V7"/>
    <mergeCell ref="W5:BC7"/>
    <mergeCell ref="BE7:BO7"/>
    <mergeCell ref="A1:F3"/>
    <mergeCell ref="G1:AF3"/>
    <mergeCell ref="AH1:AX3"/>
    <mergeCell ref="AY1:AZ3"/>
    <mergeCell ref="BA1:BC3"/>
    <mergeCell ref="BE1:BO6"/>
    <mergeCell ref="A9:E9"/>
    <mergeCell ref="G9:J9"/>
    <mergeCell ref="P9:AF9"/>
    <mergeCell ref="AI9:AL9"/>
    <mergeCell ref="A11:D12"/>
    <mergeCell ref="E11:F12"/>
    <mergeCell ref="G11:BO12"/>
    <mergeCell ref="BS16:CH20"/>
    <mergeCell ref="A19:P20"/>
    <mergeCell ref="Q19:AC20"/>
    <mergeCell ref="AD19:AZ20"/>
    <mergeCell ref="BA19:BL19"/>
    <mergeCell ref="BM19:BO20"/>
    <mergeCell ref="AD23:AZ23"/>
    <mergeCell ref="BA23:BB23"/>
    <mergeCell ref="BC23:BD23"/>
    <mergeCell ref="BE23:BF23"/>
    <mergeCell ref="A14:F17"/>
    <mergeCell ref="G14:AF17"/>
    <mergeCell ref="AH14:AL17"/>
    <mergeCell ref="AM14:BO17"/>
    <mergeCell ref="BG23:BH23"/>
    <mergeCell ref="BI23:BJ23"/>
    <mergeCell ref="BK23:BL23"/>
    <mergeCell ref="BM23:BN23"/>
    <mergeCell ref="A21:C23"/>
    <mergeCell ref="D21:P23"/>
    <mergeCell ref="Q21:AC23"/>
    <mergeCell ref="AD21:AZ22"/>
    <mergeCell ref="BI29:BJ29"/>
    <mergeCell ref="BK29:BL29"/>
    <mergeCell ref="BM29:BN29"/>
    <mergeCell ref="Q24:AC26"/>
    <mergeCell ref="Q27:AC29"/>
    <mergeCell ref="A24:C26"/>
    <mergeCell ref="D24:P26"/>
    <mergeCell ref="AD24:AZ25"/>
    <mergeCell ref="BM24:BO25"/>
    <mergeCell ref="AD26:AZ26"/>
    <mergeCell ref="BI26:BJ26"/>
    <mergeCell ref="BK26:BL26"/>
    <mergeCell ref="BA21:BL22"/>
    <mergeCell ref="BM21:BO22"/>
    <mergeCell ref="BM26:BN26"/>
    <mergeCell ref="A27:C29"/>
    <mergeCell ref="D27:P29"/>
    <mergeCell ref="AD27:AZ28"/>
    <mergeCell ref="BM27:BO28"/>
    <mergeCell ref="AD29:AZ29"/>
    <mergeCell ref="BA29:BB29"/>
    <mergeCell ref="BC29:BD29"/>
    <mergeCell ref="BE29:BF29"/>
    <mergeCell ref="BG29:BH29"/>
    <mergeCell ref="BA26:BB26"/>
    <mergeCell ref="BC26:BD26"/>
    <mergeCell ref="BE26:BF26"/>
    <mergeCell ref="BG26:BH26"/>
    <mergeCell ref="AK30:AL31"/>
    <mergeCell ref="AM30:BO31"/>
    <mergeCell ref="BT30:BT33"/>
    <mergeCell ref="BU30:CN33"/>
    <mergeCell ref="N31:AA32"/>
    <mergeCell ref="AK32:AL33"/>
    <mergeCell ref="AM32:BO33"/>
    <mergeCell ref="N33:AE40"/>
    <mergeCell ref="AK34:AL35"/>
    <mergeCell ref="AM34:BO35"/>
    <mergeCell ref="AK36:AL37"/>
    <mergeCell ref="AM36:BO37"/>
    <mergeCell ref="BS30:BS33"/>
    <mergeCell ref="A42:D43"/>
    <mergeCell ref="E42:N43"/>
    <mergeCell ref="O42:P43"/>
    <mergeCell ref="Q42:T43"/>
    <mergeCell ref="U42:AD43"/>
    <mergeCell ref="AO42:BO43"/>
    <mergeCell ref="AK38:AL39"/>
    <mergeCell ref="AM38:BO39"/>
    <mergeCell ref="AK40:AL41"/>
    <mergeCell ref="AM40:BO41"/>
    <mergeCell ref="AE42:AN43"/>
  </mergeCells>
  <conditionalFormatting sqref="O9 L9 A14:AF17 AH14 A9:F9">
    <cfRule type="expression" dxfId="1072" priority="16">
      <formula>$G$11="CHOISIR LA TACHE A EVALUER"</formula>
    </cfRule>
  </conditionalFormatting>
  <conditionalFormatting sqref="A21 A24 A27">
    <cfRule type="cellIs" dxfId="1071" priority="15" operator="notEqual">
      <formula>0</formula>
    </cfRule>
  </conditionalFormatting>
  <conditionalFormatting sqref="Q21 D27 D21 D24 Q24 Q27">
    <cfRule type="containsErrors" dxfId="1070" priority="14" stopIfTrue="1">
      <formula>ISERROR(D21)</formula>
    </cfRule>
  </conditionalFormatting>
  <conditionalFormatting sqref="E11:BO12 A11">
    <cfRule type="expression" dxfId="1069" priority="11">
      <formula>$O$9="1"</formula>
    </cfRule>
    <cfRule type="expression" dxfId="1068" priority="12">
      <formula>$O$9="2"</formula>
    </cfRule>
    <cfRule type="expression" dxfId="1067" priority="13">
      <formula>$O$9="3"</formula>
    </cfRule>
  </conditionalFormatting>
  <conditionalFormatting sqref="A11:BO12">
    <cfRule type="expression" dxfId="1066" priority="8">
      <formula>$O$9="6"</formula>
    </cfRule>
    <cfRule type="expression" dxfId="1065" priority="9">
      <formula>$O$9="5"</formula>
    </cfRule>
    <cfRule type="expression" dxfId="1064" priority="10">
      <formula>$O$9="4"</formula>
    </cfRule>
  </conditionalFormatting>
  <conditionalFormatting sqref="BU21:CN33">
    <cfRule type="containsErrors" dxfId="1063" priority="7">
      <formula>ISERROR(BU21)</formula>
    </cfRule>
  </conditionalFormatting>
  <conditionalFormatting sqref="BS21:BS33">
    <cfRule type="containsErrors" dxfId="1062" priority="5">
      <formula>ISERROR(BS21)</formula>
    </cfRule>
    <cfRule type="cellIs" dxfId="1061" priority="6" operator="equal">
      <formula>0</formula>
    </cfRule>
  </conditionalFormatting>
  <conditionalFormatting sqref="BM23:BN23">
    <cfRule type="containsErrors" dxfId="1060" priority="4">
      <formula>ISERROR(BM23)</formula>
    </cfRule>
  </conditionalFormatting>
  <conditionalFormatting sqref="BM26:BN26">
    <cfRule type="containsErrors" dxfId="1059" priority="3">
      <formula>ISERROR(BM26)</formula>
    </cfRule>
  </conditionalFormatting>
  <conditionalFormatting sqref="BM29:BN29">
    <cfRule type="containsErrors" dxfId="1058" priority="2">
      <formula>ISERROR(BM29)</formula>
    </cfRule>
  </conditionalFormatting>
  <conditionalFormatting sqref="U42:AD43 AO42:BO43">
    <cfRule type="containsErrors" dxfId="1057" priority="1">
      <formula>ISERROR(U42)</formula>
    </cfRule>
  </conditionalFormatting>
  <dataValidations count="4">
    <dataValidation type="list" allowBlank="1" showInputMessage="1" showErrorMessage="1" sqref="A21:C29">
      <formula1>IF($BS$1="Bac Pro Technicien Menuisier Agenceur", numero_competence_detaille,(IF($BS$1="CAP Menuisier Fabricant de Menuiserie…", compétences, codebep)))</formula1>
    </dataValidation>
    <dataValidation type="list" allowBlank="1" showInputMessage="1" showErrorMessage="1" sqref="W5:BC7">
      <formula1>contexte</formula1>
    </dataValidation>
    <dataValidation type="list" allowBlank="1" showInputMessage="1" showErrorMessage="1" sqref="G5:O7">
      <formula1>centre_d_interet</formula1>
    </dataValidation>
    <dataValidation type="list" allowBlank="1" showInputMessage="1" showErrorMessage="1" sqref="U42">
      <formula1>classe</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sizeWithCells="1">
                  <from>
                    <xdr:col>38</xdr:col>
                    <xdr:colOff>0</xdr:colOff>
                    <xdr:row>8</xdr:row>
                    <xdr:rowOff>0</xdr:rowOff>
                  </from>
                  <to>
                    <xdr:col>39</xdr:col>
                    <xdr:colOff>76200</xdr:colOff>
                    <xdr:row>10</xdr:row>
                    <xdr:rowOff>9525</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sizeWithCells="1">
                  <from>
                    <xdr:col>46</xdr:col>
                    <xdr:colOff>85725</xdr:colOff>
                    <xdr:row>8</xdr:row>
                    <xdr:rowOff>0</xdr:rowOff>
                  </from>
                  <to>
                    <xdr:col>47</xdr:col>
                    <xdr:colOff>152400</xdr:colOff>
                    <xdr:row>10</xdr:row>
                    <xdr:rowOff>9525</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sizeWithCells="1">
                  <from>
                    <xdr:col>57</xdr:col>
                    <xdr:colOff>0</xdr:colOff>
                    <xdr:row>8</xdr:row>
                    <xdr:rowOff>0</xdr:rowOff>
                  </from>
                  <to>
                    <xdr:col>58</xdr:col>
                    <xdr:colOff>76200</xdr:colOff>
                    <xdr:row>10</xdr:row>
                    <xdr:rowOff>9525</xdr:rowOff>
                  </to>
                </anchor>
              </controlPr>
            </control>
          </mc:Choice>
        </mc:AlternateContent>
        <mc:AlternateContent xmlns:mc="http://schemas.openxmlformats.org/markup-compatibility/2006">
          <mc:Choice Requires="x14">
            <control shapeId="87065" r:id="rId7" name="Check Box 25">
              <controlPr defaultSize="0" autoFill="0" autoLine="0" autoPict="0">
                <anchor moveWithCells="1" sizeWithCells="1">
                  <from>
                    <xdr:col>54</xdr:col>
                    <xdr:colOff>76200</xdr:colOff>
                    <xdr:row>21</xdr:row>
                    <xdr:rowOff>342900</xdr:rowOff>
                  </from>
                  <to>
                    <xdr:col>56</xdr:col>
                    <xdr:colOff>95250</xdr:colOff>
                    <xdr:row>22</xdr:row>
                    <xdr:rowOff>390525</xdr:rowOff>
                  </to>
                </anchor>
              </controlPr>
            </control>
          </mc:Choice>
        </mc:AlternateContent>
        <mc:AlternateContent xmlns:mc="http://schemas.openxmlformats.org/markup-compatibility/2006">
          <mc:Choice Requires="x14">
            <control shapeId="87066" r:id="rId8" name="Check Box 26">
              <controlPr defaultSize="0" autoFill="0" autoLine="0" autoPict="0">
                <anchor moveWithCells="1" sizeWithCells="1">
                  <from>
                    <xdr:col>56</xdr:col>
                    <xdr:colOff>57150</xdr:colOff>
                    <xdr:row>21</xdr:row>
                    <xdr:rowOff>342900</xdr:rowOff>
                  </from>
                  <to>
                    <xdr:col>58</xdr:col>
                    <xdr:colOff>76200</xdr:colOff>
                    <xdr:row>22</xdr:row>
                    <xdr:rowOff>390525</xdr:rowOff>
                  </to>
                </anchor>
              </controlPr>
            </control>
          </mc:Choice>
        </mc:AlternateContent>
        <mc:AlternateContent xmlns:mc="http://schemas.openxmlformats.org/markup-compatibility/2006">
          <mc:Choice Requires="x14">
            <control shapeId="87067" r:id="rId9" name="Check Box 27">
              <controlPr defaultSize="0" autoFill="0" autoLine="0" autoPict="0">
                <anchor moveWithCells="1" sizeWithCells="1">
                  <from>
                    <xdr:col>58</xdr:col>
                    <xdr:colOff>38100</xdr:colOff>
                    <xdr:row>21</xdr:row>
                    <xdr:rowOff>342900</xdr:rowOff>
                  </from>
                  <to>
                    <xdr:col>60</xdr:col>
                    <xdr:colOff>57150</xdr:colOff>
                    <xdr:row>22</xdr:row>
                    <xdr:rowOff>390525</xdr:rowOff>
                  </to>
                </anchor>
              </controlPr>
            </control>
          </mc:Choice>
        </mc:AlternateContent>
        <mc:AlternateContent xmlns:mc="http://schemas.openxmlformats.org/markup-compatibility/2006">
          <mc:Choice Requires="x14">
            <control shapeId="87068" r:id="rId10" name="Check Box 28">
              <controlPr defaultSize="0" autoFill="0" autoLine="0" autoPict="0">
                <anchor moveWithCells="1" sizeWithCells="1">
                  <from>
                    <xdr:col>60</xdr:col>
                    <xdr:colOff>28575</xdr:colOff>
                    <xdr:row>21</xdr:row>
                    <xdr:rowOff>342900</xdr:rowOff>
                  </from>
                  <to>
                    <xdr:col>62</xdr:col>
                    <xdr:colOff>57150</xdr:colOff>
                    <xdr:row>22</xdr:row>
                    <xdr:rowOff>390525</xdr:rowOff>
                  </to>
                </anchor>
              </controlPr>
            </control>
          </mc:Choice>
        </mc:AlternateContent>
        <mc:AlternateContent xmlns:mc="http://schemas.openxmlformats.org/markup-compatibility/2006">
          <mc:Choice Requires="x14">
            <control shapeId="87069" r:id="rId11" name="Check Box 29">
              <controlPr defaultSize="0" autoFill="0" autoLine="0" autoPict="0">
                <anchor moveWithCells="1" sizeWithCells="1">
                  <from>
                    <xdr:col>61</xdr:col>
                    <xdr:colOff>133350</xdr:colOff>
                    <xdr:row>21</xdr:row>
                    <xdr:rowOff>342900</xdr:rowOff>
                  </from>
                  <to>
                    <xdr:col>64</xdr:col>
                    <xdr:colOff>19050</xdr:colOff>
                    <xdr:row>22</xdr:row>
                    <xdr:rowOff>390525</xdr:rowOff>
                  </to>
                </anchor>
              </controlPr>
            </control>
          </mc:Choice>
        </mc:AlternateContent>
        <mc:AlternateContent xmlns:mc="http://schemas.openxmlformats.org/markup-compatibility/2006">
          <mc:Choice Requires="x14">
            <control shapeId="87070" r:id="rId12" name="Check Box 30">
              <controlPr defaultSize="0" autoFill="0" autoLine="0" autoPict="0">
                <anchor moveWithCells="1" sizeWithCells="1">
                  <from>
                    <xdr:col>52</xdr:col>
                    <xdr:colOff>104775</xdr:colOff>
                    <xdr:row>21</xdr:row>
                    <xdr:rowOff>342900</xdr:rowOff>
                  </from>
                  <to>
                    <xdr:col>54</xdr:col>
                    <xdr:colOff>123825</xdr:colOff>
                    <xdr:row>22</xdr:row>
                    <xdr:rowOff>390525</xdr:rowOff>
                  </to>
                </anchor>
              </controlPr>
            </control>
          </mc:Choice>
        </mc:AlternateContent>
        <mc:AlternateContent xmlns:mc="http://schemas.openxmlformats.org/markup-compatibility/2006">
          <mc:Choice Requires="x14">
            <control shapeId="87071" r:id="rId13" name="Check Box 31">
              <controlPr defaultSize="0" autoFill="0" autoLine="0" autoPict="0">
                <anchor moveWithCells="1" sizeWithCells="1">
                  <from>
                    <xdr:col>54</xdr:col>
                    <xdr:colOff>76200</xdr:colOff>
                    <xdr:row>24</xdr:row>
                    <xdr:rowOff>342900</xdr:rowOff>
                  </from>
                  <to>
                    <xdr:col>56</xdr:col>
                    <xdr:colOff>95250</xdr:colOff>
                    <xdr:row>25</xdr:row>
                    <xdr:rowOff>390525</xdr:rowOff>
                  </to>
                </anchor>
              </controlPr>
            </control>
          </mc:Choice>
        </mc:AlternateContent>
        <mc:AlternateContent xmlns:mc="http://schemas.openxmlformats.org/markup-compatibility/2006">
          <mc:Choice Requires="x14">
            <control shapeId="87072" r:id="rId14" name="Check Box 32">
              <controlPr defaultSize="0" autoFill="0" autoLine="0" autoPict="0">
                <anchor moveWithCells="1" sizeWithCells="1">
                  <from>
                    <xdr:col>56</xdr:col>
                    <xdr:colOff>57150</xdr:colOff>
                    <xdr:row>24</xdr:row>
                    <xdr:rowOff>342900</xdr:rowOff>
                  </from>
                  <to>
                    <xdr:col>58</xdr:col>
                    <xdr:colOff>76200</xdr:colOff>
                    <xdr:row>25</xdr:row>
                    <xdr:rowOff>390525</xdr:rowOff>
                  </to>
                </anchor>
              </controlPr>
            </control>
          </mc:Choice>
        </mc:AlternateContent>
        <mc:AlternateContent xmlns:mc="http://schemas.openxmlformats.org/markup-compatibility/2006">
          <mc:Choice Requires="x14">
            <control shapeId="87073" r:id="rId15" name="Check Box 33">
              <controlPr defaultSize="0" autoFill="0" autoLine="0" autoPict="0">
                <anchor moveWithCells="1" sizeWithCells="1">
                  <from>
                    <xdr:col>58</xdr:col>
                    <xdr:colOff>38100</xdr:colOff>
                    <xdr:row>24</xdr:row>
                    <xdr:rowOff>342900</xdr:rowOff>
                  </from>
                  <to>
                    <xdr:col>60</xdr:col>
                    <xdr:colOff>57150</xdr:colOff>
                    <xdr:row>25</xdr:row>
                    <xdr:rowOff>390525</xdr:rowOff>
                  </to>
                </anchor>
              </controlPr>
            </control>
          </mc:Choice>
        </mc:AlternateContent>
        <mc:AlternateContent xmlns:mc="http://schemas.openxmlformats.org/markup-compatibility/2006">
          <mc:Choice Requires="x14">
            <control shapeId="87074" r:id="rId16" name="Check Box 34">
              <controlPr defaultSize="0" autoFill="0" autoLine="0" autoPict="0">
                <anchor moveWithCells="1" sizeWithCells="1">
                  <from>
                    <xdr:col>60</xdr:col>
                    <xdr:colOff>28575</xdr:colOff>
                    <xdr:row>24</xdr:row>
                    <xdr:rowOff>342900</xdr:rowOff>
                  </from>
                  <to>
                    <xdr:col>62</xdr:col>
                    <xdr:colOff>57150</xdr:colOff>
                    <xdr:row>25</xdr:row>
                    <xdr:rowOff>390525</xdr:rowOff>
                  </to>
                </anchor>
              </controlPr>
            </control>
          </mc:Choice>
        </mc:AlternateContent>
        <mc:AlternateContent xmlns:mc="http://schemas.openxmlformats.org/markup-compatibility/2006">
          <mc:Choice Requires="x14">
            <control shapeId="87075" r:id="rId17" name="Check Box 35">
              <controlPr defaultSize="0" autoFill="0" autoLine="0" autoPict="0">
                <anchor moveWithCells="1" sizeWithCells="1">
                  <from>
                    <xdr:col>61</xdr:col>
                    <xdr:colOff>133350</xdr:colOff>
                    <xdr:row>24</xdr:row>
                    <xdr:rowOff>342900</xdr:rowOff>
                  </from>
                  <to>
                    <xdr:col>64</xdr:col>
                    <xdr:colOff>19050</xdr:colOff>
                    <xdr:row>25</xdr:row>
                    <xdr:rowOff>390525</xdr:rowOff>
                  </to>
                </anchor>
              </controlPr>
            </control>
          </mc:Choice>
        </mc:AlternateContent>
        <mc:AlternateContent xmlns:mc="http://schemas.openxmlformats.org/markup-compatibility/2006">
          <mc:Choice Requires="x14">
            <control shapeId="87076" r:id="rId18" name="Check Box 36">
              <controlPr defaultSize="0" autoFill="0" autoLine="0" autoPict="0">
                <anchor moveWithCells="1" sizeWithCells="1">
                  <from>
                    <xdr:col>52</xdr:col>
                    <xdr:colOff>104775</xdr:colOff>
                    <xdr:row>24</xdr:row>
                    <xdr:rowOff>342900</xdr:rowOff>
                  </from>
                  <to>
                    <xdr:col>54</xdr:col>
                    <xdr:colOff>123825</xdr:colOff>
                    <xdr:row>25</xdr:row>
                    <xdr:rowOff>390525</xdr:rowOff>
                  </to>
                </anchor>
              </controlPr>
            </control>
          </mc:Choice>
        </mc:AlternateContent>
        <mc:AlternateContent xmlns:mc="http://schemas.openxmlformats.org/markup-compatibility/2006">
          <mc:Choice Requires="x14">
            <control shapeId="87077" r:id="rId19" name="Check Box 37">
              <controlPr defaultSize="0" autoFill="0" autoLine="0" autoPict="0">
                <anchor moveWithCells="1" sizeWithCells="1">
                  <from>
                    <xdr:col>54</xdr:col>
                    <xdr:colOff>76200</xdr:colOff>
                    <xdr:row>27</xdr:row>
                    <xdr:rowOff>342900</xdr:rowOff>
                  </from>
                  <to>
                    <xdr:col>56</xdr:col>
                    <xdr:colOff>95250</xdr:colOff>
                    <xdr:row>28</xdr:row>
                    <xdr:rowOff>390525</xdr:rowOff>
                  </to>
                </anchor>
              </controlPr>
            </control>
          </mc:Choice>
        </mc:AlternateContent>
        <mc:AlternateContent xmlns:mc="http://schemas.openxmlformats.org/markup-compatibility/2006">
          <mc:Choice Requires="x14">
            <control shapeId="87078" r:id="rId20" name="Check Box 38">
              <controlPr defaultSize="0" autoFill="0" autoLine="0" autoPict="0">
                <anchor moveWithCells="1" sizeWithCells="1">
                  <from>
                    <xdr:col>56</xdr:col>
                    <xdr:colOff>57150</xdr:colOff>
                    <xdr:row>27</xdr:row>
                    <xdr:rowOff>342900</xdr:rowOff>
                  </from>
                  <to>
                    <xdr:col>58</xdr:col>
                    <xdr:colOff>76200</xdr:colOff>
                    <xdr:row>28</xdr:row>
                    <xdr:rowOff>390525</xdr:rowOff>
                  </to>
                </anchor>
              </controlPr>
            </control>
          </mc:Choice>
        </mc:AlternateContent>
        <mc:AlternateContent xmlns:mc="http://schemas.openxmlformats.org/markup-compatibility/2006">
          <mc:Choice Requires="x14">
            <control shapeId="87079" r:id="rId21" name="Check Box 39">
              <controlPr defaultSize="0" autoFill="0" autoLine="0" autoPict="0">
                <anchor moveWithCells="1" sizeWithCells="1">
                  <from>
                    <xdr:col>58</xdr:col>
                    <xdr:colOff>38100</xdr:colOff>
                    <xdr:row>27</xdr:row>
                    <xdr:rowOff>342900</xdr:rowOff>
                  </from>
                  <to>
                    <xdr:col>60</xdr:col>
                    <xdr:colOff>57150</xdr:colOff>
                    <xdr:row>28</xdr:row>
                    <xdr:rowOff>390525</xdr:rowOff>
                  </to>
                </anchor>
              </controlPr>
            </control>
          </mc:Choice>
        </mc:AlternateContent>
        <mc:AlternateContent xmlns:mc="http://schemas.openxmlformats.org/markup-compatibility/2006">
          <mc:Choice Requires="x14">
            <control shapeId="87080" r:id="rId22" name="Check Box 40">
              <controlPr defaultSize="0" autoFill="0" autoLine="0" autoPict="0">
                <anchor moveWithCells="1" sizeWithCells="1">
                  <from>
                    <xdr:col>60</xdr:col>
                    <xdr:colOff>28575</xdr:colOff>
                    <xdr:row>27</xdr:row>
                    <xdr:rowOff>342900</xdr:rowOff>
                  </from>
                  <to>
                    <xdr:col>62</xdr:col>
                    <xdr:colOff>57150</xdr:colOff>
                    <xdr:row>28</xdr:row>
                    <xdr:rowOff>390525</xdr:rowOff>
                  </to>
                </anchor>
              </controlPr>
            </control>
          </mc:Choice>
        </mc:AlternateContent>
        <mc:AlternateContent xmlns:mc="http://schemas.openxmlformats.org/markup-compatibility/2006">
          <mc:Choice Requires="x14">
            <control shapeId="87081" r:id="rId23" name="Check Box 41">
              <controlPr defaultSize="0" autoFill="0" autoLine="0" autoPict="0">
                <anchor moveWithCells="1" sizeWithCells="1">
                  <from>
                    <xdr:col>61</xdr:col>
                    <xdr:colOff>133350</xdr:colOff>
                    <xdr:row>27</xdr:row>
                    <xdr:rowOff>342900</xdr:rowOff>
                  </from>
                  <to>
                    <xdr:col>64</xdr:col>
                    <xdr:colOff>19050</xdr:colOff>
                    <xdr:row>28</xdr:row>
                    <xdr:rowOff>390525</xdr:rowOff>
                  </to>
                </anchor>
              </controlPr>
            </control>
          </mc:Choice>
        </mc:AlternateContent>
        <mc:AlternateContent xmlns:mc="http://schemas.openxmlformats.org/markup-compatibility/2006">
          <mc:Choice Requires="x14">
            <control shapeId="87082" r:id="rId24" name="Check Box 42">
              <controlPr defaultSize="0" autoFill="0" autoLine="0" autoPict="0">
                <anchor moveWithCells="1" sizeWithCells="1">
                  <from>
                    <xdr:col>52</xdr:col>
                    <xdr:colOff>104775</xdr:colOff>
                    <xdr:row>27</xdr:row>
                    <xdr:rowOff>342900</xdr:rowOff>
                  </from>
                  <to>
                    <xdr:col>54</xdr:col>
                    <xdr:colOff>123825</xdr:colOff>
                    <xdr:row>28</xdr:row>
                    <xdr:rowOff>390525</xdr:rowOff>
                  </to>
                </anchor>
              </controlPr>
            </control>
          </mc:Choice>
        </mc:AlternateContent>
        <mc:AlternateContent xmlns:mc="http://schemas.openxmlformats.org/markup-compatibility/2006">
          <mc:Choice Requires="x14">
            <control shapeId="87045" r:id="rId25" name="Check Box 5">
              <controlPr defaultSize="0" autoFill="0" autoLine="0" autoPict="0">
                <anchor moveWithCells="1" sizeWithCells="1">
                  <from>
                    <xdr:col>54</xdr:col>
                    <xdr:colOff>76200</xdr:colOff>
                    <xdr:row>20</xdr:row>
                    <xdr:rowOff>219075</xdr:rowOff>
                  </from>
                  <to>
                    <xdr:col>56</xdr:col>
                    <xdr:colOff>95250</xdr:colOff>
                    <xdr:row>21</xdr:row>
                    <xdr:rowOff>266700</xdr:rowOff>
                  </to>
                </anchor>
              </controlPr>
            </control>
          </mc:Choice>
        </mc:AlternateContent>
        <mc:AlternateContent xmlns:mc="http://schemas.openxmlformats.org/markup-compatibility/2006">
          <mc:Choice Requires="x14">
            <control shapeId="87046" r:id="rId26" name="Check Box 6">
              <controlPr defaultSize="0" autoFill="0" autoLine="0" autoPict="0">
                <anchor moveWithCells="1" sizeWithCells="1">
                  <from>
                    <xdr:col>56</xdr:col>
                    <xdr:colOff>57150</xdr:colOff>
                    <xdr:row>20</xdr:row>
                    <xdr:rowOff>219075</xdr:rowOff>
                  </from>
                  <to>
                    <xdr:col>58</xdr:col>
                    <xdr:colOff>76200</xdr:colOff>
                    <xdr:row>21</xdr:row>
                    <xdr:rowOff>266700</xdr:rowOff>
                  </to>
                </anchor>
              </controlPr>
            </control>
          </mc:Choice>
        </mc:AlternateContent>
        <mc:AlternateContent xmlns:mc="http://schemas.openxmlformats.org/markup-compatibility/2006">
          <mc:Choice Requires="x14">
            <control shapeId="87047" r:id="rId27" name="Check Box 7">
              <controlPr defaultSize="0" autoFill="0" autoLine="0" autoPict="0">
                <anchor moveWithCells="1" sizeWithCells="1">
                  <from>
                    <xdr:col>58</xdr:col>
                    <xdr:colOff>38100</xdr:colOff>
                    <xdr:row>20</xdr:row>
                    <xdr:rowOff>219075</xdr:rowOff>
                  </from>
                  <to>
                    <xdr:col>60</xdr:col>
                    <xdr:colOff>57150</xdr:colOff>
                    <xdr:row>21</xdr:row>
                    <xdr:rowOff>266700</xdr:rowOff>
                  </to>
                </anchor>
              </controlPr>
            </control>
          </mc:Choice>
        </mc:AlternateContent>
        <mc:AlternateContent xmlns:mc="http://schemas.openxmlformats.org/markup-compatibility/2006">
          <mc:Choice Requires="x14">
            <control shapeId="87048" r:id="rId28" name="Check Box 8">
              <controlPr defaultSize="0" autoFill="0" autoLine="0" autoPict="0">
                <anchor moveWithCells="1" sizeWithCells="1">
                  <from>
                    <xdr:col>60</xdr:col>
                    <xdr:colOff>19050</xdr:colOff>
                    <xdr:row>20</xdr:row>
                    <xdr:rowOff>219075</xdr:rowOff>
                  </from>
                  <to>
                    <xdr:col>62</xdr:col>
                    <xdr:colOff>47625</xdr:colOff>
                    <xdr:row>21</xdr:row>
                    <xdr:rowOff>266700</xdr:rowOff>
                  </to>
                </anchor>
              </controlPr>
            </control>
          </mc:Choice>
        </mc:AlternateContent>
        <mc:AlternateContent xmlns:mc="http://schemas.openxmlformats.org/markup-compatibility/2006">
          <mc:Choice Requires="x14">
            <control shapeId="87049" r:id="rId29" name="Check Box 9">
              <controlPr defaultSize="0" autoFill="0" autoLine="0" autoPict="0">
                <anchor moveWithCells="1" sizeWithCells="1">
                  <from>
                    <xdr:col>61</xdr:col>
                    <xdr:colOff>133350</xdr:colOff>
                    <xdr:row>20</xdr:row>
                    <xdr:rowOff>219075</xdr:rowOff>
                  </from>
                  <to>
                    <xdr:col>64</xdr:col>
                    <xdr:colOff>19050</xdr:colOff>
                    <xdr:row>21</xdr:row>
                    <xdr:rowOff>266700</xdr:rowOff>
                  </to>
                </anchor>
              </controlPr>
            </control>
          </mc:Choice>
        </mc:AlternateContent>
        <mc:AlternateContent xmlns:mc="http://schemas.openxmlformats.org/markup-compatibility/2006">
          <mc:Choice Requires="x14">
            <control shapeId="87050" r:id="rId30" name="Check Box 10">
              <controlPr defaultSize="0" autoFill="0" autoLine="0" autoPict="0">
                <anchor moveWithCells="1" sizeWithCells="1">
                  <from>
                    <xdr:col>52</xdr:col>
                    <xdr:colOff>104775</xdr:colOff>
                    <xdr:row>20</xdr:row>
                    <xdr:rowOff>219075</xdr:rowOff>
                  </from>
                  <to>
                    <xdr:col>54</xdr:col>
                    <xdr:colOff>123825</xdr:colOff>
                    <xdr:row>21</xdr:row>
                    <xdr:rowOff>266700</xdr:rowOff>
                  </to>
                </anchor>
              </controlPr>
            </control>
          </mc:Choice>
        </mc:AlternateContent>
        <mc:AlternateContent xmlns:mc="http://schemas.openxmlformats.org/markup-compatibility/2006">
          <mc:Choice Requires="x14">
            <control shapeId="87052" r:id="rId31" name="Check Box 12">
              <controlPr defaultSize="0" autoFill="0" autoLine="0" autoPict="0">
                <anchor moveWithCells="1" sizeWithCells="1">
                  <from>
                    <xdr:col>54</xdr:col>
                    <xdr:colOff>76200</xdr:colOff>
                    <xdr:row>23</xdr:row>
                    <xdr:rowOff>152400</xdr:rowOff>
                  </from>
                  <to>
                    <xdr:col>56</xdr:col>
                    <xdr:colOff>95250</xdr:colOff>
                    <xdr:row>24</xdr:row>
                    <xdr:rowOff>200025</xdr:rowOff>
                  </to>
                </anchor>
              </controlPr>
            </control>
          </mc:Choice>
        </mc:AlternateContent>
        <mc:AlternateContent xmlns:mc="http://schemas.openxmlformats.org/markup-compatibility/2006">
          <mc:Choice Requires="x14">
            <control shapeId="87053" r:id="rId32" name="Check Box 13">
              <controlPr defaultSize="0" autoFill="0" autoLine="0" autoPict="0">
                <anchor moveWithCells="1" sizeWithCells="1">
                  <from>
                    <xdr:col>56</xdr:col>
                    <xdr:colOff>57150</xdr:colOff>
                    <xdr:row>23</xdr:row>
                    <xdr:rowOff>152400</xdr:rowOff>
                  </from>
                  <to>
                    <xdr:col>58</xdr:col>
                    <xdr:colOff>76200</xdr:colOff>
                    <xdr:row>24</xdr:row>
                    <xdr:rowOff>200025</xdr:rowOff>
                  </to>
                </anchor>
              </controlPr>
            </control>
          </mc:Choice>
        </mc:AlternateContent>
        <mc:AlternateContent xmlns:mc="http://schemas.openxmlformats.org/markup-compatibility/2006">
          <mc:Choice Requires="x14">
            <control shapeId="87054" r:id="rId33" name="Check Box 14">
              <controlPr defaultSize="0" autoFill="0" autoLine="0" autoPict="0">
                <anchor moveWithCells="1" sizeWithCells="1">
                  <from>
                    <xdr:col>58</xdr:col>
                    <xdr:colOff>38100</xdr:colOff>
                    <xdr:row>23</xdr:row>
                    <xdr:rowOff>152400</xdr:rowOff>
                  </from>
                  <to>
                    <xdr:col>60</xdr:col>
                    <xdr:colOff>57150</xdr:colOff>
                    <xdr:row>24</xdr:row>
                    <xdr:rowOff>200025</xdr:rowOff>
                  </to>
                </anchor>
              </controlPr>
            </control>
          </mc:Choice>
        </mc:AlternateContent>
        <mc:AlternateContent xmlns:mc="http://schemas.openxmlformats.org/markup-compatibility/2006">
          <mc:Choice Requires="x14">
            <control shapeId="87055" r:id="rId34" name="Check Box 15">
              <controlPr defaultSize="0" autoFill="0" autoLine="0" autoPict="0">
                <anchor moveWithCells="1" sizeWithCells="1">
                  <from>
                    <xdr:col>60</xdr:col>
                    <xdr:colOff>19050</xdr:colOff>
                    <xdr:row>23</xdr:row>
                    <xdr:rowOff>152400</xdr:rowOff>
                  </from>
                  <to>
                    <xdr:col>62</xdr:col>
                    <xdr:colOff>47625</xdr:colOff>
                    <xdr:row>24</xdr:row>
                    <xdr:rowOff>200025</xdr:rowOff>
                  </to>
                </anchor>
              </controlPr>
            </control>
          </mc:Choice>
        </mc:AlternateContent>
        <mc:AlternateContent xmlns:mc="http://schemas.openxmlformats.org/markup-compatibility/2006">
          <mc:Choice Requires="x14">
            <control shapeId="87056" r:id="rId35" name="Check Box 16">
              <controlPr defaultSize="0" autoFill="0" autoLine="0" autoPict="0">
                <anchor moveWithCells="1" sizeWithCells="1">
                  <from>
                    <xdr:col>61</xdr:col>
                    <xdr:colOff>133350</xdr:colOff>
                    <xdr:row>23</xdr:row>
                    <xdr:rowOff>152400</xdr:rowOff>
                  </from>
                  <to>
                    <xdr:col>64</xdr:col>
                    <xdr:colOff>19050</xdr:colOff>
                    <xdr:row>24</xdr:row>
                    <xdr:rowOff>200025</xdr:rowOff>
                  </to>
                </anchor>
              </controlPr>
            </control>
          </mc:Choice>
        </mc:AlternateContent>
        <mc:AlternateContent xmlns:mc="http://schemas.openxmlformats.org/markup-compatibility/2006">
          <mc:Choice Requires="x14">
            <control shapeId="87057" r:id="rId36" name="Check Box 17">
              <controlPr defaultSize="0" autoFill="0" autoLine="0" autoPict="0">
                <anchor moveWithCells="1" sizeWithCells="1">
                  <from>
                    <xdr:col>52</xdr:col>
                    <xdr:colOff>104775</xdr:colOff>
                    <xdr:row>23</xdr:row>
                    <xdr:rowOff>152400</xdr:rowOff>
                  </from>
                  <to>
                    <xdr:col>54</xdr:col>
                    <xdr:colOff>123825</xdr:colOff>
                    <xdr:row>24</xdr:row>
                    <xdr:rowOff>200025</xdr:rowOff>
                  </to>
                </anchor>
              </controlPr>
            </control>
          </mc:Choice>
        </mc:AlternateContent>
        <mc:AlternateContent xmlns:mc="http://schemas.openxmlformats.org/markup-compatibility/2006">
          <mc:Choice Requires="x14">
            <control shapeId="87059" r:id="rId37" name="Check Box 19">
              <controlPr defaultSize="0" autoFill="0" autoLine="0" autoPict="0">
                <anchor moveWithCells="1" sizeWithCells="1">
                  <from>
                    <xdr:col>54</xdr:col>
                    <xdr:colOff>76200</xdr:colOff>
                    <xdr:row>26</xdr:row>
                    <xdr:rowOff>190500</xdr:rowOff>
                  </from>
                  <to>
                    <xdr:col>56</xdr:col>
                    <xdr:colOff>95250</xdr:colOff>
                    <xdr:row>27</xdr:row>
                    <xdr:rowOff>228600</xdr:rowOff>
                  </to>
                </anchor>
              </controlPr>
            </control>
          </mc:Choice>
        </mc:AlternateContent>
        <mc:AlternateContent xmlns:mc="http://schemas.openxmlformats.org/markup-compatibility/2006">
          <mc:Choice Requires="x14">
            <control shapeId="87060" r:id="rId38" name="Check Box 20">
              <controlPr defaultSize="0" autoFill="0" autoLine="0" autoPict="0">
                <anchor moveWithCells="1" sizeWithCells="1">
                  <from>
                    <xdr:col>56</xdr:col>
                    <xdr:colOff>57150</xdr:colOff>
                    <xdr:row>26</xdr:row>
                    <xdr:rowOff>190500</xdr:rowOff>
                  </from>
                  <to>
                    <xdr:col>58</xdr:col>
                    <xdr:colOff>76200</xdr:colOff>
                    <xdr:row>27</xdr:row>
                    <xdr:rowOff>228600</xdr:rowOff>
                  </to>
                </anchor>
              </controlPr>
            </control>
          </mc:Choice>
        </mc:AlternateContent>
        <mc:AlternateContent xmlns:mc="http://schemas.openxmlformats.org/markup-compatibility/2006">
          <mc:Choice Requires="x14">
            <control shapeId="87061" r:id="rId39" name="Check Box 21">
              <controlPr defaultSize="0" autoFill="0" autoLine="0" autoPict="0">
                <anchor moveWithCells="1" sizeWithCells="1">
                  <from>
                    <xdr:col>58</xdr:col>
                    <xdr:colOff>38100</xdr:colOff>
                    <xdr:row>26</xdr:row>
                    <xdr:rowOff>190500</xdr:rowOff>
                  </from>
                  <to>
                    <xdr:col>60</xdr:col>
                    <xdr:colOff>57150</xdr:colOff>
                    <xdr:row>27</xdr:row>
                    <xdr:rowOff>228600</xdr:rowOff>
                  </to>
                </anchor>
              </controlPr>
            </control>
          </mc:Choice>
        </mc:AlternateContent>
        <mc:AlternateContent xmlns:mc="http://schemas.openxmlformats.org/markup-compatibility/2006">
          <mc:Choice Requires="x14">
            <control shapeId="87062" r:id="rId40" name="Check Box 22">
              <controlPr defaultSize="0" autoFill="0" autoLine="0" autoPict="0">
                <anchor moveWithCells="1" sizeWithCells="1">
                  <from>
                    <xdr:col>60</xdr:col>
                    <xdr:colOff>19050</xdr:colOff>
                    <xdr:row>26</xdr:row>
                    <xdr:rowOff>190500</xdr:rowOff>
                  </from>
                  <to>
                    <xdr:col>62</xdr:col>
                    <xdr:colOff>47625</xdr:colOff>
                    <xdr:row>27</xdr:row>
                    <xdr:rowOff>228600</xdr:rowOff>
                  </to>
                </anchor>
              </controlPr>
            </control>
          </mc:Choice>
        </mc:AlternateContent>
        <mc:AlternateContent xmlns:mc="http://schemas.openxmlformats.org/markup-compatibility/2006">
          <mc:Choice Requires="x14">
            <control shapeId="87063" r:id="rId41" name="Check Box 23">
              <controlPr defaultSize="0" autoFill="0" autoLine="0" autoPict="0">
                <anchor moveWithCells="1" sizeWithCells="1">
                  <from>
                    <xdr:col>61</xdr:col>
                    <xdr:colOff>133350</xdr:colOff>
                    <xdr:row>26</xdr:row>
                    <xdr:rowOff>190500</xdr:rowOff>
                  </from>
                  <to>
                    <xdr:col>64</xdr:col>
                    <xdr:colOff>19050</xdr:colOff>
                    <xdr:row>27</xdr:row>
                    <xdr:rowOff>228600</xdr:rowOff>
                  </to>
                </anchor>
              </controlPr>
            </control>
          </mc:Choice>
        </mc:AlternateContent>
        <mc:AlternateContent xmlns:mc="http://schemas.openxmlformats.org/markup-compatibility/2006">
          <mc:Choice Requires="x14">
            <control shapeId="87064" r:id="rId42" name="Check Box 24">
              <controlPr defaultSize="0" autoFill="0" autoLine="0" autoPict="0">
                <anchor moveWithCells="1" sizeWithCells="1">
                  <from>
                    <xdr:col>52</xdr:col>
                    <xdr:colOff>104775</xdr:colOff>
                    <xdr:row>26</xdr:row>
                    <xdr:rowOff>190500</xdr:rowOff>
                  </from>
                  <to>
                    <xdr:col>54</xdr:col>
                    <xdr:colOff>123825</xdr:colOff>
                    <xdr:row>27</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tabColor theme="9" tint="-0.249977111117893"/>
  </sheetPr>
  <dimension ref="A1:CN298"/>
  <sheetViews>
    <sheetView showGridLines="0" view="pageBreakPreview" zoomScale="85" zoomScaleNormal="80" zoomScaleSheetLayoutView="85" workbookViewId="0">
      <selection activeCell="G5" sqref="G5:O7"/>
    </sheetView>
  </sheetViews>
  <sheetFormatPr baseColWidth="10" defaultColWidth="2.140625" defaultRowHeight="12.75" x14ac:dyDescent="0.2"/>
  <cols>
    <col min="1" max="3" width="1.85546875" customWidth="1"/>
    <col min="4" max="29" width="2.42578125" customWidth="1"/>
    <col min="32" max="52" width="2.7109375"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Dossier'!L44</f>
        <v>5</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t="s">
        <v>2218</v>
      </c>
      <c r="H5" s="697"/>
      <c r="I5" s="697"/>
      <c r="J5" s="697"/>
      <c r="K5" s="697"/>
      <c r="L5" s="697"/>
      <c r="M5" s="697"/>
      <c r="N5" s="697"/>
      <c r="O5" s="698"/>
      <c r="P5" s="691" t="s">
        <v>1150</v>
      </c>
      <c r="Q5" s="692"/>
      <c r="R5" s="692"/>
      <c r="S5" s="692"/>
      <c r="T5" s="692"/>
      <c r="U5" s="692"/>
      <c r="V5" s="692"/>
      <c r="W5" s="703" t="s">
        <v>2219</v>
      </c>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str">
        <f>MID(VLOOKUP(G11,'RAP mélangés'!B1:G169,6,FALSE),1,1)</f>
        <v>1</v>
      </c>
      <c r="G9" s="779" t="str">
        <f>(VLOOKUP(G11,'RAP mélangés'!B1:G169,3,FALSE))</f>
        <v>Réalisation</v>
      </c>
      <c r="H9" s="780"/>
      <c r="I9" s="780"/>
      <c r="J9" s="780"/>
      <c r="K9" s="133"/>
      <c r="L9" s="134" t="s">
        <v>1153</v>
      </c>
      <c r="M9" s="135"/>
      <c r="N9" s="136"/>
      <c r="O9" s="137" t="str">
        <f>MID(VLOOKUP(G11,'RAP mélangés'!B1:G169,6,FALSE),3,1)</f>
        <v>3</v>
      </c>
      <c r="P9" s="779" t="str">
        <f>(VLOOKUP(G11,'RAP mélangés'!B1:G169,4,FALSE))</f>
        <v>Pose, installation de menuiseries […]</v>
      </c>
      <c r="Q9" s="780"/>
      <c r="R9" s="780"/>
      <c r="S9" s="780"/>
      <c r="T9" s="780"/>
      <c r="U9" s="780"/>
      <c r="V9" s="780"/>
      <c r="W9" s="780"/>
      <c r="X9" s="780"/>
      <c r="Y9" s="780"/>
      <c r="Z9" s="780"/>
      <c r="AA9" s="780"/>
      <c r="AB9" s="780"/>
      <c r="AC9" s="780"/>
      <c r="AD9" s="780"/>
      <c r="AE9" s="780"/>
      <c r="AF9" s="781"/>
      <c r="AG9" s="138"/>
      <c r="AI9" s="782" t="s">
        <v>1154</v>
      </c>
      <c r="AJ9" s="782"/>
      <c r="AK9" s="782"/>
      <c r="AL9" s="782"/>
      <c r="AM9" s="139"/>
      <c r="AN9" s="130"/>
      <c r="AO9" s="130"/>
      <c r="AP9" s="140"/>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str">
        <f>MID(VLOOKUP(G11,'RAP mélangés'!B1:G169,6,FALSE),5,2)</f>
        <v>7</v>
      </c>
      <c r="F11" s="788"/>
      <c r="G11" s="783" t="str">
        <f xml:space="preserve"> 'Entête Dossier'!M44</f>
        <v>Préparer et ajuster les ouvrages</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str">
        <f>VLOOKUP(G11,'RAP mélangés'!B1:H169, 5, FALSE)</f>
        <v>Autonomie totale</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str">
        <f>VLOOKUP(G11,'RAP mélangés'!B1:H169, 7, FALSE)</f>
        <v>L’ouvrage est correctement ajusté, installé et fixé selon les données (D.T.U., normes).Les fonctions sont assurées, la sécurité et le temps imparti sont respectés.</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str">
        <f>Accueil!C26</f>
        <v>4.1.6</v>
      </c>
      <c r="B21" s="625"/>
      <c r="C21" s="626"/>
      <c r="D21" s="633" t="str">
        <f ca="1">VLOOKUP($A21,(IF($BS$1="Bac Pro Technicien Menuisier Agenceur", matrice2, (IF($BS$1="CAP Menuisier Fabricant de Menuiserie…", matrice1, matrice3)))),4, FALSE)</f>
        <v>S’équiper des protections individuelles adaptées à la situation du chantier.</v>
      </c>
      <c r="E21" s="634"/>
      <c r="F21" s="634"/>
      <c r="G21" s="634"/>
      <c r="H21" s="634"/>
      <c r="I21" s="634"/>
      <c r="J21" s="634"/>
      <c r="K21" s="634"/>
      <c r="L21" s="634"/>
      <c r="M21" s="634"/>
      <c r="N21" s="634"/>
      <c r="O21" s="634"/>
      <c r="P21" s="635"/>
      <c r="Q21" s="589" t="str">
        <f ca="1">VLOOKUP($A21,(IF($BS$1="Bac Pro Technicien Menuisier Agenceur", matrice2, (IF($BS$1="CAP Menuisier Fabricant de Menuiserie…", matrice1, matrice3)))),8, FALSE)</f>
        <v>Matériels de chantier - Machines portatives - Produits et accessoires de mise en œuvre - Plan de Prévention et de Sécurité Pour la Santé (P.P.S.P.S.) - Consignes de sécurité - Moyens de protection des locaux et des biens : - bâches, emballages, - panneaux de protection, - Équipements de Protection Individuelle (E.P.I.) et collectifs - Échelles d’accès, échafaudage et garde corps - Procédures d’installation et d’utilisation - Procédures de démontage</v>
      </c>
      <c r="R21" s="590"/>
      <c r="S21" s="590"/>
      <c r="T21" s="590"/>
      <c r="U21" s="590"/>
      <c r="V21" s="590"/>
      <c r="W21" s="590"/>
      <c r="X21" s="590"/>
      <c r="Y21" s="590"/>
      <c r="Z21" s="590"/>
      <c r="AA21" s="590"/>
      <c r="AB21" s="590"/>
      <c r="AC21" s="591"/>
      <c r="AD21" s="655" t="s">
        <v>2176</v>
      </c>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418" t="str">
        <f>VLOOKUP($G$11,'RAP mélangés'!B$1:R$169,8,FALSE)</f>
        <v>C1.1</v>
      </c>
      <c r="BT21" s="209" t="str">
        <f>CONCATENATE((MID($BS21,2,1)),".",(MID($BS21,4,2)))</f>
        <v>1.1</v>
      </c>
      <c r="BU21" s="316" t="str">
        <f t="shared" ref="BU21:BU29" ca="1" si="0">VLOOKUP(BT21,(IF(BS$1="Bac Pro Technicien Menuisier Agenceur", cobac, (IF(BS$1="BEP Bois, Option D: Menuiserie - Agencement", cgbep, cocap)))),2,FALSE)</f>
        <v>Décoder et analyser les données de définition</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418" t="str">
        <f>VLOOKUP($G$11,'RAP mélangés'!B$1:R$169,9,FALSE)</f>
        <v>C1.2</v>
      </c>
      <c r="BT22" s="209" t="str">
        <f t="shared" ref="BT22:BT29" si="1">CONCATENATE((MID($BS22,2,1)),".",(MID($BS22,4,2)))</f>
        <v>1.2</v>
      </c>
      <c r="BU22" s="316" t="str">
        <f t="shared" ca="1" si="0"/>
        <v>Décoder et  analyser les données opératoires</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str">
        <f ca="1">VLOOKUP($A21,(IF($BS$1="Bac Pro Technicien Menuisier Agenceur", matrice2, (IF($BS$1="CAP Menuisier Fabricant de Menuiserie…", matrice1, matrice3)))),9, FALSE)</f>
        <v>Les équipements de protection individuels sont correctement utilisés.*</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1</v>
      </c>
      <c r="BF23" s="588"/>
      <c r="BG23" s="588" t="b">
        <v>0</v>
      </c>
      <c r="BH23" s="588"/>
      <c r="BI23" s="588" t="b">
        <v>0</v>
      </c>
      <c r="BJ23" s="588"/>
      <c r="BK23" s="588" t="b">
        <v>0</v>
      </c>
      <c r="BL23" s="612"/>
      <c r="BM23" s="613" t="str">
        <f>CONCATENATE(BR23,"/")</f>
        <v>0/</v>
      </c>
      <c r="BN23" s="614"/>
      <c r="BO23" s="474">
        <v>0</v>
      </c>
      <c r="BP23" s="146"/>
      <c r="BQ23" s="146">
        <f>IF($BA$23=FALSE,(IF($BC$23=FALSE,(IF($BE$23=FALSE,(IF($BG$23=FALSE,(IF($BI$23=FALSE,(IF($BK$23=FALSE,"Non noté",BO23)),BO23*0.75)),BO23*0.5)),BO23*0.3)),BO23*0.2)),BO23*0.1)</f>
        <v>0</v>
      </c>
      <c r="BR23" s="147">
        <f>(ROUND(BQ23/5,1))*5</f>
        <v>0</v>
      </c>
      <c r="BS23" s="418" t="str">
        <f>VLOOKUP($G$11,'RAP mélangés'!B$1:R$169,10,FALSE)</f>
        <v>C2.4</v>
      </c>
      <c r="BT23" s="209" t="str">
        <f t="shared" si="1"/>
        <v>2.4</v>
      </c>
      <c r="BU23" s="316" t="str">
        <f t="shared" ca="1" si="0"/>
        <v>Établir le processus de fabrication, de dépose et de pose</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str">
        <f>Accueil!D26</f>
        <v>4.4.6</v>
      </c>
      <c r="B24" s="625"/>
      <c r="C24" s="626"/>
      <c r="D24" s="633" t="str">
        <f ca="1">VLOOKUP($A24,(IF($BS$1="Bac Pro Technicien Menuisier Agenceur", matrice2, (IF($BS$1="CAP Menuisier Fabricant de Menuiserie…", matrice1, matrice3)))),4, FALSE)</f>
        <v>Adapter, ajuster, traîner les ouvrages aux supports.</v>
      </c>
      <c r="E24" s="634"/>
      <c r="F24" s="634"/>
      <c r="G24" s="634"/>
      <c r="H24" s="634"/>
      <c r="I24" s="634"/>
      <c r="J24" s="634"/>
      <c r="K24" s="634"/>
      <c r="L24" s="634"/>
      <c r="M24" s="634"/>
      <c r="N24" s="634"/>
      <c r="O24" s="634"/>
      <c r="P24" s="635"/>
      <c r="Q24" s="589" t="str">
        <f ca="1">VLOOKUP($A24,(IF($BS$1="Bac Pro Technicien Menuisier Agenceur", matrice2, (IF($BS$1="CAP Menuisier Fabricant de Menuiserie…", matrice1, matrice3)))),8, FALSE)</f>
        <v>Consignes orales - Plans (d’architecte, d’implantation) - Documents de pose et de montage - Matériels de contrôle et de mesurage - Matériels de pose - Matériels de réglage et de maintien provisoire</v>
      </c>
      <c r="R24" s="590"/>
      <c r="S24" s="590"/>
      <c r="T24" s="590"/>
      <c r="U24" s="590"/>
      <c r="V24" s="590"/>
      <c r="W24" s="590"/>
      <c r="X24" s="590"/>
      <c r="Y24" s="590"/>
      <c r="Z24" s="590"/>
      <c r="AA24" s="590"/>
      <c r="AB24" s="590"/>
      <c r="AC24" s="591"/>
      <c r="AD24" s="655" t="s">
        <v>2175</v>
      </c>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418" t="str">
        <f>VLOOKUP($G$11,'RAP mélangés'!B$1:R$169,11,FALSE)</f>
        <v>C4.1</v>
      </c>
      <c r="BT24" s="209" t="str">
        <f t="shared" si="1"/>
        <v>4.1</v>
      </c>
      <c r="BU24" s="316" t="str">
        <f t="shared" ca="1" si="0"/>
        <v>Organiser et mettre en sécurité la zone d'intervention</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418" t="str">
        <f>VLOOKUP($G$11,'RAP mélangés'!B$1:R$169,12,FALSE)</f>
        <v>C4.4</v>
      </c>
      <c r="BT25" s="209" t="str">
        <f t="shared" si="1"/>
        <v>4.4</v>
      </c>
      <c r="BU25" s="316" t="str">
        <f t="shared" ca="1" si="0"/>
        <v xml:space="preserve">Préparer, adapter, ajuster les ouvrages </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5"/>
      <c r="R26" s="596"/>
      <c r="S26" s="596"/>
      <c r="T26" s="596"/>
      <c r="U26" s="596"/>
      <c r="V26" s="596"/>
      <c r="W26" s="596"/>
      <c r="X26" s="596"/>
      <c r="Y26" s="596"/>
      <c r="Z26" s="596"/>
      <c r="AA26" s="596"/>
      <c r="AB26" s="596"/>
      <c r="AC26" s="597"/>
      <c r="AD26" s="661" t="str">
        <f ca="1">VLOOKUP($A24,(IF($BS$1="Bac Pro Technicien Menuisier Agenceur", matrice2, (IF($BS$1="CAP Menuisier Fabricant de Menuiserie…", matrice1, matrice3)))),9, FALSE)</f>
        <v>L'ajustage est correct.*</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1</v>
      </c>
      <c r="BJ26" s="588"/>
      <c r="BK26" s="588" t="b">
        <v>0</v>
      </c>
      <c r="BL26" s="612"/>
      <c r="BM26" s="613" t="str">
        <f>CONCATENATE(BR26,"/")</f>
        <v>0/</v>
      </c>
      <c r="BN26" s="614"/>
      <c r="BO26" s="474">
        <v>0</v>
      </c>
      <c r="BP26" s="146"/>
      <c r="BQ26" s="146">
        <f>IF(BA26=FALSE,(IF(BC26=FALSE,(IF(BE26=FALSE,(IF(BG26=FALSE,(IF(BI26=FALSE,(IF(BK26=FALSE,"Non noté",BO26)),BO26*0.75)),BO26*0.5)),BO26*0.3)),BO26*0.2)),BO26*0.1)</f>
        <v>0</v>
      </c>
      <c r="BR26" s="147">
        <f>(ROUND(BQ26/5,1))*5</f>
        <v>0</v>
      </c>
      <c r="BS26" s="418">
        <f>VLOOKUP($G$11,'RAP mélangés'!B$1:R$169,13,FALSE)</f>
        <v>0</v>
      </c>
      <c r="BT26" s="209" t="str">
        <f t="shared" si="1"/>
        <v>.</v>
      </c>
      <c r="BU26" s="316" t="e">
        <f t="shared" ca="1" si="0"/>
        <v>#N/A</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f>Accueil!E26</f>
        <v>0</v>
      </c>
      <c r="B27" s="625"/>
      <c r="C27" s="626"/>
      <c r="D27" s="633" t="e">
        <f ca="1">VLOOKUP($A27,(IF($BS$1="Bac Pro Technicien Menuisier Agenceur", matrice2, (IF($BS$1="CAP Menuisier Fabricant de Menuiserie…", matrice1, matrice3)))),4, FALSE)</f>
        <v>#N/A</v>
      </c>
      <c r="E27" s="634"/>
      <c r="F27" s="634"/>
      <c r="G27" s="634"/>
      <c r="H27" s="634"/>
      <c r="I27" s="634"/>
      <c r="J27" s="634"/>
      <c r="K27" s="634"/>
      <c r="L27" s="634"/>
      <c r="M27" s="634"/>
      <c r="N27" s="634"/>
      <c r="O27" s="634"/>
      <c r="P27" s="635"/>
      <c r="Q27" s="589" t="e">
        <f ca="1">VLOOKUP($A27,(IF($BS$1="Bac Pro Technicien Menuisier Agenceur", matrice2, (IF($BS$1="CAP Menuisier Fabricant de Menuiserie…", matrice1, matrice3)))),8, FALSE)</f>
        <v>#N/A</v>
      </c>
      <c r="R27" s="590"/>
      <c r="S27" s="590"/>
      <c r="T27" s="590"/>
      <c r="U27" s="590"/>
      <c r="V27" s="590"/>
      <c r="W27" s="590"/>
      <c r="X27" s="590"/>
      <c r="Y27" s="590"/>
      <c r="Z27" s="590"/>
      <c r="AA27" s="590"/>
      <c r="AB27" s="590"/>
      <c r="AC27" s="591"/>
      <c r="AD27" s="655"/>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418">
        <f>VLOOKUP($G$11,'RAP mélangés'!B$1:R$169,14,FALSE)</f>
        <v>0</v>
      </c>
      <c r="BT27" s="209" t="str">
        <f t="shared" si="1"/>
        <v>.</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418">
        <f>VLOOKUP($G$11,'RAP mélangés'!B$1:R$169,15,FALSE)</f>
        <v>0</v>
      </c>
      <c r="BT28" s="209" t="str">
        <f t="shared" si="1"/>
        <v>.</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e">
        <f ca="1">VLOOKUP($A27,(IF($BS$1="Bac Pro Technicien Menuisier Agenceur", matrice2, (IF($BS$1="CAP Menuisier Fabricant de Menuiserie…", matrice1, matrice3)))),9, FALSE)</f>
        <v>#N/A</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0</v>
      </c>
      <c r="BH29" s="588"/>
      <c r="BI29" s="588" t="b">
        <v>0</v>
      </c>
      <c r="BJ29" s="588"/>
      <c r="BK29" s="588" t="b">
        <v>0</v>
      </c>
      <c r="BL29" s="612"/>
      <c r="BM29" s="613" t="e">
        <f>CONCATENATE(BR29,"/")</f>
        <v>#VALUE!</v>
      </c>
      <c r="BN29" s="614"/>
      <c r="BO29" s="474">
        <v>0</v>
      </c>
      <c r="BP29" s="146"/>
      <c r="BQ29" s="146" t="str">
        <f>IF(BA29=FALSE,(IF(BC29=FALSE,(IF(BE29=FALSE,(IF(BG29=FALSE,(IF(BI29=FALSE,(IF(BK29=FALSE,"Non noté",BO29)),BO29*0.75)),BO29*0.5)),BO29*0.3)),BO29*0.2)),BO29*0.1)</f>
        <v>Non noté</v>
      </c>
      <c r="BR29" s="147" t="e">
        <f>(ROUND(BQ29/5,1))*5</f>
        <v>#VALUE!</v>
      </c>
      <c r="BS29" s="418">
        <f>VLOOKUP($G$11,'RAP mélangés'!B$1:R$169,16,FALSE)</f>
        <v>0</v>
      </c>
      <c r="BT29" s="209" t="str">
        <f t="shared" si="1"/>
        <v>.</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S1:BV1"/>
    <mergeCell ref="A5:F7"/>
    <mergeCell ref="G5:O7"/>
    <mergeCell ref="P5:V7"/>
    <mergeCell ref="W5:BC7"/>
    <mergeCell ref="BE7:BO7"/>
    <mergeCell ref="A1:F3"/>
    <mergeCell ref="G1:AF3"/>
    <mergeCell ref="AH1:AX3"/>
    <mergeCell ref="AY1:AZ3"/>
    <mergeCell ref="BA1:BC3"/>
    <mergeCell ref="BE1:BO6"/>
    <mergeCell ref="A9:E9"/>
    <mergeCell ref="G9:J9"/>
    <mergeCell ref="P9:AF9"/>
    <mergeCell ref="AI9:AL9"/>
    <mergeCell ref="A11:D12"/>
    <mergeCell ref="E11:F12"/>
    <mergeCell ref="G11:BO12"/>
    <mergeCell ref="BS16:CH20"/>
    <mergeCell ref="A19:P20"/>
    <mergeCell ref="Q19:AC20"/>
    <mergeCell ref="AD19:AZ20"/>
    <mergeCell ref="BA19:BL19"/>
    <mergeCell ref="BM19:BO20"/>
    <mergeCell ref="AD23:AZ23"/>
    <mergeCell ref="BA23:BB23"/>
    <mergeCell ref="BC23:BD23"/>
    <mergeCell ref="BE23:BF23"/>
    <mergeCell ref="A14:F17"/>
    <mergeCell ref="G14:AF17"/>
    <mergeCell ref="AH14:AL17"/>
    <mergeCell ref="AM14:BO17"/>
    <mergeCell ref="BG23:BH23"/>
    <mergeCell ref="BI23:BJ23"/>
    <mergeCell ref="BK23:BL23"/>
    <mergeCell ref="BM23:BN23"/>
    <mergeCell ref="A21:C23"/>
    <mergeCell ref="D21:P23"/>
    <mergeCell ref="Q21:AC23"/>
    <mergeCell ref="AD21:AZ22"/>
    <mergeCell ref="BI29:BJ29"/>
    <mergeCell ref="BK29:BL29"/>
    <mergeCell ref="BM29:BN29"/>
    <mergeCell ref="Q24:AC26"/>
    <mergeCell ref="Q27:AC29"/>
    <mergeCell ref="A24:C26"/>
    <mergeCell ref="D24:P26"/>
    <mergeCell ref="AD24:AZ25"/>
    <mergeCell ref="BM24:BO25"/>
    <mergeCell ref="AD26:AZ26"/>
    <mergeCell ref="BI26:BJ26"/>
    <mergeCell ref="BK26:BL26"/>
    <mergeCell ref="BA21:BL22"/>
    <mergeCell ref="BM21:BO22"/>
    <mergeCell ref="BM26:BN26"/>
    <mergeCell ref="A27:C29"/>
    <mergeCell ref="D27:P29"/>
    <mergeCell ref="AD27:AZ28"/>
    <mergeCell ref="BM27:BO28"/>
    <mergeCell ref="AD29:AZ29"/>
    <mergeCell ref="BA29:BB29"/>
    <mergeCell ref="BC29:BD29"/>
    <mergeCell ref="BE29:BF29"/>
    <mergeCell ref="BG29:BH29"/>
    <mergeCell ref="BA26:BB26"/>
    <mergeCell ref="BC26:BD26"/>
    <mergeCell ref="BE26:BF26"/>
    <mergeCell ref="BG26:BH26"/>
    <mergeCell ref="AK30:AL31"/>
    <mergeCell ref="AM30:BO31"/>
    <mergeCell ref="BT30:BT33"/>
    <mergeCell ref="BU30:CN33"/>
    <mergeCell ref="N31:AA32"/>
    <mergeCell ref="AK32:AL33"/>
    <mergeCell ref="AM32:BO33"/>
    <mergeCell ref="N33:AE40"/>
    <mergeCell ref="AK34:AL35"/>
    <mergeCell ref="AM34:BO35"/>
    <mergeCell ref="AK36:AL37"/>
    <mergeCell ref="AM36:BO37"/>
    <mergeCell ref="BS30:BS33"/>
    <mergeCell ref="A42:D43"/>
    <mergeCell ref="E42:N43"/>
    <mergeCell ref="O42:P43"/>
    <mergeCell ref="Q42:T43"/>
    <mergeCell ref="U42:AD43"/>
    <mergeCell ref="AO42:BO43"/>
    <mergeCell ref="AK38:AL39"/>
    <mergeCell ref="AM38:BO39"/>
    <mergeCell ref="AK40:AL41"/>
    <mergeCell ref="AM40:BO41"/>
    <mergeCell ref="AE42:AN43"/>
  </mergeCells>
  <conditionalFormatting sqref="O9 L9 A14:AF17 AH14 A9:F9">
    <cfRule type="expression" dxfId="1056" priority="16">
      <formula>$G$11="CHOISIR LA TACHE A EVALUER"</formula>
    </cfRule>
  </conditionalFormatting>
  <conditionalFormatting sqref="A21 A24 A27">
    <cfRule type="cellIs" dxfId="1055" priority="15" operator="notEqual">
      <formula>0</formula>
    </cfRule>
  </conditionalFormatting>
  <conditionalFormatting sqref="Q21 D27 D21 D24 Q24 Q27">
    <cfRule type="containsErrors" dxfId="1054" priority="14" stopIfTrue="1">
      <formula>ISERROR(D21)</formula>
    </cfRule>
  </conditionalFormatting>
  <conditionalFormatting sqref="E11:BO12 A11">
    <cfRule type="expression" dxfId="1053" priority="11">
      <formula>$O$9="1"</formula>
    </cfRule>
    <cfRule type="expression" dxfId="1052" priority="12">
      <formula>$O$9="2"</formula>
    </cfRule>
    <cfRule type="expression" dxfId="1051" priority="13">
      <formula>$O$9="3"</formula>
    </cfRule>
  </conditionalFormatting>
  <conditionalFormatting sqref="A11:BO12">
    <cfRule type="expression" dxfId="1050" priority="8">
      <formula>$O$9="6"</formula>
    </cfRule>
    <cfRule type="expression" dxfId="1049" priority="9">
      <formula>$O$9="5"</formula>
    </cfRule>
    <cfRule type="expression" dxfId="1048" priority="10">
      <formula>$O$9="4"</formula>
    </cfRule>
  </conditionalFormatting>
  <conditionalFormatting sqref="BU21:CN33">
    <cfRule type="containsErrors" dxfId="1047" priority="7">
      <formula>ISERROR(BU21)</formula>
    </cfRule>
  </conditionalFormatting>
  <conditionalFormatting sqref="BS21:BS33">
    <cfRule type="containsErrors" dxfId="1046" priority="5">
      <formula>ISERROR(BS21)</formula>
    </cfRule>
    <cfRule type="cellIs" dxfId="1045" priority="6" operator="equal">
      <formula>0</formula>
    </cfRule>
  </conditionalFormatting>
  <conditionalFormatting sqref="BM23:BN23">
    <cfRule type="containsErrors" dxfId="1044" priority="4">
      <formula>ISERROR(BM23)</formula>
    </cfRule>
  </conditionalFormatting>
  <conditionalFormatting sqref="BM26:BN26">
    <cfRule type="containsErrors" dxfId="1043" priority="3">
      <formula>ISERROR(BM26)</formula>
    </cfRule>
  </conditionalFormatting>
  <conditionalFormatting sqref="BM29:BN29">
    <cfRule type="containsErrors" dxfId="1042" priority="2">
      <formula>ISERROR(BM29)</formula>
    </cfRule>
  </conditionalFormatting>
  <conditionalFormatting sqref="U42:AD43 AO42:BO43">
    <cfRule type="containsErrors" dxfId="1041" priority="1">
      <formula>ISERROR(U42)</formula>
    </cfRule>
  </conditionalFormatting>
  <dataValidations count="4">
    <dataValidation type="list" allowBlank="1" showInputMessage="1" showErrorMessage="1" sqref="U42">
      <formula1>classe</formula1>
    </dataValidation>
    <dataValidation type="list" allowBlank="1" showInputMessage="1" showErrorMessage="1" sqref="G5:O7">
      <formula1>centre_d_interet</formula1>
    </dataValidation>
    <dataValidation type="list" allowBlank="1" showInputMessage="1" showErrorMessage="1" sqref="W5:BC7">
      <formula1>contexte</formula1>
    </dataValidation>
    <dataValidation type="list" allowBlank="1" showInputMessage="1" showErrorMessage="1" sqref="A21:C29">
      <formula1>IF($BS$1="Bac Pro Technicien Menuisier Agenceur", numero_competence_detaille,(IF($BS$1="CAP Menuisier Fabricant de Menuiserie…", compétences, codebep)))</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sizeWithCells="1">
                  <from>
                    <xdr:col>38</xdr:col>
                    <xdr:colOff>0</xdr:colOff>
                    <xdr:row>8</xdr:row>
                    <xdr:rowOff>0</xdr:rowOff>
                  </from>
                  <to>
                    <xdr:col>39</xdr:col>
                    <xdr:colOff>76200</xdr:colOff>
                    <xdr:row>10</xdr:row>
                    <xdr:rowOff>9525</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sizeWithCells="1">
                  <from>
                    <xdr:col>46</xdr:col>
                    <xdr:colOff>85725</xdr:colOff>
                    <xdr:row>8</xdr:row>
                    <xdr:rowOff>0</xdr:rowOff>
                  </from>
                  <to>
                    <xdr:col>47</xdr:col>
                    <xdr:colOff>152400</xdr:colOff>
                    <xdr:row>10</xdr:row>
                    <xdr:rowOff>9525</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sizeWithCells="1">
                  <from>
                    <xdr:col>57</xdr:col>
                    <xdr:colOff>0</xdr:colOff>
                    <xdr:row>8</xdr:row>
                    <xdr:rowOff>0</xdr:rowOff>
                  </from>
                  <to>
                    <xdr:col>58</xdr:col>
                    <xdr:colOff>76200</xdr:colOff>
                    <xdr:row>10</xdr:row>
                    <xdr:rowOff>9525</xdr:rowOff>
                  </to>
                </anchor>
              </controlPr>
            </control>
          </mc:Choice>
        </mc:AlternateContent>
        <mc:AlternateContent xmlns:mc="http://schemas.openxmlformats.org/markup-compatibility/2006">
          <mc:Choice Requires="x14">
            <control shapeId="88089" r:id="rId7" name="Check Box 25">
              <controlPr defaultSize="0" autoFill="0" autoLine="0" autoPict="0">
                <anchor moveWithCells="1" sizeWithCells="1">
                  <from>
                    <xdr:col>54</xdr:col>
                    <xdr:colOff>76200</xdr:colOff>
                    <xdr:row>21</xdr:row>
                    <xdr:rowOff>342900</xdr:rowOff>
                  </from>
                  <to>
                    <xdr:col>56</xdr:col>
                    <xdr:colOff>95250</xdr:colOff>
                    <xdr:row>22</xdr:row>
                    <xdr:rowOff>390525</xdr:rowOff>
                  </to>
                </anchor>
              </controlPr>
            </control>
          </mc:Choice>
        </mc:AlternateContent>
        <mc:AlternateContent xmlns:mc="http://schemas.openxmlformats.org/markup-compatibility/2006">
          <mc:Choice Requires="x14">
            <control shapeId="88090" r:id="rId8" name="Check Box 26">
              <controlPr defaultSize="0" autoFill="0" autoLine="0" autoPict="0">
                <anchor moveWithCells="1" sizeWithCells="1">
                  <from>
                    <xdr:col>56</xdr:col>
                    <xdr:colOff>57150</xdr:colOff>
                    <xdr:row>21</xdr:row>
                    <xdr:rowOff>342900</xdr:rowOff>
                  </from>
                  <to>
                    <xdr:col>58</xdr:col>
                    <xdr:colOff>76200</xdr:colOff>
                    <xdr:row>22</xdr:row>
                    <xdr:rowOff>390525</xdr:rowOff>
                  </to>
                </anchor>
              </controlPr>
            </control>
          </mc:Choice>
        </mc:AlternateContent>
        <mc:AlternateContent xmlns:mc="http://schemas.openxmlformats.org/markup-compatibility/2006">
          <mc:Choice Requires="x14">
            <control shapeId="88091" r:id="rId9" name="Check Box 27">
              <controlPr defaultSize="0" autoFill="0" autoLine="0" autoPict="0">
                <anchor moveWithCells="1" sizeWithCells="1">
                  <from>
                    <xdr:col>58</xdr:col>
                    <xdr:colOff>38100</xdr:colOff>
                    <xdr:row>21</xdr:row>
                    <xdr:rowOff>342900</xdr:rowOff>
                  </from>
                  <to>
                    <xdr:col>60</xdr:col>
                    <xdr:colOff>57150</xdr:colOff>
                    <xdr:row>22</xdr:row>
                    <xdr:rowOff>390525</xdr:rowOff>
                  </to>
                </anchor>
              </controlPr>
            </control>
          </mc:Choice>
        </mc:AlternateContent>
        <mc:AlternateContent xmlns:mc="http://schemas.openxmlformats.org/markup-compatibility/2006">
          <mc:Choice Requires="x14">
            <control shapeId="88092" r:id="rId10" name="Check Box 28">
              <controlPr defaultSize="0" autoFill="0" autoLine="0" autoPict="0">
                <anchor moveWithCells="1" sizeWithCells="1">
                  <from>
                    <xdr:col>60</xdr:col>
                    <xdr:colOff>28575</xdr:colOff>
                    <xdr:row>21</xdr:row>
                    <xdr:rowOff>342900</xdr:rowOff>
                  </from>
                  <to>
                    <xdr:col>62</xdr:col>
                    <xdr:colOff>57150</xdr:colOff>
                    <xdr:row>22</xdr:row>
                    <xdr:rowOff>390525</xdr:rowOff>
                  </to>
                </anchor>
              </controlPr>
            </control>
          </mc:Choice>
        </mc:AlternateContent>
        <mc:AlternateContent xmlns:mc="http://schemas.openxmlformats.org/markup-compatibility/2006">
          <mc:Choice Requires="x14">
            <control shapeId="88093" r:id="rId11" name="Check Box 29">
              <controlPr defaultSize="0" autoFill="0" autoLine="0" autoPict="0">
                <anchor moveWithCells="1" sizeWithCells="1">
                  <from>
                    <xdr:col>61</xdr:col>
                    <xdr:colOff>133350</xdr:colOff>
                    <xdr:row>21</xdr:row>
                    <xdr:rowOff>342900</xdr:rowOff>
                  </from>
                  <to>
                    <xdr:col>64</xdr:col>
                    <xdr:colOff>19050</xdr:colOff>
                    <xdr:row>22</xdr:row>
                    <xdr:rowOff>390525</xdr:rowOff>
                  </to>
                </anchor>
              </controlPr>
            </control>
          </mc:Choice>
        </mc:AlternateContent>
        <mc:AlternateContent xmlns:mc="http://schemas.openxmlformats.org/markup-compatibility/2006">
          <mc:Choice Requires="x14">
            <control shapeId="88094" r:id="rId12" name="Check Box 30">
              <controlPr defaultSize="0" autoFill="0" autoLine="0" autoPict="0">
                <anchor moveWithCells="1" sizeWithCells="1">
                  <from>
                    <xdr:col>52</xdr:col>
                    <xdr:colOff>104775</xdr:colOff>
                    <xdr:row>21</xdr:row>
                    <xdr:rowOff>342900</xdr:rowOff>
                  </from>
                  <to>
                    <xdr:col>54</xdr:col>
                    <xdr:colOff>123825</xdr:colOff>
                    <xdr:row>22</xdr:row>
                    <xdr:rowOff>390525</xdr:rowOff>
                  </to>
                </anchor>
              </controlPr>
            </control>
          </mc:Choice>
        </mc:AlternateContent>
        <mc:AlternateContent xmlns:mc="http://schemas.openxmlformats.org/markup-compatibility/2006">
          <mc:Choice Requires="x14">
            <control shapeId="88095" r:id="rId13" name="Check Box 31">
              <controlPr defaultSize="0" autoFill="0" autoLine="0" autoPict="0">
                <anchor moveWithCells="1" sizeWithCells="1">
                  <from>
                    <xdr:col>54</xdr:col>
                    <xdr:colOff>76200</xdr:colOff>
                    <xdr:row>24</xdr:row>
                    <xdr:rowOff>342900</xdr:rowOff>
                  </from>
                  <to>
                    <xdr:col>56</xdr:col>
                    <xdr:colOff>95250</xdr:colOff>
                    <xdr:row>25</xdr:row>
                    <xdr:rowOff>390525</xdr:rowOff>
                  </to>
                </anchor>
              </controlPr>
            </control>
          </mc:Choice>
        </mc:AlternateContent>
        <mc:AlternateContent xmlns:mc="http://schemas.openxmlformats.org/markup-compatibility/2006">
          <mc:Choice Requires="x14">
            <control shapeId="88096" r:id="rId14" name="Check Box 32">
              <controlPr defaultSize="0" autoFill="0" autoLine="0" autoPict="0">
                <anchor moveWithCells="1" sizeWithCells="1">
                  <from>
                    <xdr:col>56</xdr:col>
                    <xdr:colOff>57150</xdr:colOff>
                    <xdr:row>24</xdr:row>
                    <xdr:rowOff>342900</xdr:rowOff>
                  </from>
                  <to>
                    <xdr:col>58</xdr:col>
                    <xdr:colOff>76200</xdr:colOff>
                    <xdr:row>25</xdr:row>
                    <xdr:rowOff>390525</xdr:rowOff>
                  </to>
                </anchor>
              </controlPr>
            </control>
          </mc:Choice>
        </mc:AlternateContent>
        <mc:AlternateContent xmlns:mc="http://schemas.openxmlformats.org/markup-compatibility/2006">
          <mc:Choice Requires="x14">
            <control shapeId="88097" r:id="rId15" name="Check Box 33">
              <controlPr defaultSize="0" autoFill="0" autoLine="0" autoPict="0">
                <anchor moveWithCells="1" sizeWithCells="1">
                  <from>
                    <xdr:col>58</xdr:col>
                    <xdr:colOff>38100</xdr:colOff>
                    <xdr:row>24</xdr:row>
                    <xdr:rowOff>342900</xdr:rowOff>
                  </from>
                  <to>
                    <xdr:col>60</xdr:col>
                    <xdr:colOff>57150</xdr:colOff>
                    <xdr:row>25</xdr:row>
                    <xdr:rowOff>390525</xdr:rowOff>
                  </to>
                </anchor>
              </controlPr>
            </control>
          </mc:Choice>
        </mc:AlternateContent>
        <mc:AlternateContent xmlns:mc="http://schemas.openxmlformats.org/markup-compatibility/2006">
          <mc:Choice Requires="x14">
            <control shapeId="88098" r:id="rId16" name="Check Box 34">
              <controlPr defaultSize="0" autoFill="0" autoLine="0" autoPict="0">
                <anchor moveWithCells="1" sizeWithCells="1">
                  <from>
                    <xdr:col>60</xdr:col>
                    <xdr:colOff>28575</xdr:colOff>
                    <xdr:row>24</xdr:row>
                    <xdr:rowOff>342900</xdr:rowOff>
                  </from>
                  <to>
                    <xdr:col>62</xdr:col>
                    <xdr:colOff>57150</xdr:colOff>
                    <xdr:row>25</xdr:row>
                    <xdr:rowOff>390525</xdr:rowOff>
                  </to>
                </anchor>
              </controlPr>
            </control>
          </mc:Choice>
        </mc:AlternateContent>
        <mc:AlternateContent xmlns:mc="http://schemas.openxmlformats.org/markup-compatibility/2006">
          <mc:Choice Requires="x14">
            <control shapeId="88099" r:id="rId17" name="Check Box 35">
              <controlPr defaultSize="0" autoFill="0" autoLine="0" autoPict="0">
                <anchor moveWithCells="1" sizeWithCells="1">
                  <from>
                    <xdr:col>61</xdr:col>
                    <xdr:colOff>133350</xdr:colOff>
                    <xdr:row>24</xdr:row>
                    <xdr:rowOff>342900</xdr:rowOff>
                  </from>
                  <to>
                    <xdr:col>64</xdr:col>
                    <xdr:colOff>19050</xdr:colOff>
                    <xdr:row>25</xdr:row>
                    <xdr:rowOff>390525</xdr:rowOff>
                  </to>
                </anchor>
              </controlPr>
            </control>
          </mc:Choice>
        </mc:AlternateContent>
        <mc:AlternateContent xmlns:mc="http://schemas.openxmlformats.org/markup-compatibility/2006">
          <mc:Choice Requires="x14">
            <control shapeId="88100" r:id="rId18" name="Check Box 36">
              <controlPr defaultSize="0" autoFill="0" autoLine="0" autoPict="0">
                <anchor moveWithCells="1" sizeWithCells="1">
                  <from>
                    <xdr:col>52</xdr:col>
                    <xdr:colOff>104775</xdr:colOff>
                    <xdr:row>24</xdr:row>
                    <xdr:rowOff>342900</xdr:rowOff>
                  </from>
                  <to>
                    <xdr:col>54</xdr:col>
                    <xdr:colOff>123825</xdr:colOff>
                    <xdr:row>25</xdr:row>
                    <xdr:rowOff>390525</xdr:rowOff>
                  </to>
                </anchor>
              </controlPr>
            </control>
          </mc:Choice>
        </mc:AlternateContent>
        <mc:AlternateContent xmlns:mc="http://schemas.openxmlformats.org/markup-compatibility/2006">
          <mc:Choice Requires="x14">
            <control shapeId="88101" r:id="rId19" name="Check Box 37">
              <controlPr defaultSize="0" autoFill="0" autoLine="0" autoPict="0">
                <anchor moveWithCells="1" sizeWithCells="1">
                  <from>
                    <xdr:col>54</xdr:col>
                    <xdr:colOff>76200</xdr:colOff>
                    <xdr:row>27</xdr:row>
                    <xdr:rowOff>342900</xdr:rowOff>
                  </from>
                  <to>
                    <xdr:col>56</xdr:col>
                    <xdr:colOff>95250</xdr:colOff>
                    <xdr:row>28</xdr:row>
                    <xdr:rowOff>390525</xdr:rowOff>
                  </to>
                </anchor>
              </controlPr>
            </control>
          </mc:Choice>
        </mc:AlternateContent>
        <mc:AlternateContent xmlns:mc="http://schemas.openxmlformats.org/markup-compatibility/2006">
          <mc:Choice Requires="x14">
            <control shapeId="88102" r:id="rId20" name="Check Box 38">
              <controlPr defaultSize="0" autoFill="0" autoLine="0" autoPict="0">
                <anchor moveWithCells="1" sizeWithCells="1">
                  <from>
                    <xdr:col>56</xdr:col>
                    <xdr:colOff>57150</xdr:colOff>
                    <xdr:row>27</xdr:row>
                    <xdr:rowOff>342900</xdr:rowOff>
                  </from>
                  <to>
                    <xdr:col>58</xdr:col>
                    <xdr:colOff>76200</xdr:colOff>
                    <xdr:row>28</xdr:row>
                    <xdr:rowOff>390525</xdr:rowOff>
                  </to>
                </anchor>
              </controlPr>
            </control>
          </mc:Choice>
        </mc:AlternateContent>
        <mc:AlternateContent xmlns:mc="http://schemas.openxmlformats.org/markup-compatibility/2006">
          <mc:Choice Requires="x14">
            <control shapeId="88103" r:id="rId21" name="Check Box 39">
              <controlPr defaultSize="0" autoFill="0" autoLine="0" autoPict="0">
                <anchor moveWithCells="1" sizeWithCells="1">
                  <from>
                    <xdr:col>58</xdr:col>
                    <xdr:colOff>38100</xdr:colOff>
                    <xdr:row>27</xdr:row>
                    <xdr:rowOff>342900</xdr:rowOff>
                  </from>
                  <to>
                    <xdr:col>60</xdr:col>
                    <xdr:colOff>57150</xdr:colOff>
                    <xdr:row>28</xdr:row>
                    <xdr:rowOff>390525</xdr:rowOff>
                  </to>
                </anchor>
              </controlPr>
            </control>
          </mc:Choice>
        </mc:AlternateContent>
        <mc:AlternateContent xmlns:mc="http://schemas.openxmlformats.org/markup-compatibility/2006">
          <mc:Choice Requires="x14">
            <control shapeId="88104" r:id="rId22" name="Check Box 40">
              <controlPr defaultSize="0" autoFill="0" autoLine="0" autoPict="0">
                <anchor moveWithCells="1" sizeWithCells="1">
                  <from>
                    <xdr:col>60</xdr:col>
                    <xdr:colOff>28575</xdr:colOff>
                    <xdr:row>27</xdr:row>
                    <xdr:rowOff>342900</xdr:rowOff>
                  </from>
                  <to>
                    <xdr:col>62</xdr:col>
                    <xdr:colOff>57150</xdr:colOff>
                    <xdr:row>28</xdr:row>
                    <xdr:rowOff>390525</xdr:rowOff>
                  </to>
                </anchor>
              </controlPr>
            </control>
          </mc:Choice>
        </mc:AlternateContent>
        <mc:AlternateContent xmlns:mc="http://schemas.openxmlformats.org/markup-compatibility/2006">
          <mc:Choice Requires="x14">
            <control shapeId="88105" r:id="rId23" name="Check Box 41">
              <controlPr defaultSize="0" autoFill="0" autoLine="0" autoPict="0">
                <anchor moveWithCells="1" sizeWithCells="1">
                  <from>
                    <xdr:col>61</xdr:col>
                    <xdr:colOff>133350</xdr:colOff>
                    <xdr:row>27</xdr:row>
                    <xdr:rowOff>342900</xdr:rowOff>
                  </from>
                  <to>
                    <xdr:col>64</xdr:col>
                    <xdr:colOff>19050</xdr:colOff>
                    <xdr:row>28</xdr:row>
                    <xdr:rowOff>390525</xdr:rowOff>
                  </to>
                </anchor>
              </controlPr>
            </control>
          </mc:Choice>
        </mc:AlternateContent>
        <mc:AlternateContent xmlns:mc="http://schemas.openxmlformats.org/markup-compatibility/2006">
          <mc:Choice Requires="x14">
            <control shapeId="88106" r:id="rId24" name="Check Box 42">
              <controlPr defaultSize="0" autoFill="0" autoLine="0" autoPict="0">
                <anchor moveWithCells="1" sizeWithCells="1">
                  <from>
                    <xdr:col>52</xdr:col>
                    <xdr:colOff>104775</xdr:colOff>
                    <xdr:row>27</xdr:row>
                    <xdr:rowOff>342900</xdr:rowOff>
                  </from>
                  <to>
                    <xdr:col>54</xdr:col>
                    <xdr:colOff>123825</xdr:colOff>
                    <xdr:row>28</xdr:row>
                    <xdr:rowOff>390525</xdr:rowOff>
                  </to>
                </anchor>
              </controlPr>
            </control>
          </mc:Choice>
        </mc:AlternateContent>
        <mc:AlternateContent xmlns:mc="http://schemas.openxmlformats.org/markup-compatibility/2006">
          <mc:Choice Requires="x14">
            <control shapeId="88069" r:id="rId25" name="Check Box 5">
              <controlPr defaultSize="0" autoFill="0" autoLine="0" autoPict="0">
                <anchor moveWithCells="1" sizeWithCells="1">
                  <from>
                    <xdr:col>54</xdr:col>
                    <xdr:colOff>76200</xdr:colOff>
                    <xdr:row>20</xdr:row>
                    <xdr:rowOff>219075</xdr:rowOff>
                  </from>
                  <to>
                    <xdr:col>56</xdr:col>
                    <xdr:colOff>95250</xdr:colOff>
                    <xdr:row>21</xdr:row>
                    <xdr:rowOff>266700</xdr:rowOff>
                  </to>
                </anchor>
              </controlPr>
            </control>
          </mc:Choice>
        </mc:AlternateContent>
        <mc:AlternateContent xmlns:mc="http://schemas.openxmlformats.org/markup-compatibility/2006">
          <mc:Choice Requires="x14">
            <control shapeId="88070" r:id="rId26" name="Check Box 6">
              <controlPr defaultSize="0" autoFill="0" autoLine="0" autoPict="0">
                <anchor moveWithCells="1" sizeWithCells="1">
                  <from>
                    <xdr:col>56</xdr:col>
                    <xdr:colOff>57150</xdr:colOff>
                    <xdr:row>20</xdr:row>
                    <xdr:rowOff>219075</xdr:rowOff>
                  </from>
                  <to>
                    <xdr:col>58</xdr:col>
                    <xdr:colOff>76200</xdr:colOff>
                    <xdr:row>21</xdr:row>
                    <xdr:rowOff>266700</xdr:rowOff>
                  </to>
                </anchor>
              </controlPr>
            </control>
          </mc:Choice>
        </mc:AlternateContent>
        <mc:AlternateContent xmlns:mc="http://schemas.openxmlformats.org/markup-compatibility/2006">
          <mc:Choice Requires="x14">
            <control shapeId="88071" r:id="rId27" name="Check Box 7">
              <controlPr defaultSize="0" autoFill="0" autoLine="0" autoPict="0">
                <anchor moveWithCells="1" sizeWithCells="1">
                  <from>
                    <xdr:col>58</xdr:col>
                    <xdr:colOff>38100</xdr:colOff>
                    <xdr:row>20</xdr:row>
                    <xdr:rowOff>219075</xdr:rowOff>
                  </from>
                  <to>
                    <xdr:col>60</xdr:col>
                    <xdr:colOff>57150</xdr:colOff>
                    <xdr:row>21</xdr:row>
                    <xdr:rowOff>266700</xdr:rowOff>
                  </to>
                </anchor>
              </controlPr>
            </control>
          </mc:Choice>
        </mc:AlternateContent>
        <mc:AlternateContent xmlns:mc="http://schemas.openxmlformats.org/markup-compatibility/2006">
          <mc:Choice Requires="x14">
            <control shapeId="88072" r:id="rId28" name="Check Box 8">
              <controlPr defaultSize="0" autoFill="0" autoLine="0" autoPict="0">
                <anchor moveWithCells="1" sizeWithCells="1">
                  <from>
                    <xdr:col>60</xdr:col>
                    <xdr:colOff>19050</xdr:colOff>
                    <xdr:row>20</xdr:row>
                    <xdr:rowOff>219075</xdr:rowOff>
                  </from>
                  <to>
                    <xdr:col>62</xdr:col>
                    <xdr:colOff>47625</xdr:colOff>
                    <xdr:row>21</xdr:row>
                    <xdr:rowOff>266700</xdr:rowOff>
                  </to>
                </anchor>
              </controlPr>
            </control>
          </mc:Choice>
        </mc:AlternateContent>
        <mc:AlternateContent xmlns:mc="http://schemas.openxmlformats.org/markup-compatibility/2006">
          <mc:Choice Requires="x14">
            <control shapeId="88073" r:id="rId29" name="Check Box 9">
              <controlPr defaultSize="0" autoFill="0" autoLine="0" autoPict="0">
                <anchor moveWithCells="1" sizeWithCells="1">
                  <from>
                    <xdr:col>61</xdr:col>
                    <xdr:colOff>133350</xdr:colOff>
                    <xdr:row>20</xdr:row>
                    <xdr:rowOff>219075</xdr:rowOff>
                  </from>
                  <to>
                    <xdr:col>64</xdr:col>
                    <xdr:colOff>19050</xdr:colOff>
                    <xdr:row>21</xdr:row>
                    <xdr:rowOff>266700</xdr:rowOff>
                  </to>
                </anchor>
              </controlPr>
            </control>
          </mc:Choice>
        </mc:AlternateContent>
        <mc:AlternateContent xmlns:mc="http://schemas.openxmlformats.org/markup-compatibility/2006">
          <mc:Choice Requires="x14">
            <control shapeId="88074" r:id="rId30" name="Check Box 10">
              <controlPr defaultSize="0" autoFill="0" autoLine="0" autoPict="0">
                <anchor moveWithCells="1" sizeWithCells="1">
                  <from>
                    <xdr:col>52</xdr:col>
                    <xdr:colOff>104775</xdr:colOff>
                    <xdr:row>20</xdr:row>
                    <xdr:rowOff>219075</xdr:rowOff>
                  </from>
                  <to>
                    <xdr:col>54</xdr:col>
                    <xdr:colOff>123825</xdr:colOff>
                    <xdr:row>21</xdr:row>
                    <xdr:rowOff>266700</xdr:rowOff>
                  </to>
                </anchor>
              </controlPr>
            </control>
          </mc:Choice>
        </mc:AlternateContent>
        <mc:AlternateContent xmlns:mc="http://schemas.openxmlformats.org/markup-compatibility/2006">
          <mc:Choice Requires="x14">
            <control shapeId="88076" r:id="rId31" name="Check Box 12">
              <controlPr defaultSize="0" autoFill="0" autoLine="0" autoPict="0">
                <anchor moveWithCells="1" sizeWithCells="1">
                  <from>
                    <xdr:col>54</xdr:col>
                    <xdr:colOff>76200</xdr:colOff>
                    <xdr:row>23</xdr:row>
                    <xdr:rowOff>152400</xdr:rowOff>
                  </from>
                  <to>
                    <xdr:col>56</xdr:col>
                    <xdr:colOff>95250</xdr:colOff>
                    <xdr:row>24</xdr:row>
                    <xdr:rowOff>200025</xdr:rowOff>
                  </to>
                </anchor>
              </controlPr>
            </control>
          </mc:Choice>
        </mc:AlternateContent>
        <mc:AlternateContent xmlns:mc="http://schemas.openxmlformats.org/markup-compatibility/2006">
          <mc:Choice Requires="x14">
            <control shapeId="88077" r:id="rId32" name="Check Box 13">
              <controlPr defaultSize="0" autoFill="0" autoLine="0" autoPict="0">
                <anchor moveWithCells="1" sizeWithCells="1">
                  <from>
                    <xdr:col>56</xdr:col>
                    <xdr:colOff>57150</xdr:colOff>
                    <xdr:row>23</xdr:row>
                    <xdr:rowOff>152400</xdr:rowOff>
                  </from>
                  <to>
                    <xdr:col>58</xdr:col>
                    <xdr:colOff>76200</xdr:colOff>
                    <xdr:row>24</xdr:row>
                    <xdr:rowOff>200025</xdr:rowOff>
                  </to>
                </anchor>
              </controlPr>
            </control>
          </mc:Choice>
        </mc:AlternateContent>
        <mc:AlternateContent xmlns:mc="http://schemas.openxmlformats.org/markup-compatibility/2006">
          <mc:Choice Requires="x14">
            <control shapeId="88078" r:id="rId33" name="Check Box 14">
              <controlPr defaultSize="0" autoFill="0" autoLine="0" autoPict="0">
                <anchor moveWithCells="1" sizeWithCells="1">
                  <from>
                    <xdr:col>58</xdr:col>
                    <xdr:colOff>38100</xdr:colOff>
                    <xdr:row>23</xdr:row>
                    <xdr:rowOff>152400</xdr:rowOff>
                  </from>
                  <to>
                    <xdr:col>60</xdr:col>
                    <xdr:colOff>57150</xdr:colOff>
                    <xdr:row>24</xdr:row>
                    <xdr:rowOff>200025</xdr:rowOff>
                  </to>
                </anchor>
              </controlPr>
            </control>
          </mc:Choice>
        </mc:AlternateContent>
        <mc:AlternateContent xmlns:mc="http://schemas.openxmlformats.org/markup-compatibility/2006">
          <mc:Choice Requires="x14">
            <control shapeId="88079" r:id="rId34" name="Check Box 15">
              <controlPr defaultSize="0" autoFill="0" autoLine="0" autoPict="0">
                <anchor moveWithCells="1" sizeWithCells="1">
                  <from>
                    <xdr:col>60</xdr:col>
                    <xdr:colOff>19050</xdr:colOff>
                    <xdr:row>23</xdr:row>
                    <xdr:rowOff>152400</xdr:rowOff>
                  </from>
                  <to>
                    <xdr:col>62</xdr:col>
                    <xdr:colOff>47625</xdr:colOff>
                    <xdr:row>24</xdr:row>
                    <xdr:rowOff>200025</xdr:rowOff>
                  </to>
                </anchor>
              </controlPr>
            </control>
          </mc:Choice>
        </mc:AlternateContent>
        <mc:AlternateContent xmlns:mc="http://schemas.openxmlformats.org/markup-compatibility/2006">
          <mc:Choice Requires="x14">
            <control shapeId="88080" r:id="rId35" name="Check Box 16">
              <controlPr defaultSize="0" autoFill="0" autoLine="0" autoPict="0">
                <anchor moveWithCells="1" sizeWithCells="1">
                  <from>
                    <xdr:col>61</xdr:col>
                    <xdr:colOff>133350</xdr:colOff>
                    <xdr:row>23</xdr:row>
                    <xdr:rowOff>152400</xdr:rowOff>
                  </from>
                  <to>
                    <xdr:col>64</xdr:col>
                    <xdr:colOff>19050</xdr:colOff>
                    <xdr:row>24</xdr:row>
                    <xdr:rowOff>200025</xdr:rowOff>
                  </to>
                </anchor>
              </controlPr>
            </control>
          </mc:Choice>
        </mc:AlternateContent>
        <mc:AlternateContent xmlns:mc="http://schemas.openxmlformats.org/markup-compatibility/2006">
          <mc:Choice Requires="x14">
            <control shapeId="88081" r:id="rId36" name="Check Box 17">
              <controlPr defaultSize="0" autoFill="0" autoLine="0" autoPict="0">
                <anchor moveWithCells="1" sizeWithCells="1">
                  <from>
                    <xdr:col>52</xdr:col>
                    <xdr:colOff>104775</xdr:colOff>
                    <xdr:row>23</xdr:row>
                    <xdr:rowOff>152400</xdr:rowOff>
                  </from>
                  <to>
                    <xdr:col>54</xdr:col>
                    <xdr:colOff>123825</xdr:colOff>
                    <xdr:row>24</xdr:row>
                    <xdr:rowOff>200025</xdr:rowOff>
                  </to>
                </anchor>
              </controlPr>
            </control>
          </mc:Choice>
        </mc:AlternateContent>
        <mc:AlternateContent xmlns:mc="http://schemas.openxmlformats.org/markup-compatibility/2006">
          <mc:Choice Requires="x14">
            <control shapeId="88083" r:id="rId37" name="Check Box 19">
              <controlPr defaultSize="0" autoFill="0" autoLine="0" autoPict="0">
                <anchor moveWithCells="1" sizeWithCells="1">
                  <from>
                    <xdr:col>54</xdr:col>
                    <xdr:colOff>76200</xdr:colOff>
                    <xdr:row>26</xdr:row>
                    <xdr:rowOff>190500</xdr:rowOff>
                  </from>
                  <to>
                    <xdr:col>56</xdr:col>
                    <xdr:colOff>95250</xdr:colOff>
                    <xdr:row>27</xdr:row>
                    <xdr:rowOff>228600</xdr:rowOff>
                  </to>
                </anchor>
              </controlPr>
            </control>
          </mc:Choice>
        </mc:AlternateContent>
        <mc:AlternateContent xmlns:mc="http://schemas.openxmlformats.org/markup-compatibility/2006">
          <mc:Choice Requires="x14">
            <control shapeId="88084" r:id="rId38" name="Check Box 20">
              <controlPr defaultSize="0" autoFill="0" autoLine="0" autoPict="0">
                <anchor moveWithCells="1" sizeWithCells="1">
                  <from>
                    <xdr:col>56</xdr:col>
                    <xdr:colOff>57150</xdr:colOff>
                    <xdr:row>26</xdr:row>
                    <xdr:rowOff>190500</xdr:rowOff>
                  </from>
                  <to>
                    <xdr:col>58</xdr:col>
                    <xdr:colOff>76200</xdr:colOff>
                    <xdr:row>27</xdr:row>
                    <xdr:rowOff>228600</xdr:rowOff>
                  </to>
                </anchor>
              </controlPr>
            </control>
          </mc:Choice>
        </mc:AlternateContent>
        <mc:AlternateContent xmlns:mc="http://schemas.openxmlformats.org/markup-compatibility/2006">
          <mc:Choice Requires="x14">
            <control shapeId="88085" r:id="rId39" name="Check Box 21">
              <controlPr defaultSize="0" autoFill="0" autoLine="0" autoPict="0">
                <anchor moveWithCells="1" sizeWithCells="1">
                  <from>
                    <xdr:col>58</xdr:col>
                    <xdr:colOff>38100</xdr:colOff>
                    <xdr:row>26</xdr:row>
                    <xdr:rowOff>190500</xdr:rowOff>
                  </from>
                  <to>
                    <xdr:col>60</xdr:col>
                    <xdr:colOff>57150</xdr:colOff>
                    <xdr:row>27</xdr:row>
                    <xdr:rowOff>228600</xdr:rowOff>
                  </to>
                </anchor>
              </controlPr>
            </control>
          </mc:Choice>
        </mc:AlternateContent>
        <mc:AlternateContent xmlns:mc="http://schemas.openxmlformats.org/markup-compatibility/2006">
          <mc:Choice Requires="x14">
            <control shapeId="88086" r:id="rId40" name="Check Box 22">
              <controlPr defaultSize="0" autoFill="0" autoLine="0" autoPict="0">
                <anchor moveWithCells="1" sizeWithCells="1">
                  <from>
                    <xdr:col>60</xdr:col>
                    <xdr:colOff>19050</xdr:colOff>
                    <xdr:row>26</xdr:row>
                    <xdr:rowOff>190500</xdr:rowOff>
                  </from>
                  <to>
                    <xdr:col>62</xdr:col>
                    <xdr:colOff>47625</xdr:colOff>
                    <xdr:row>27</xdr:row>
                    <xdr:rowOff>228600</xdr:rowOff>
                  </to>
                </anchor>
              </controlPr>
            </control>
          </mc:Choice>
        </mc:AlternateContent>
        <mc:AlternateContent xmlns:mc="http://schemas.openxmlformats.org/markup-compatibility/2006">
          <mc:Choice Requires="x14">
            <control shapeId="88087" r:id="rId41" name="Check Box 23">
              <controlPr defaultSize="0" autoFill="0" autoLine="0" autoPict="0">
                <anchor moveWithCells="1" sizeWithCells="1">
                  <from>
                    <xdr:col>61</xdr:col>
                    <xdr:colOff>133350</xdr:colOff>
                    <xdr:row>26</xdr:row>
                    <xdr:rowOff>190500</xdr:rowOff>
                  </from>
                  <to>
                    <xdr:col>64</xdr:col>
                    <xdr:colOff>19050</xdr:colOff>
                    <xdr:row>27</xdr:row>
                    <xdr:rowOff>228600</xdr:rowOff>
                  </to>
                </anchor>
              </controlPr>
            </control>
          </mc:Choice>
        </mc:AlternateContent>
        <mc:AlternateContent xmlns:mc="http://schemas.openxmlformats.org/markup-compatibility/2006">
          <mc:Choice Requires="x14">
            <control shapeId="88088" r:id="rId42" name="Check Box 24">
              <controlPr defaultSize="0" autoFill="0" autoLine="0" autoPict="0">
                <anchor moveWithCells="1" sizeWithCells="1">
                  <from>
                    <xdr:col>52</xdr:col>
                    <xdr:colOff>104775</xdr:colOff>
                    <xdr:row>26</xdr:row>
                    <xdr:rowOff>190500</xdr:rowOff>
                  </from>
                  <to>
                    <xdr:col>54</xdr:col>
                    <xdr:colOff>123825</xdr:colOff>
                    <xdr:row>27</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1:M63"/>
  <sheetViews>
    <sheetView tabSelected="1" zoomScaleNormal="100" workbookViewId="0">
      <selection activeCell="B4" sqref="B4"/>
    </sheetView>
  </sheetViews>
  <sheetFormatPr baseColWidth="10" defaultRowHeight="12.75" x14ac:dyDescent="0.2"/>
  <cols>
    <col min="1" max="1" width="29.140625" customWidth="1"/>
    <col min="2" max="2" width="71.5703125" customWidth="1"/>
    <col min="6" max="6" width="12.5703125" bestFit="1" customWidth="1"/>
  </cols>
  <sheetData>
    <row r="1" spans="1:13" ht="27.75" customHeight="1" x14ac:dyDescent="0.2">
      <c r="A1" s="500" t="s">
        <v>2147</v>
      </c>
      <c r="B1" s="500"/>
      <c r="C1" s="500"/>
      <c r="D1" s="500"/>
      <c r="E1" s="500"/>
      <c r="F1" s="464"/>
      <c r="G1" s="464"/>
      <c r="H1" s="464"/>
      <c r="I1" s="464"/>
      <c r="J1" s="464"/>
      <c r="K1" s="464"/>
      <c r="L1" s="464"/>
      <c r="M1" s="464"/>
    </row>
    <row r="2" spans="1:13" ht="27.75" customHeight="1" x14ac:dyDescent="0.2">
      <c r="A2" s="497" t="s">
        <v>2144</v>
      </c>
      <c r="B2" s="498"/>
      <c r="C2" s="498"/>
      <c r="D2" s="498"/>
      <c r="E2" s="498"/>
      <c r="F2" s="464"/>
      <c r="G2" s="464"/>
      <c r="H2" s="464"/>
      <c r="I2" s="464"/>
      <c r="J2" s="464"/>
      <c r="K2" s="464"/>
      <c r="L2" s="464"/>
      <c r="M2" s="464"/>
    </row>
    <row r="3" spans="1:13" ht="5.25" customHeight="1" x14ac:dyDescent="0.2">
      <c r="A3" s="464"/>
      <c r="B3" s="464"/>
      <c r="C3" s="464"/>
      <c r="D3" s="464"/>
      <c r="E3" s="464"/>
      <c r="F3" s="464"/>
      <c r="G3" s="464"/>
      <c r="H3" s="464"/>
      <c r="I3" s="464"/>
      <c r="J3" s="464"/>
      <c r="K3" s="464"/>
      <c r="L3" s="464"/>
      <c r="M3" s="464"/>
    </row>
    <row r="4" spans="1:13" ht="18.75" customHeight="1" x14ac:dyDescent="0.2">
      <c r="A4" s="465" t="s">
        <v>1058</v>
      </c>
      <c r="B4" s="477" t="s">
        <v>1241</v>
      </c>
      <c r="C4" s="464"/>
      <c r="D4" s="464"/>
      <c r="E4" s="464"/>
      <c r="F4" s="464"/>
      <c r="G4" s="464"/>
      <c r="H4" s="464"/>
      <c r="I4" s="464"/>
      <c r="J4" s="464"/>
      <c r="K4" s="464"/>
      <c r="L4" s="464"/>
      <c r="M4" s="464"/>
    </row>
    <row r="5" spans="1:13" ht="4.5" customHeight="1" x14ac:dyDescent="0.2">
      <c r="A5" s="465"/>
      <c r="B5" s="467"/>
      <c r="C5" s="464"/>
      <c r="D5" s="464"/>
      <c r="E5" s="464"/>
      <c r="F5" s="464"/>
      <c r="G5" s="464"/>
      <c r="H5" s="464"/>
      <c r="I5" s="464"/>
      <c r="J5" s="464"/>
      <c r="K5" s="464"/>
      <c r="L5" s="464"/>
      <c r="M5" s="464"/>
    </row>
    <row r="6" spans="1:13" ht="18.75" customHeight="1" x14ac:dyDescent="0.2">
      <c r="A6" s="465" t="s">
        <v>1057</v>
      </c>
      <c r="B6" s="477" t="s">
        <v>1062</v>
      </c>
      <c r="C6" s="464"/>
      <c r="D6" s="464"/>
      <c r="E6" s="464"/>
      <c r="F6" s="464"/>
      <c r="G6" s="464"/>
      <c r="H6" s="464"/>
      <c r="I6" s="464"/>
      <c r="J6" s="464"/>
      <c r="K6" s="464"/>
      <c r="L6" s="464"/>
      <c r="M6" s="464"/>
    </row>
    <row r="7" spans="1:13" ht="4.5" customHeight="1" x14ac:dyDescent="0.2">
      <c r="A7" s="465"/>
      <c r="B7" s="467"/>
      <c r="C7" s="464"/>
      <c r="D7" s="464"/>
      <c r="E7" s="464"/>
      <c r="F7" s="464"/>
      <c r="G7" s="464"/>
      <c r="H7" s="464"/>
      <c r="I7" s="464"/>
      <c r="J7" s="464"/>
      <c r="K7" s="464"/>
      <c r="L7" s="464"/>
      <c r="M7" s="464"/>
    </row>
    <row r="8" spans="1:13" ht="18.75" customHeight="1" x14ac:dyDescent="0.2">
      <c r="A8" s="465" t="s">
        <v>2134</v>
      </c>
      <c r="B8" s="478">
        <v>2021</v>
      </c>
      <c r="C8" s="464"/>
      <c r="D8" s="464"/>
      <c r="E8" s="464"/>
      <c r="F8" s="464"/>
      <c r="G8" s="464"/>
      <c r="H8" s="464"/>
      <c r="I8" s="464"/>
      <c r="J8" s="464"/>
      <c r="K8" s="464"/>
      <c r="L8" s="464"/>
      <c r="M8" s="464"/>
    </row>
    <row r="9" spans="1:13" ht="4.5" customHeight="1" x14ac:dyDescent="0.2">
      <c r="A9" s="465"/>
      <c r="B9" s="467"/>
      <c r="C9" s="464"/>
      <c r="D9" s="464"/>
      <c r="E9" s="464"/>
      <c r="F9" s="464"/>
      <c r="G9" s="464"/>
      <c r="H9" s="464"/>
      <c r="I9" s="464"/>
      <c r="J9" s="464"/>
      <c r="K9" s="464"/>
      <c r="L9" s="464"/>
      <c r="M9" s="464"/>
    </row>
    <row r="10" spans="1:13" ht="18.75" customHeight="1" x14ac:dyDescent="0.2">
      <c r="A10" s="465" t="s">
        <v>1239</v>
      </c>
      <c r="B10" s="477" t="s">
        <v>2</v>
      </c>
      <c r="C10" s="464"/>
      <c r="D10" s="464"/>
      <c r="E10" s="464"/>
      <c r="F10" s="464"/>
      <c r="G10" s="464"/>
      <c r="H10" s="464"/>
      <c r="I10" s="464"/>
      <c r="J10" s="464"/>
      <c r="K10" s="464"/>
      <c r="L10" s="464"/>
      <c r="M10" s="464"/>
    </row>
    <row r="11" spans="1:13" ht="8.25" customHeight="1" x14ac:dyDescent="0.2">
      <c r="A11" s="465"/>
      <c r="B11" s="467"/>
      <c r="C11" s="464"/>
      <c r="D11" s="464"/>
      <c r="E11" s="464"/>
      <c r="F11" s="464"/>
      <c r="G11" s="464"/>
      <c r="H11" s="464"/>
      <c r="I11" s="464"/>
      <c r="J11" s="464"/>
      <c r="K11" s="464"/>
      <c r="L11" s="464"/>
      <c r="M11" s="464"/>
    </row>
    <row r="12" spans="1:13" ht="18.75" customHeight="1" x14ac:dyDescent="0.2">
      <c r="A12" s="499" t="s">
        <v>2145</v>
      </c>
      <c r="B12" s="477" t="s">
        <v>1232</v>
      </c>
      <c r="C12" s="464"/>
      <c r="D12" s="464"/>
      <c r="E12" s="464"/>
      <c r="F12" s="464"/>
      <c r="G12" s="464"/>
      <c r="H12" s="464"/>
      <c r="I12" s="464"/>
      <c r="J12" s="464"/>
      <c r="K12" s="464"/>
      <c r="L12" s="464"/>
      <c r="M12" s="464"/>
    </row>
    <row r="13" spans="1:13" ht="18.75" customHeight="1" x14ac:dyDescent="0.2">
      <c r="A13" s="499"/>
      <c r="B13" s="477" t="s">
        <v>2153</v>
      </c>
      <c r="C13" s="464"/>
      <c r="D13" s="464"/>
      <c r="E13" s="464"/>
      <c r="F13" s="464"/>
      <c r="G13" s="464"/>
      <c r="H13" s="464"/>
      <c r="I13" s="464"/>
      <c r="J13" s="464"/>
      <c r="K13" s="464"/>
      <c r="L13" s="464"/>
      <c r="M13" s="464"/>
    </row>
    <row r="14" spans="1:13" ht="18.75" customHeight="1" x14ac:dyDescent="0.2">
      <c r="A14" s="499"/>
      <c r="B14" s="477" t="s">
        <v>2155</v>
      </c>
      <c r="C14" s="464"/>
      <c r="D14" s="464"/>
      <c r="E14" s="464"/>
      <c r="F14" s="464"/>
      <c r="G14" s="464"/>
      <c r="H14" s="464"/>
      <c r="I14" s="464"/>
      <c r="J14" s="464"/>
      <c r="K14" s="464"/>
      <c r="L14" s="464"/>
      <c r="M14" s="464"/>
    </row>
    <row r="15" spans="1:13" ht="18.75" customHeight="1" x14ac:dyDescent="0.2">
      <c r="A15" s="499"/>
      <c r="B15" s="477" t="s">
        <v>2165</v>
      </c>
      <c r="C15" s="464"/>
      <c r="D15" s="464"/>
      <c r="E15" s="464"/>
      <c r="F15" s="464"/>
      <c r="G15" s="464"/>
      <c r="H15" s="464"/>
      <c r="I15" s="464"/>
      <c r="J15" s="464"/>
      <c r="K15" s="464"/>
      <c r="L15" s="464"/>
      <c r="M15" s="464"/>
    </row>
    <row r="16" spans="1:13" ht="18.75" customHeight="1" x14ac:dyDescent="0.2">
      <c r="A16" s="499"/>
      <c r="B16" s="477" t="s">
        <v>28</v>
      </c>
      <c r="C16" s="464"/>
      <c r="D16" s="464"/>
      <c r="E16" s="464"/>
      <c r="F16" s="464"/>
      <c r="G16" s="464"/>
      <c r="H16" s="464"/>
      <c r="I16" s="464"/>
      <c r="J16" s="464"/>
      <c r="K16" s="464"/>
      <c r="L16" s="464"/>
      <c r="M16" s="464"/>
    </row>
    <row r="17" spans="1:13" ht="18.75" customHeight="1" x14ac:dyDescent="0.2">
      <c r="A17" s="499"/>
      <c r="B17" s="478" t="s">
        <v>52</v>
      </c>
      <c r="C17" s="464"/>
      <c r="D17" s="464"/>
      <c r="E17" s="464"/>
      <c r="F17" s="464"/>
      <c r="G17" s="464"/>
      <c r="H17" s="464"/>
      <c r="I17" s="464"/>
      <c r="J17" s="464"/>
      <c r="K17" s="464"/>
      <c r="L17" s="464"/>
      <c r="M17" s="464"/>
    </row>
    <row r="18" spans="1:13" ht="18.75" customHeight="1" x14ac:dyDescent="0.2">
      <c r="A18" s="499"/>
      <c r="B18" s="477" t="s">
        <v>49</v>
      </c>
      <c r="C18" s="464"/>
      <c r="D18" s="464"/>
      <c r="E18" s="464"/>
      <c r="F18" s="464"/>
      <c r="G18" s="464"/>
      <c r="H18" s="464"/>
      <c r="I18" s="464"/>
      <c r="J18" s="464"/>
      <c r="K18" s="464"/>
      <c r="L18" s="464"/>
      <c r="M18" s="464"/>
    </row>
    <row r="19" spans="1:13" ht="18.75" customHeight="1" x14ac:dyDescent="0.2">
      <c r="A19" s="499"/>
      <c r="B19" s="477"/>
      <c r="C19" s="464"/>
      <c r="D19" s="464"/>
      <c r="E19" s="464"/>
      <c r="F19" s="464"/>
      <c r="G19" s="464"/>
      <c r="H19" s="464"/>
      <c r="I19" s="464"/>
      <c r="J19" s="464"/>
      <c r="K19" s="464"/>
      <c r="L19" s="464"/>
      <c r="M19" s="464"/>
    </row>
    <row r="20" spans="1:13" ht="4.5" customHeight="1" x14ac:dyDescent="0.2">
      <c r="A20" s="466"/>
      <c r="B20" s="468"/>
      <c r="C20" s="464"/>
      <c r="D20" s="464"/>
      <c r="E20" s="464"/>
      <c r="F20" s="464"/>
      <c r="G20" s="464"/>
      <c r="H20" s="464"/>
      <c r="I20" s="464"/>
      <c r="J20" s="464"/>
      <c r="K20" s="464"/>
      <c r="L20" s="464"/>
      <c r="M20" s="464"/>
    </row>
    <row r="21" spans="1:13" ht="13.5" customHeight="1" x14ac:dyDescent="0.2">
      <c r="A21" s="464"/>
      <c r="B21" s="469" t="s">
        <v>2139</v>
      </c>
      <c r="C21" s="496" t="s">
        <v>2138</v>
      </c>
      <c r="D21" s="496"/>
      <c r="E21" s="496"/>
      <c r="F21" s="470" t="s">
        <v>2143</v>
      </c>
      <c r="G21" s="464"/>
      <c r="H21" s="464"/>
      <c r="I21" s="464"/>
      <c r="J21" s="464"/>
      <c r="K21" s="464"/>
      <c r="L21" s="464"/>
      <c r="M21" s="464"/>
    </row>
    <row r="22" spans="1:13" ht="18.75" customHeight="1" x14ac:dyDescent="0.3">
      <c r="A22" s="499" t="s">
        <v>2146</v>
      </c>
      <c r="B22" s="462" t="s">
        <v>142</v>
      </c>
      <c r="C22" s="463" t="s">
        <v>277</v>
      </c>
      <c r="D22" s="463" t="s">
        <v>454</v>
      </c>
      <c r="E22" s="463" t="s">
        <v>530</v>
      </c>
      <c r="F22" s="464"/>
      <c r="G22" s="464"/>
      <c r="H22" s="464"/>
      <c r="I22" s="464"/>
      <c r="J22" s="464"/>
      <c r="K22" s="464"/>
      <c r="L22" s="464"/>
      <c r="M22" s="464"/>
    </row>
    <row r="23" spans="1:13" ht="18.75" customHeight="1" x14ac:dyDescent="0.3">
      <c r="A23" s="499"/>
      <c r="B23" s="462" t="s">
        <v>57</v>
      </c>
      <c r="C23" s="463" t="s">
        <v>294</v>
      </c>
      <c r="D23" s="463" t="s">
        <v>557</v>
      </c>
      <c r="E23" s="463" t="s">
        <v>562</v>
      </c>
      <c r="F23" s="464"/>
      <c r="G23" s="464"/>
      <c r="H23" s="464"/>
      <c r="I23" s="464"/>
      <c r="J23" s="464"/>
      <c r="K23" s="464"/>
      <c r="L23" s="464"/>
      <c r="M23" s="464"/>
    </row>
    <row r="24" spans="1:13" ht="18.75" customHeight="1" x14ac:dyDescent="0.3">
      <c r="A24" s="499"/>
      <c r="B24" s="462" t="s">
        <v>152</v>
      </c>
      <c r="C24" s="463" t="s">
        <v>598</v>
      </c>
      <c r="D24" s="463" t="s">
        <v>608</v>
      </c>
      <c r="E24" s="463" t="e">
        <v>#N/A</v>
      </c>
      <c r="F24" s="464"/>
      <c r="G24" s="464"/>
      <c r="H24" s="464"/>
      <c r="I24" s="464"/>
      <c r="J24" s="464"/>
      <c r="K24" s="464"/>
      <c r="L24" s="464"/>
      <c r="M24" s="464"/>
    </row>
    <row r="25" spans="1:13" ht="18.75" customHeight="1" x14ac:dyDescent="0.3">
      <c r="A25" s="499"/>
      <c r="B25" s="462" t="s">
        <v>62</v>
      </c>
      <c r="C25" s="463" t="s">
        <v>624</v>
      </c>
      <c r="D25" s="463" t="s">
        <v>682</v>
      </c>
      <c r="E25" s="463" t="s">
        <v>715</v>
      </c>
      <c r="F25" s="464"/>
      <c r="G25" s="464"/>
      <c r="H25" s="464"/>
      <c r="I25" s="464"/>
      <c r="J25" s="464"/>
      <c r="K25" s="464"/>
      <c r="L25" s="464"/>
      <c r="M25" s="464"/>
    </row>
    <row r="26" spans="1:13" ht="18.75" customHeight="1" x14ac:dyDescent="0.3">
      <c r="A26" s="499"/>
      <c r="B26" s="462" t="s">
        <v>186</v>
      </c>
      <c r="C26" s="463" t="s">
        <v>650</v>
      </c>
      <c r="D26" s="463" t="s">
        <v>720</v>
      </c>
      <c r="E26" s="463"/>
      <c r="F26" s="464"/>
      <c r="G26" s="464"/>
      <c r="H26" s="464"/>
      <c r="I26" s="464"/>
      <c r="J26" s="464"/>
      <c r="K26" s="464"/>
      <c r="L26" s="464"/>
      <c r="M26" s="464"/>
    </row>
    <row r="27" spans="1:13" ht="18.75" customHeight="1" x14ac:dyDescent="0.3">
      <c r="A27" s="499"/>
      <c r="B27" s="462" t="s">
        <v>63</v>
      </c>
      <c r="C27" s="463" t="s">
        <v>731</v>
      </c>
      <c r="D27" s="463" t="s">
        <v>741</v>
      </c>
      <c r="E27" s="463"/>
      <c r="F27" s="464"/>
      <c r="G27" s="464"/>
      <c r="H27" s="464"/>
      <c r="I27" s="464"/>
      <c r="J27" s="464"/>
      <c r="K27" s="464"/>
      <c r="L27" s="464"/>
      <c r="M27" s="464"/>
    </row>
    <row r="28" spans="1:13" ht="18.75" customHeight="1" x14ac:dyDescent="0.3">
      <c r="A28" s="499"/>
      <c r="B28" s="462">
        <v>0</v>
      </c>
      <c r="C28" s="463" t="e">
        <v>#N/A</v>
      </c>
      <c r="D28" s="463" t="e">
        <v>#N/A</v>
      </c>
      <c r="E28" s="463" t="e">
        <v>#N/A</v>
      </c>
      <c r="F28" s="464"/>
      <c r="G28" s="464"/>
      <c r="H28" s="464"/>
      <c r="I28" s="464"/>
      <c r="J28" s="464"/>
      <c r="K28" s="464"/>
      <c r="L28" s="464"/>
      <c r="M28" s="464"/>
    </row>
    <row r="29" spans="1:13" ht="18.75" customHeight="1" x14ac:dyDescent="0.3">
      <c r="A29" s="499"/>
      <c r="B29" s="462">
        <v>0</v>
      </c>
      <c r="C29" s="463" t="e">
        <v>#N/A</v>
      </c>
      <c r="D29" s="463" t="e">
        <v>#N/A</v>
      </c>
      <c r="E29" s="463" t="e">
        <v>#N/A</v>
      </c>
      <c r="F29" s="464"/>
      <c r="G29" s="464"/>
      <c r="H29" s="464"/>
      <c r="I29" s="464"/>
      <c r="J29" s="464"/>
      <c r="K29" s="464"/>
      <c r="L29" s="464"/>
      <c r="M29" s="464"/>
    </row>
    <row r="30" spans="1:13" ht="7.5" customHeight="1" x14ac:dyDescent="0.2">
      <c r="A30" s="464"/>
      <c r="B30" s="464"/>
      <c r="C30" s="464"/>
      <c r="D30" s="464"/>
      <c r="E30" s="464"/>
      <c r="F30" s="464"/>
      <c r="G30" s="464"/>
      <c r="H30" s="464"/>
      <c r="I30" s="464"/>
      <c r="J30" s="464"/>
      <c r="K30" s="464"/>
      <c r="L30" s="464"/>
      <c r="M30" s="464"/>
    </row>
    <row r="31" spans="1:13" ht="15" customHeight="1" x14ac:dyDescent="0.2">
      <c r="A31" s="464"/>
      <c r="B31" s="464"/>
      <c r="C31" s="464"/>
      <c r="D31" s="464"/>
      <c r="E31" s="464"/>
      <c r="F31" s="464"/>
      <c r="G31" s="464"/>
      <c r="H31" s="464"/>
      <c r="I31" s="464"/>
      <c r="J31" s="464"/>
      <c r="K31" s="464"/>
      <c r="L31" s="464"/>
      <c r="M31" s="464"/>
    </row>
    <row r="32" spans="1:13" ht="15" customHeight="1" x14ac:dyDescent="0.2">
      <c r="A32" s="464"/>
      <c r="B32" s="464"/>
      <c r="C32" s="464"/>
      <c r="D32" s="464"/>
      <c r="E32" s="464"/>
      <c r="F32" s="464"/>
      <c r="G32" s="464"/>
      <c r="H32" s="464"/>
      <c r="I32" s="464"/>
      <c r="J32" s="464"/>
      <c r="K32" s="464"/>
      <c r="L32" s="464"/>
      <c r="M32" s="464"/>
    </row>
    <row r="33" spans="1:13" ht="15" customHeight="1" x14ac:dyDescent="0.2">
      <c r="A33" s="464"/>
      <c r="B33" s="464"/>
      <c r="C33" s="464"/>
      <c r="D33" s="464"/>
      <c r="E33" s="464"/>
      <c r="F33" s="464"/>
      <c r="G33" s="464"/>
      <c r="H33" s="464"/>
      <c r="I33" s="464"/>
      <c r="J33" s="464"/>
      <c r="K33" s="464"/>
      <c r="L33" s="464"/>
      <c r="M33" s="464"/>
    </row>
    <row r="34" spans="1:13" ht="15" customHeight="1" x14ac:dyDescent="0.2">
      <c r="A34" s="464"/>
      <c r="B34" s="464"/>
      <c r="C34" s="464"/>
      <c r="D34" s="464"/>
      <c r="E34" s="464"/>
      <c r="F34" s="464"/>
      <c r="G34" s="464"/>
      <c r="H34" s="464"/>
      <c r="I34" s="464"/>
      <c r="J34" s="464"/>
      <c r="K34" s="464"/>
      <c r="L34" s="464"/>
      <c r="M34" s="464"/>
    </row>
    <row r="35" spans="1:13" ht="15" customHeight="1" x14ac:dyDescent="0.2">
      <c r="A35" s="464"/>
      <c r="B35" s="464"/>
      <c r="C35" s="464"/>
      <c r="D35" s="464"/>
      <c r="E35" s="464"/>
      <c r="F35" s="464"/>
      <c r="G35" s="464"/>
      <c r="H35" s="464"/>
      <c r="I35" s="464"/>
      <c r="J35" s="464"/>
      <c r="K35" s="464"/>
      <c r="L35" s="464"/>
      <c r="M35" s="464"/>
    </row>
    <row r="36" spans="1:13" ht="15" customHeight="1" x14ac:dyDescent="0.2">
      <c r="A36" s="464"/>
      <c r="B36" s="464"/>
      <c r="C36" s="464"/>
      <c r="D36" s="464"/>
      <c r="E36" s="464"/>
      <c r="F36" s="464"/>
      <c r="G36" s="464"/>
      <c r="H36" s="464"/>
      <c r="I36" s="464"/>
      <c r="J36" s="464"/>
      <c r="K36" s="464"/>
      <c r="L36" s="464"/>
      <c r="M36" s="464"/>
    </row>
    <row r="37" spans="1:13" ht="15" customHeight="1" x14ac:dyDescent="0.2">
      <c r="A37" s="464"/>
      <c r="B37" s="464"/>
      <c r="C37" s="464"/>
      <c r="D37" s="464"/>
      <c r="E37" s="464"/>
      <c r="F37" s="464"/>
      <c r="G37" s="464"/>
      <c r="H37" s="464"/>
      <c r="I37" s="464"/>
      <c r="J37" s="464"/>
      <c r="K37" s="464"/>
      <c r="L37" s="464"/>
      <c r="M37" s="464"/>
    </row>
    <row r="38" spans="1:13" ht="15" customHeight="1" x14ac:dyDescent="0.2">
      <c r="A38" s="464"/>
      <c r="B38" s="464"/>
      <c r="C38" s="464"/>
      <c r="D38" s="464"/>
      <c r="E38" s="464"/>
      <c r="F38" s="464"/>
      <c r="G38" s="464"/>
      <c r="H38" s="464"/>
      <c r="I38" s="464"/>
      <c r="J38" s="464"/>
      <c r="K38" s="464"/>
      <c r="L38" s="464"/>
      <c r="M38" s="464"/>
    </row>
    <row r="39" spans="1:13" ht="15" customHeight="1" x14ac:dyDescent="0.2">
      <c r="A39" s="464"/>
      <c r="B39" s="464"/>
      <c r="C39" s="464"/>
      <c r="D39" s="464"/>
      <c r="E39" s="464"/>
      <c r="F39" s="464"/>
      <c r="G39" s="464"/>
      <c r="H39" s="464"/>
      <c r="I39" s="464"/>
      <c r="J39" s="464"/>
      <c r="K39" s="464"/>
      <c r="L39" s="464"/>
      <c r="M39" s="464"/>
    </row>
    <row r="40" spans="1:13" ht="15" customHeight="1" x14ac:dyDescent="0.2">
      <c r="A40" s="464"/>
      <c r="B40" s="464"/>
      <c r="C40" s="464"/>
      <c r="D40" s="464"/>
      <c r="E40" s="464"/>
      <c r="F40" s="464"/>
      <c r="G40" s="464"/>
      <c r="H40" s="464"/>
      <c r="I40" s="464"/>
      <c r="J40" s="464"/>
      <c r="K40" s="464"/>
      <c r="L40" s="464"/>
      <c r="M40" s="464"/>
    </row>
    <row r="41" spans="1:13" ht="15" customHeight="1" x14ac:dyDescent="0.2">
      <c r="A41" s="464"/>
      <c r="B41" s="464"/>
      <c r="C41" s="464"/>
      <c r="D41" s="464"/>
      <c r="E41" s="464"/>
      <c r="F41" s="464"/>
      <c r="G41" s="464"/>
      <c r="H41" s="464"/>
      <c r="I41" s="464"/>
      <c r="J41" s="464"/>
      <c r="K41" s="464"/>
      <c r="L41" s="464"/>
      <c r="M41" s="464"/>
    </row>
    <row r="42" spans="1:13" ht="15" customHeight="1" x14ac:dyDescent="0.2">
      <c r="A42" s="464"/>
      <c r="B42" s="464"/>
      <c r="C42" s="464"/>
      <c r="D42" s="464"/>
      <c r="E42" s="464"/>
      <c r="F42" s="464"/>
      <c r="G42" s="464"/>
      <c r="H42" s="464"/>
      <c r="I42" s="464"/>
      <c r="J42" s="464"/>
      <c r="K42" s="464"/>
      <c r="L42" s="464"/>
      <c r="M42" s="464"/>
    </row>
    <row r="43" spans="1:13" ht="15" customHeight="1" x14ac:dyDescent="0.2">
      <c r="A43" s="464"/>
      <c r="B43" s="464"/>
      <c r="C43" s="464"/>
      <c r="D43" s="464"/>
      <c r="E43" s="464"/>
      <c r="F43" s="464"/>
      <c r="G43" s="464"/>
      <c r="H43" s="464"/>
      <c r="I43" s="464"/>
      <c r="J43" s="464"/>
      <c r="K43" s="464"/>
      <c r="L43" s="464"/>
      <c r="M43" s="464"/>
    </row>
    <row r="44" spans="1:13" x14ac:dyDescent="0.2">
      <c r="A44" s="464"/>
      <c r="B44" s="464"/>
      <c r="C44" s="464"/>
      <c r="D44" s="464"/>
      <c r="E44" s="464"/>
      <c r="F44" s="464"/>
      <c r="G44" s="464"/>
      <c r="H44" s="464"/>
      <c r="I44" s="464"/>
      <c r="J44" s="464"/>
      <c r="K44" s="464"/>
      <c r="L44" s="464"/>
      <c r="M44" s="464"/>
    </row>
    <row r="45" spans="1:13" x14ac:dyDescent="0.2">
      <c r="A45" s="464"/>
      <c r="B45" s="464"/>
      <c r="C45" s="464"/>
      <c r="D45" s="464"/>
      <c r="E45" s="464"/>
      <c r="F45" s="464"/>
      <c r="G45" s="464"/>
      <c r="H45" s="464"/>
      <c r="I45" s="464"/>
      <c r="J45" s="464"/>
      <c r="K45" s="464"/>
      <c r="L45" s="464"/>
      <c r="M45" s="464"/>
    </row>
    <row r="46" spans="1:13" x14ac:dyDescent="0.2">
      <c r="A46" s="464"/>
      <c r="B46" s="464"/>
      <c r="C46" s="464"/>
      <c r="D46" s="464"/>
      <c r="E46" s="464"/>
      <c r="F46" s="464"/>
      <c r="G46" s="464"/>
      <c r="H46" s="464"/>
      <c r="I46" s="464"/>
      <c r="J46" s="464"/>
      <c r="K46" s="464"/>
      <c r="L46" s="464"/>
      <c r="M46" s="464"/>
    </row>
    <row r="47" spans="1:13" x14ac:dyDescent="0.2">
      <c r="A47" s="464"/>
      <c r="B47" s="464"/>
      <c r="C47" s="464"/>
      <c r="D47" s="464"/>
      <c r="E47" s="464"/>
      <c r="F47" s="464"/>
      <c r="G47" s="464"/>
      <c r="H47" s="464"/>
      <c r="I47" s="464"/>
      <c r="J47" s="464"/>
      <c r="K47" s="464"/>
      <c r="L47" s="464"/>
      <c r="M47" s="464"/>
    </row>
    <row r="48" spans="1:13" x14ac:dyDescent="0.2">
      <c r="A48" s="464"/>
      <c r="B48" s="464"/>
      <c r="C48" s="464"/>
      <c r="D48" s="464"/>
      <c r="E48" s="464"/>
      <c r="F48" s="464"/>
      <c r="G48" s="464"/>
      <c r="H48" s="464"/>
      <c r="I48" s="464"/>
      <c r="J48" s="464"/>
      <c r="K48" s="464"/>
      <c r="L48" s="464"/>
      <c r="M48" s="464"/>
    </row>
    <row r="49" spans="1:13" x14ac:dyDescent="0.2">
      <c r="A49" s="464"/>
      <c r="B49" s="464"/>
      <c r="C49" s="464"/>
      <c r="D49" s="464"/>
      <c r="E49" s="464"/>
      <c r="F49" s="464"/>
      <c r="G49" s="464"/>
      <c r="H49" s="464"/>
      <c r="I49" s="464"/>
      <c r="J49" s="464"/>
      <c r="K49" s="464"/>
      <c r="L49" s="464"/>
      <c r="M49" s="464"/>
    </row>
    <row r="50" spans="1:13" x14ac:dyDescent="0.2">
      <c r="A50" s="464"/>
      <c r="B50" s="464"/>
      <c r="C50" s="464"/>
      <c r="D50" s="464"/>
      <c r="E50" s="464"/>
      <c r="F50" s="464"/>
      <c r="G50" s="464"/>
      <c r="H50" s="464"/>
      <c r="I50" s="464"/>
      <c r="J50" s="464"/>
      <c r="K50" s="464"/>
      <c r="L50" s="464"/>
      <c r="M50" s="464"/>
    </row>
    <row r="51" spans="1:13" x14ac:dyDescent="0.2">
      <c r="A51" s="464"/>
      <c r="B51" s="464"/>
      <c r="C51" s="464"/>
      <c r="D51" s="464"/>
      <c r="E51" s="464"/>
      <c r="F51" s="464"/>
      <c r="G51" s="464"/>
      <c r="H51" s="464"/>
      <c r="I51" s="464"/>
      <c r="J51" s="464"/>
      <c r="K51" s="464"/>
      <c r="L51" s="464"/>
      <c r="M51" s="464"/>
    </row>
    <row r="52" spans="1:13" x14ac:dyDescent="0.2">
      <c r="A52" s="464"/>
      <c r="B52" s="464"/>
      <c r="C52" s="464"/>
      <c r="D52" s="464"/>
      <c r="E52" s="464"/>
      <c r="F52" s="464"/>
      <c r="G52" s="464"/>
      <c r="H52" s="464"/>
      <c r="I52" s="464"/>
      <c r="J52" s="464"/>
      <c r="K52" s="464"/>
      <c r="L52" s="464"/>
      <c r="M52" s="464"/>
    </row>
    <row r="53" spans="1:13" x14ac:dyDescent="0.2">
      <c r="A53" s="464"/>
      <c r="B53" s="464"/>
      <c r="C53" s="464"/>
      <c r="D53" s="464"/>
      <c r="E53" s="464"/>
      <c r="F53" s="464"/>
      <c r="G53" s="464"/>
      <c r="H53" s="464"/>
      <c r="I53" s="464"/>
      <c r="J53" s="464"/>
      <c r="K53" s="464"/>
      <c r="L53" s="464"/>
      <c r="M53" s="464"/>
    </row>
    <row r="54" spans="1:13" x14ac:dyDescent="0.2">
      <c r="A54" s="464"/>
      <c r="B54" s="464"/>
      <c r="C54" s="464"/>
      <c r="D54" s="464"/>
      <c r="E54" s="464"/>
      <c r="F54" s="464"/>
      <c r="G54" s="464"/>
      <c r="H54" s="464"/>
      <c r="I54" s="464"/>
      <c r="J54" s="464"/>
      <c r="K54" s="464"/>
      <c r="L54" s="464"/>
      <c r="M54" s="464"/>
    </row>
    <row r="55" spans="1:13" x14ac:dyDescent="0.2">
      <c r="A55" s="464"/>
      <c r="B55" s="464"/>
      <c r="C55" s="464"/>
      <c r="D55" s="464"/>
      <c r="E55" s="464"/>
      <c r="F55" s="464"/>
      <c r="G55" s="464"/>
      <c r="H55" s="464"/>
      <c r="I55" s="464"/>
      <c r="J55" s="464"/>
      <c r="K55" s="464"/>
      <c r="L55" s="464"/>
      <c r="M55" s="464"/>
    </row>
    <row r="56" spans="1:13" x14ac:dyDescent="0.2">
      <c r="A56" s="464"/>
      <c r="B56" s="464"/>
      <c r="C56" s="464"/>
      <c r="D56" s="464"/>
      <c r="E56" s="464"/>
      <c r="F56" s="464"/>
      <c r="G56" s="464"/>
      <c r="H56" s="464"/>
      <c r="I56" s="464"/>
      <c r="J56" s="464"/>
      <c r="K56" s="464"/>
      <c r="L56" s="464"/>
      <c r="M56" s="464"/>
    </row>
    <row r="57" spans="1:13" x14ac:dyDescent="0.2">
      <c r="A57" s="464"/>
      <c r="B57" s="464"/>
      <c r="C57" s="464"/>
      <c r="D57" s="464"/>
      <c r="E57" s="464"/>
      <c r="F57" s="464"/>
      <c r="G57" s="464"/>
      <c r="H57" s="464"/>
      <c r="I57" s="464"/>
      <c r="J57" s="464"/>
      <c r="K57" s="464"/>
      <c r="L57" s="464"/>
      <c r="M57" s="464"/>
    </row>
    <row r="58" spans="1:13" x14ac:dyDescent="0.2">
      <c r="A58" s="464"/>
      <c r="B58" s="464"/>
      <c r="C58" s="464"/>
      <c r="D58" s="464"/>
      <c r="E58" s="464"/>
      <c r="F58" s="464"/>
      <c r="G58" s="464"/>
      <c r="H58" s="464"/>
      <c r="I58" s="464"/>
      <c r="J58" s="464"/>
      <c r="K58" s="464"/>
      <c r="L58" s="464"/>
      <c r="M58" s="464"/>
    </row>
    <row r="59" spans="1:13" x14ac:dyDescent="0.2">
      <c r="A59" s="464"/>
      <c r="B59" s="464"/>
      <c r="C59" s="464"/>
      <c r="D59" s="464"/>
      <c r="E59" s="464"/>
      <c r="F59" s="464"/>
      <c r="G59" s="464"/>
      <c r="H59" s="464"/>
      <c r="I59" s="464"/>
      <c r="J59" s="464"/>
      <c r="K59" s="464"/>
      <c r="L59" s="464"/>
      <c r="M59" s="464"/>
    </row>
    <row r="60" spans="1:13" x14ac:dyDescent="0.2">
      <c r="A60" s="464"/>
      <c r="B60" s="464"/>
      <c r="C60" s="464"/>
      <c r="D60" s="464"/>
      <c r="E60" s="464"/>
      <c r="F60" s="464"/>
      <c r="G60" s="464"/>
      <c r="H60" s="464"/>
      <c r="I60" s="464"/>
      <c r="J60" s="464"/>
      <c r="K60" s="464"/>
      <c r="L60" s="464"/>
      <c r="M60" s="464"/>
    </row>
    <row r="61" spans="1:13" x14ac:dyDescent="0.2">
      <c r="A61" s="464"/>
      <c r="B61" s="464"/>
      <c r="C61" s="464"/>
      <c r="D61" s="464"/>
      <c r="E61" s="464"/>
      <c r="F61" s="464"/>
      <c r="G61" s="464"/>
      <c r="H61" s="464"/>
      <c r="I61" s="464"/>
      <c r="J61" s="464"/>
      <c r="K61" s="464"/>
      <c r="L61" s="464"/>
      <c r="M61" s="464"/>
    </row>
    <row r="62" spans="1:13" x14ac:dyDescent="0.2">
      <c r="A62" s="464"/>
      <c r="B62" s="464"/>
      <c r="C62" s="464"/>
      <c r="D62" s="464"/>
      <c r="E62" s="464"/>
      <c r="F62" s="464"/>
      <c r="G62" s="464"/>
      <c r="H62" s="464"/>
      <c r="I62" s="464"/>
      <c r="J62" s="464"/>
      <c r="K62" s="464"/>
      <c r="L62" s="464"/>
      <c r="M62" s="464"/>
    </row>
    <row r="63" spans="1:13" x14ac:dyDescent="0.2">
      <c r="A63" s="464"/>
      <c r="B63" s="464"/>
      <c r="C63" s="464"/>
      <c r="D63" s="464"/>
      <c r="E63" s="464"/>
      <c r="F63" s="464"/>
      <c r="G63" s="464"/>
      <c r="H63" s="464"/>
      <c r="I63" s="464"/>
      <c r="J63" s="464"/>
      <c r="K63" s="464"/>
      <c r="L63" s="464"/>
      <c r="M63" s="464"/>
    </row>
  </sheetData>
  <sheetProtection password="C0CD" sheet="1" objects="1" scenarios="1" selectLockedCells="1"/>
  <mergeCells count="5">
    <mergeCell ref="C21:E21"/>
    <mergeCell ref="A2:E2"/>
    <mergeCell ref="A12:A19"/>
    <mergeCell ref="A22:A29"/>
    <mergeCell ref="A1:E1"/>
  </mergeCells>
  <conditionalFormatting sqref="C22:E29">
    <cfRule type="containsErrors" dxfId="1126" priority="1">
      <formula>ISERROR(C22)</formula>
    </cfRule>
  </conditionalFormatting>
  <dataValidations count="7">
    <dataValidation type="list" allowBlank="1" showInputMessage="1" showErrorMessage="1" sqref="B10">
      <formula1>nature</formula1>
    </dataValidation>
    <dataValidation type="list" allowBlank="1" showInputMessage="1" showErrorMessage="1" sqref="B4">
      <formula1>dipl</formula1>
    </dataValidation>
    <dataValidation type="list" allowBlank="1" showInputMessage="1" showErrorMessage="1" sqref="B8">
      <formula1>Sess</formula1>
    </dataValidation>
    <dataValidation type="list" allowBlank="1" showInputMessage="1" showErrorMessage="1" sqref="B12:B19">
      <formula1>sommaire</formula1>
    </dataValidation>
    <dataValidation type="list" allowBlank="1" showInputMessage="1" showErrorMessage="1" sqref="B22:B29">
      <formula1>IF($B$4="Bac Pro Technicien Menuisier Agenceur", tchbac, (IF($B$4="CAP Menuisier Fabricant de Menuiserie…",tchcap, tchbep)))</formula1>
    </dataValidation>
    <dataValidation type="list" allowBlank="1" showInputMessage="1" showErrorMessage="1" sqref="C22:E29">
      <formula1>IF($B$4="Bac Pro Technicien Menuisier Agenceur", numero_competence_detaille,(IF($B$4="CAP Menuisier Fabricant de Menuiserie…", compétences, codebep)))</formula1>
    </dataValidation>
    <dataValidation type="list" allowBlank="1" showInputMessage="1" showErrorMessage="1" sqref="B6">
      <formula1>IF($B$4="Bac Pro Technicien Menuisier Agenceur", clbac, clcap)</formula1>
    </dataValidation>
  </dataValidations>
  <pageMargins left="0.7" right="0.7" top="0.75" bottom="0.75" header="0.3" footer="0.3"/>
  <pageSetup paperSize="9" scale="74"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IF(Résultats!$B$2="Bac", tchbac, (IF(Résultats!$B$2="CAP",tchcap, tchbep)))</xm:f>
          </x14:formula1>
          <xm:sqref>B22:B29</xm:sqref>
        </x14:dataValidation>
        <x14:dataValidation type="list" allowBlank="1" showInputMessage="1" showErrorMessage="1">
          <x14:formula1>
            <xm:f>IF(Résultats!$C$2="Bac Pro TMA", clbac, clcap)</xm:f>
          </x14:formula1>
          <xm:sqref>B6</xm:sqref>
        </x14:dataValidation>
        <x14:dataValidation type="list" allowBlank="1" showInputMessage="1" showErrorMessage="1">
          <x14:formula1>
            <xm:f>IF(Résultats!$B$2="Bac", numero_competence_detaille,(IF(Résultats!$B$2="CAP", compétences, codebep)))</xm:f>
          </x14:formula1>
          <xm:sqref>C22:E29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tabColor theme="9" tint="-0.249977111117893"/>
  </sheetPr>
  <dimension ref="A1:CN298"/>
  <sheetViews>
    <sheetView showGridLines="0" view="pageBreakPreview" zoomScale="85" zoomScaleNormal="80" zoomScaleSheetLayoutView="85" workbookViewId="0">
      <selection activeCell="G5" sqref="G5:O7"/>
    </sheetView>
  </sheetViews>
  <sheetFormatPr baseColWidth="10" defaultColWidth="2.140625" defaultRowHeight="12.75" x14ac:dyDescent="0.2"/>
  <cols>
    <col min="1" max="3" width="1.85546875" customWidth="1"/>
    <col min="4" max="29" width="2.42578125" customWidth="1"/>
    <col min="32" max="52" width="2.7109375"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Dossier'!L45</f>
        <v>6</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t="s">
        <v>1238</v>
      </c>
      <c r="H5" s="697"/>
      <c r="I5" s="697"/>
      <c r="J5" s="697"/>
      <c r="K5" s="697"/>
      <c r="L5" s="697"/>
      <c r="M5" s="697"/>
      <c r="N5" s="697"/>
      <c r="O5" s="698"/>
      <c r="P5" s="691" t="s">
        <v>1150</v>
      </c>
      <c r="Q5" s="692"/>
      <c r="R5" s="692"/>
      <c r="S5" s="692"/>
      <c r="T5" s="692"/>
      <c r="U5" s="692"/>
      <c r="V5" s="692"/>
      <c r="W5" s="703" t="s">
        <v>2220</v>
      </c>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str">
        <f>MID(VLOOKUP(G11,'RAP mélangés'!B1:G169,6,FALSE),1,1)</f>
        <v>1</v>
      </c>
      <c r="G9" s="779" t="str">
        <f>(VLOOKUP(G11,'RAP mélangés'!B1:G169,3,FALSE))</f>
        <v>Réalisation</v>
      </c>
      <c r="H9" s="780"/>
      <c r="I9" s="780"/>
      <c r="J9" s="780"/>
      <c r="K9" s="133"/>
      <c r="L9" s="134" t="s">
        <v>1153</v>
      </c>
      <c r="M9" s="135"/>
      <c r="N9" s="136"/>
      <c r="O9" s="137" t="str">
        <f>MID(VLOOKUP(G11,'RAP mélangés'!B1:G169,6,FALSE),3,1)</f>
        <v>3</v>
      </c>
      <c r="P9" s="779" t="str">
        <f>(VLOOKUP(G11,'RAP mélangés'!B1:G169,4,FALSE))</f>
        <v>Pose, installation de menuiseries […]</v>
      </c>
      <c r="Q9" s="780"/>
      <c r="R9" s="780"/>
      <c r="S9" s="780"/>
      <c r="T9" s="780"/>
      <c r="U9" s="780"/>
      <c r="V9" s="780"/>
      <c r="W9" s="780"/>
      <c r="X9" s="780"/>
      <c r="Y9" s="780"/>
      <c r="Z9" s="780"/>
      <c r="AA9" s="780"/>
      <c r="AB9" s="780"/>
      <c r="AC9" s="780"/>
      <c r="AD9" s="780"/>
      <c r="AE9" s="780"/>
      <c r="AF9" s="781"/>
      <c r="AG9" s="138"/>
      <c r="AI9" s="782" t="s">
        <v>1154</v>
      </c>
      <c r="AJ9" s="782"/>
      <c r="AK9" s="782"/>
      <c r="AL9" s="782"/>
      <c r="AM9" s="139"/>
      <c r="AN9" s="130"/>
      <c r="AO9" s="130"/>
      <c r="AP9" s="140"/>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str">
        <f>MID(VLOOKUP(G11,'RAP mélangés'!B1:G169,6,FALSE),5,2)</f>
        <v>10</v>
      </c>
      <c r="F11" s="788"/>
      <c r="G11" s="783" t="str">
        <f xml:space="preserve"> 'Entête Dossier'!M45</f>
        <v xml:space="preserve">Fixer, solidariser les ouvrages aux supports </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str">
        <f>VLOOKUP(G11,'RAP mélangés'!B1:H169, 5, FALSE)</f>
        <v>Autonomie totale</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str">
        <f>VLOOKUP(G11,'RAP mélangés'!B1:H169, 7, FALSE)</f>
        <v>L’ouvrage est correctement ajusté, installé et fixé selon les données (D.T.U., normes).Les fonctions sont assurées, la sécurité et le temps imparti sont respectés.</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str">
        <f>Accueil!C27</f>
        <v>4.5.2</v>
      </c>
      <c r="B21" s="625"/>
      <c r="C21" s="626"/>
      <c r="D21" s="633" t="str">
        <f ca="1">VLOOKUP($A21,(IF($BS$1="Bac Pro Technicien Menuisier Agenceur", matrice2, (IF($BS$1="CAP Menuisier Fabricant de Menuiserie…", matrice1, matrice3)))),4, FALSE)</f>
        <v>Mettre en œuvre les fixations sur les supports :
• scellement hydraulique,
• scellement chimique,
• fixation mécanique.</v>
      </c>
      <c r="E21" s="634"/>
      <c r="F21" s="634"/>
      <c r="G21" s="634"/>
      <c r="H21" s="634"/>
      <c r="I21" s="634"/>
      <c r="J21" s="634"/>
      <c r="K21" s="634"/>
      <c r="L21" s="634"/>
      <c r="M21" s="634"/>
      <c r="N21" s="634"/>
      <c r="O21" s="634"/>
      <c r="P21" s="635"/>
      <c r="Q21" s="589" t="str">
        <f ca="1">VLOOKUP($A21,(IF($BS$1="Bac Pro Technicien Menuisier Agenceur", matrice2, (IF($BS$1="CAP Menuisier Fabricant de Menuiserie…", matrice1, matrice3)))),8, FALSE)</f>
        <v>Produits de fixation, de scellement, d'étanchéité - Modes d'emploi des produits - Consignes de mise en œuvre - Matériels de contrôle et de mesurage - Matériels de pose</v>
      </c>
      <c r="R21" s="590"/>
      <c r="S21" s="590"/>
      <c r="T21" s="590"/>
      <c r="U21" s="590"/>
      <c r="V21" s="590"/>
      <c r="W21" s="590"/>
      <c r="X21" s="590"/>
      <c r="Y21" s="590"/>
      <c r="Z21" s="590"/>
      <c r="AA21" s="590"/>
      <c r="AB21" s="590"/>
      <c r="AC21" s="591"/>
      <c r="AD21" s="655" t="s">
        <v>2180</v>
      </c>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418" t="str">
        <f>VLOOKUP($G$11,'RAP mélangés'!B$1:R$169,8,FALSE)</f>
        <v>C1.1</v>
      </c>
      <c r="BT21" s="209" t="str">
        <f>CONCATENATE((MID($BS21,2,1)),".",(MID($BS21,4,2)))</f>
        <v>1.1</v>
      </c>
      <c r="BU21" s="316" t="str">
        <f t="shared" ref="BU21:BU29" ca="1" si="0">VLOOKUP(BT21,(IF(BS$1="Bac Pro Technicien Menuisier Agenceur", cobac, (IF(BS$1="BEP Bois, Option D: Menuiserie - Agencement", cgbep, cocap)))),2,FALSE)</f>
        <v>Décoder et analyser les données de définition</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418" t="str">
        <f>VLOOKUP($G$11,'RAP mélangés'!B$1:R$169,9,FALSE)</f>
        <v>C1.2</v>
      </c>
      <c r="BT22" s="209" t="str">
        <f t="shared" ref="BT22:BT29" si="1">CONCATENATE((MID($BS22,2,1)),".",(MID($BS22,4,2)))</f>
        <v>1.2</v>
      </c>
      <c r="BU22" s="316" t="str">
        <f t="shared" ca="1" si="0"/>
        <v>Décoder et  analyser les données opératoires</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str">
        <f ca="1">VLOOKUP($A21,(IF($BS$1="Bac Pro Technicien Menuisier Agenceur", matrice2, (IF($BS$1="CAP Menuisier Fabricant de Menuiserie…", matrice1, matrice3)))),9, FALSE)</f>
        <v>Les fixations sont correctement posées.*</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0</v>
      </c>
      <c r="BF23" s="588"/>
      <c r="BG23" s="588" t="b">
        <v>0</v>
      </c>
      <c r="BH23" s="588"/>
      <c r="BI23" s="588" t="b">
        <v>1</v>
      </c>
      <c r="BJ23" s="588"/>
      <c r="BK23" s="588" t="b">
        <v>0</v>
      </c>
      <c r="BL23" s="612"/>
      <c r="BM23" s="613" t="str">
        <f>CONCATENATE(BR23,"/")</f>
        <v>0/</v>
      </c>
      <c r="BN23" s="614"/>
      <c r="BO23" s="474">
        <v>0</v>
      </c>
      <c r="BP23" s="146"/>
      <c r="BQ23" s="146">
        <f>IF($BA$23=FALSE,(IF($BC$23=FALSE,(IF($BE$23=FALSE,(IF($BG$23=FALSE,(IF($BI$23=FALSE,(IF($BK$23=FALSE,"Non noté",BO23)),BO23*0.75)),BO23*0.5)),BO23*0.3)),BO23*0.2)),BO23*0.1)</f>
        <v>0</v>
      </c>
      <c r="BR23" s="147">
        <f>(ROUND(BQ23/5,1))*5</f>
        <v>0</v>
      </c>
      <c r="BS23" s="418" t="str">
        <f>VLOOKUP($G$11,'RAP mélangés'!B$1:R$169,10,FALSE)</f>
        <v>C2.4</v>
      </c>
      <c r="BT23" s="209" t="str">
        <f t="shared" si="1"/>
        <v>2.4</v>
      </c>
      <c r="BU23" s="316" t="str">
        <f t="shared" ca="1" si="0"/>
        <v>Établir le processus de fabrication, de dépose et de pose</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str">
        <f>Accueil!D27</f>
        <v>4.5.4</v>
      </c>
      <c r="B24" s="625"/>
      <c r="C24" s="626"/>
      <c r="D24" s="633" t="str">
        <f ca="1">VLOOKUP($A24,(IF($BS$1="Bac Pro Technicien Menuisier Agenceur", matrice2, (IF($BS$1="CAP Menuisier Fabricant de Menuiserie…", matrice1, matrice3)))),4, FALSE)</f>
        <v>Solidariser les ouvrages aux supports.</v>
      </c>
      <c r="E24" s="634"/>
      <c r="F24" s="634"/>
      <c r="G24" s="634"/>
      <c r="H24" s="634"/>
      <c r="I24" s="634"/>
      <c r="J24" s="634"/>
      <c r="K24" s="634"/>
      <c r="L24" s="634"/>
      <c r="M24" s="634"/>
      <c r="N24" s="634"/>
      <c r="O24" s="634"/>
      <c r="P24" s="635"/>
      <c r="Q24" s="589" t="str">
        <f ca="1">VLOOKUP($A24,(IF($BS$1="Bac Pro Technicien Menuisier Agenceur", matrice2, (IF($BS$1="CAP Menuisier Fabricant de Menuiserie…", matrice1, matrice3)))),8, FALSE)</f>
        <v>Produits de fixation, de scellement, d'étanchéité - Modes d'emploi des produits - Consignes de mise en œuvre - Matériels de contrôle et de mesurage - Matériels de pose</v>
      </c>
      <c r="R24" s="590"/>
      <c r="S24" s="590"/>
      <c r="T24" s="590"/>
      <c r="U24" s="590"/>
      <c r="V24" s="590"/>
      <c r="W24" s="590"/>
      <c r="X24" s="590"/>
      <c r="Y24" s="590"/>
      <c r="Z24" s="590"/>
      <c r="AA24" s="590"/>
      <c r="AB24" s="590"/>
      <c r="AC24" s="591"/>
      <c r="AD24" s="655" t="s">
        <v>2179</v>
      </c>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418" t="str">
        <f>VLOOKUP($G$11,'RAP mélangés'!B$1:R$169,11,FALSE)</f>
        <v>C4.1</v>
      </c>
      <c r="BT24" s="209" t="str">
        <f t="shared" si="1"/>
        <v>4.1</v>
      </c>
      <c r="BU24" s="316" t="str">
        <f t="shared" ca="1" si="0"/>
        <v>Organiser et mettre en sécurité la zone d'intervention</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418" t="str">
        <f>VLOOKUP($G$11,'RAP mélangés'!B$1:R$169,12,FALSE)</f>
        <v>C4.5</v>
      </c>
      <c r="BT25" s="209" t="str">
        <f t="shared" si="1"/>
        <v>4.5</v>
      </c>
      <c r="BU25" s="316" t="str">
        <f t="shared" ca="1" si="0"/>
        <v xml:space="preserve">Conduire les opérations de pose sur chantier   </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5"/>
      <c r="R26" s="596"/>
      <c r="S26" s="596"/>
      <c r="T26" s="596"/>
      <c r="U26" s="596"/>
      <c r="V26" s="596"/>
      <c r="W26" s="596"/>
      <c r="X26" s="596"/>
      <c r="Y26" s="596"/>
      <c r="Z26" s="596"/>
      <c r="AA26" s="596"/>
      <c r="AB26" s="596"/>
      <c r="AC26" s="597"/>
      <c r="AD26" s="661" t="str">
        <f ca="1">VLOOKUP($A24,(IF($BS$1="Bac Pro Technicien Menuisier Agenceur", matrice2, (IF($BS$1="CAP Menuisier Fabricant de Menuiserie…", matrice1, matrice3)))),9, FALSE)</f>
        <v>Les fixations respectent les contraintes imposées.*</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0</v>
      </c>
      <c r="BJ26" s="588"/>
      <c r="BK26" s="588" t="b">
        <v>1</v>
      </c>
      <c r="BL26" s="612"/>
      <c r="BM26" s="613" t="str">
        <f>CONCATENATE(BR26,"/")</f>
        <v>0/</v>
      </c>
      <c r="BN26" s="614"/>
      <c r="BO26" s="474">
        <v>0</v>
      </c>
      <c r="BP26" s="146"/>
      <c r="BQ26" s="146">
        <f>IF(BA26=FALSE,(IF(BC26=FALSE,(IF(BE26=FALSE,(IF(BG26=FALSE,(IF(BI26=FALSE,(IF(BK26=FALSE,"Non noté",BO26)),BO26*0.75)),BO26*0.5)),BO26*0.3)),BO26*0.2)),BO26*0.1)</f>
        <v>0</v>
      </c>
      <c r="BR26" s="147">
        <f>(ROUND(BQ26/5,1))*5</f>
        <v>0</v>
      </c>
      <c r="BS26" s="418">
        <f>VLOOKUP($G$11,'RAP mélangés'!B$1:R$169,13,FALSE)</f>
        <v>0</v>
      </c>
      <c r="BT26" s="209" t="str">
        <f t="shared" si="1"/>
        <v>.</v>
      </c>
      <c r="BU26" s="316" t="e">
        <f t="shared" ca="1" si="0"/>
        <v>#N/A</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f>Accueil!E27</f>
        <v>0</v>
      </c>
      <c r="B27" s="625"/>
      <c r="C27" s="626"/>
      <c r="D27" s="633" t="e">
        <f ca="1">VLOOKUP($A27,(IF($BS$1="Bac Pro Technicien Menuisier Agenceur", matrice2, (IF($BS$1="CAP Menuisier Fabricant de Menuiserie…", matrice1, matrice3)))),4, FALSE)</f>
        <v>#N/A</v>
      </c>
      <c r="E27" s="634"/>
      <c r="F27" s="634"/>
      <c r="G27" s="634"/>
      <c r="H27" s="634"/>
      <c r="I27" s="634"/>
      <c r="J27" s="634"/>
      <c r="K27" s="634"/>
      <c r="L27" s="634"/>
      <c r="M27" s="634"/>
      <c r="N27" s="634"/>
      <c r="O27" s="634"/>
      <c r="P27" s="635"/>
      <c r="Q27" s="589" t="e">
        <f ca="1">VLOOKUP($A27,(IF($BS$1="Bac Pro Technicien Menuisier Agenceur", matrice2, (IF($BS$1="CAP Menuisier Fabricant de Menuiserie…", matrice1, matrice3)))),8, FALSE)</f>
        <v>#N/A</v>
      </c>
      <c r="R27" s="590"/>
      <c r="S27" s="590"/>
      <c r="T27" s="590"/>
      <c r="U27" s="590"/>
      <c r="V27" s="590"/>
      <c r="W27" s="590"/>
      <c r="X27" s="590"/>
      <c r="Y27" s="590"/>
      <c r="Z27" s="590"/>
      <c r="AA27" s="590"/>
      <c r="AB27" s="590"/>
      <c r="AC27" s="591"/>
      <c r="AD27" s="655"/>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418">
        <f>VLOOKUP($G$11,'RAP mélangés'!B$1:R$169,14,FALSE)</f>
        <v>0</v>
      </c>
      <c r="BT27" s="209" t="str">
        <f t="shared" si="1"/>
        <v>.</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418">
        <f>VLOOKUP($G$11,'RAP mélangés'!B$1:R$169,15,FALSE)</f>
        <v>0</v>
      </c>
      <c r="BT28" s="209" t="str">
        <f t="shared" si="1"/>
        <v>.</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e">
        <f ca="1">VLOOKUP($A27,(IF($BS$1="Bac Pro Technicien Menuisier Agenceur", matrice2, (IF($BS$1="CAP Menuisier Fabricant de Menuiserie…", matrice1, matrice3)))),9, FALSE)</f>
        <v>#N/A</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0</v>
      </c>
      <c r="BH29" s="588"/>
      <c r="BI29" s="588" t="b">
        <v>0</v>
      </c>
      <c r="BJ29" s="588"/>
      <c r="BK29" s="588" t="b">
        <v>0</v>
      </c>
      <c r="BL29" s="612"/>
      <c r="BM29" s="613" t="e">
        <f>CONCATENATE(BR29,"/")</f>
        <v>#VALUE!</v>
      </c>
      <c r="BN29" s="614"/>
      <c r="BO29" s="474">
        <v>0</v>
      </c>
      <c r="BP29" s="146"/>
      <c r="BQ29" s="146" t="str">
        <f>IF(BA29=FALSE,(IF(BC29=FALSE,(IF(BE29=FALSE,(IF(BG29=FALSE,(IF(BI29=FALSE,(IF(BK29=FALSE,"Non noté",BO29)),BO29*0.75)),BO29*0.5)),BO29*0.3)),BO29*0.2)),BO29*0.1)</f>
        <v>Non noté</v>
      </c>
      <c r="BR29" s="147" t="e">
        <f>(ROUND(BQ29/5,1))*5</f>
        <v>#VALUE!</v>
      </c>
      <c r="BS29" s="418">
        <f>VLOOKUP($G$11,'RAP mélangés'!B$1:R$169,16,FALSE)</f>
        <v>0</v>
      </c>
      <c r="BT29" s="209" t="str">
        <f t="shared" si="1"/>
        <v>.</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51"/>
      <c r="X30" s="151"/>
      <c r="Y30" s="151"/>
      <c r="Z30" s="151"/>
      <c r="AA30" s="151"/>
      <c r="AB30" s="151"/>
      <c r="AC30" s="151"/>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S1:BV1"/>
    <mergeCell ref="A5:F7"/>
    <mergeCell ref="G5:O7"/>
    <mergeCell ref="P5:V7"/>
    <mergeCell ref="W5:BC7"/>
    <mergeCell ref="BE7:BO7"/>
    <mergeCell ref="A1:F3"/>
    <mergeCell ref="G1:AF3"/>
    <mergeCell ref="AH1:AX3"/>
    <mergeCell ref="AY1:AZ3"/>
    <mergeCell ref="BA1:BC3"/>
    <mergeCell ref="BE1:BO6"/>
    <mergeCell ref="A9:E9"/>
    <mergeCell ref="G9:J9"/>
    <mergeCell ref="P9:AF9"/>
    <mergeCell ref="AI9:AL9"/>
    <mergeCell ref="A11:D12"/>
    <mergeCell ref="E11:F12"/>
    <mergeCell ref="G11:BO12"/>
    <mergeCell ref="BS16:CH20"/>
    <mergeCell ref="A19:P20"/>
    <mergeCell ref="Q19:AC20"/>
    <mergeCell ref="AD19:AZ20"/>
    <mergeCell ref="BA19:BL19"/>
    <mergeCell ref="BM19:BO20"/>
    <mergeCell ref="AD23:AZ23"/>
    <mergeCell ref="BA23:BB23"/>
    <mergeCell ref="BC23:BD23"/>
    <mergeCell ref="BE23:BF23"/>
    <mergeCell ref="A14:F17"/>
    <mergeCell ref="G14:AF17"/>
    <mergeCell ref="AH14:AL17"/>
    <mergeCell ref="AM14:BO17"/>
    <mergeCell ref="BG23:BH23"/>
    <mergeCell ref="BI23:BJ23"/>
    <mergeCell ref="BK23:BL23"/>
    <mergeCell ref="BM23:BN23"/>
    <mergeCell ref="A21:C23"/>
    <mergeCell ref="D21:P23"/>
    <mergeCell ref="Q21:AC23"/>
    <mergeCell ref="AD21:AZ22"/>
    <mergeCell ref="BI29:BJ29"/>
    <mergeCell ref="BK29:BL29"/>
    <mergeCell ref="BM29:BN29"/>
    <mergeCell ref="Q24:AC26"/>
    <mergeCell ref="Q27:AC29"/>
    <mergeCell ref="A24:C26"/>
    <mergeCell ref="D24:P26"/>
    <mergeCell ref="AD24:AZ25"/>
    <mergeCell ref="BM24:BO25"/>
    <mergeCell ref="AD26:AZ26"/>
    <mergeCell ref="BI26:BJ26"/>
    <mergeCell ref="BK26:BL26"/>
    <mergeCell ref="BA21:BL22"/>
    <mergeCell ref="BM21:BO22"/>
    <mergeCell ref="BM26:BN26"/>
    <mergeCell ref="A27:C29"/>
    <mergeCell ref="D27:P29"/>
    <mergeCell ref="AD27:AZ28"/>
    <mergeCell ref="BM27:BO28"/>
    <mergeCell ref="AD29:AZ29"/>
    <mergeCell ref="BA29:BB29"/>
    <mergeCell ref="BC29:BD29"/>
    <mergeCell ref="BE29:BF29"/>
    <mergeCell ref="BG29:BH29"/>
    <mergeCell ref="BA26:BB26"/>
    <mergeCell ref="BC26:BD26"/>
    <mergeCell ref="BE26:BF26"/>
    <mergeCell ref="BG26:BH26"/>
    <mergeCell ref="AK30:AL31"/>
    <mergeCell ref="AM30:BO31"/>
    <mergeCell ref="BT30:BT33"/>
    <mergeCell ref="BU30:CN33"/>
    <mergeCell ref="N31:AA32"/>
    <mergeCell ref="AK32:AL33"/>
    <mergeCell ref="AM32:BO33"/>
    <mergeCell ref="N33:AE40"/>
    <mergeCell ref="AK34:AL35"/>
    <mergeCell ref="AM34:BO35"/>
    <mergeCell ref="AK36:AL37"/>
    <mergeCell ref="AM36:BO37"/>
    <mergeCell ref="BS30:BS33"/>
    <mergeCell ref="A42:D43"/>
    <mergeCell ref="E42:N43"/>
    <mergeCell ref="O42:P43"/>
    <mergeCell ref="Q42:T43"/>
    <mergeCell ref="U42:AD43"/>
    <mergeCell ref="AO42:BO43"/>
    <mergeCell ref="AK38:AL39"/>
    <mergeCell ref="AM38:BO39"/>
    <mergeCell ref="AK40:AL41"/>
    <mergeCell ref="AM40:BO41"/>
    <mergeCell ref="AE42:AN43"/>
  </mergeCells>
  <conditionalFormatting sqref="O9 L9 A14:AF17 AH14 A9:F9">
    <cfRule type="expression" dxfId="1040" priority="16">
      <formula>$G$11="CHOISIR LA TACHE A EVALUER"</formula>
    </cfRule>
  </conditionalFormatting>
  <conditionalFormatting sqref="A21 A24 A27">
    <cfRule type="cellIs" dxfId="1039" priority="15" operator="notEqual">
      <formula>0</formula>
    </cfRule>
  </conditionalFormatting>
  <conditionalFormatting sqref="Q21 D27 D21 D24 Q24 Q27">
    <cfRule type="containsErrors" dxfId="1038" priority="14" stopIfTrue="1">
      <formula>ISERROR(D21)</formula>
    </cfRule>
  </conditionalFormatting>
  <conditionalFormatting sqref="E11:BO12 A11">
    <cfRule type="expression" dxfId="1037" priority="11">
      <formula>$O$9="1"</formula>
    </cfRule>
    <cfRule type="expression" dxfId="1036" priority="12">
      <formula>$O$9="2"</formula>
    </cfRule>
    <cfRule type="expression" dxfId="1035" priority="13">
      <formula>$O$9="3"</formula>
    </cfRule>
  </conditionalFormatting>
  <conditionalFormatting sqref="A11:BO12">
    <cfRule type="expression" dxfId="1034" priority="8">
      <formula>$O$9="6"</formula>
    </cfRule>
    <cfRule type="expression" dxfId="1033" priority="9">
      <formula>$O$9="5"</formula>
    </cfRule>
    <cfRule type="expression" dxfId="1032" priority="10">
      <formula>$O$9="4"</formula>
    </cfRule>
  </conditionalFormatting>
  <conditionalFormatting sqref="BU21:CN33">
    <cfRule type="containsErrors" dxfId="1031" priority="7">
      <formula>ISERROR(BU21)</formula>
    </cfRule>
  </conditionalFormatting>
  <conditionalFormatting sqref="BS21:BS33">
    <cfRule type="containsErrors" dxfId="1030" priority="5">
      <formula>ISERROR(BS21)</formula>
    </cfRule>
    <cfRule type="cellIs" dxfId="1029" priority="6" operator="equal">
      <formula>0</formula>
    </cfRule>
  </conditionalFormatting>
  <conditionalFormatting sqref="BM23:BN23">
    <cfRule type="containsErrors" dxfId="1028" priority="4">
      <formula>ISERROR(BM23)</formula>
    </cfRule>
  </conditionalFormatting>
  <conditionalFormatting sqref="BM26:BN26">
    <cfRule type="containsErrors" dxfId="1027" priority="3">
      <formula>ISERROR(BM26)</formula>
    </cfRule>
  </conditionalFormatting>
  <conditionalFormatting sqref="BM29:BN29">
    <cfRule type="containsErrors" dxfId="1026" priority="2">
      <formula>ISERROR(BM29)</formula>
    </cfRule>
  </conditionalFormatting>
  <conditionalFormatting sqref="U42:AD43 AO42:BO43">
    <cfRule type="containsErrors" dxfId="1025" priority="1">
      <formula>ISERROR(U42)</formula>
    </cfRule>
  </conditionalFormatting>
  <dataValidations count="4">
    <dataValidation type="list" allowBlank="1" showInputMessage="1" showErrorMessage="1" sqref="A21:C29">
      <formula1>IF($BS$1="Bac Pro Technicien Menuisier Agenceur", numero_competence_detaille,(IF($BS$1="CAP Menuisier Fabricant de Menuiserie…", compétences, codebep)))</formula1>
    </dataValidation>
    <dataValidation type="list" allowBlank="1" showInputMessage="1" showErrorMessage="1" sqref="W5:BC7">
      <formula1>contexte</formula1>
    </dataValidation>
    <dataValidation type="list" allowBlank="1" showInputMessage="1" showErrorMessage="1" sqref="G5:O7">
      <formula1>centre_d_interet</formula1>
    </dataValidation>
    <dataValidation type="list" allowBlank="1" showInputMessage="1" showErrorMessage="1" sqref="U42">
      <formula1>classe</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sizeWithCells="1">
                  <from>
                    <xdr:col>38</xdr:col>
                    <xdr:colOff>0</xdr:colOff>
                    <xdr:row>8</xdr:row>
                    <xdr:rowOff>0</xdr:rowOff>
                  </from>
                  <to>
                    <xdr:col>39</xdr:col>
                    <xdr:colOff>76200</xdr:colOff>
                    <xdr:row>10</xdr:row>
                    <xdr:rowOff>9525</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sizeWithCells="1">
                  <from>
                    <xdr:col>46</xdr:col>
                    <xdr:colOff>85725</xdr:colOff>
                    <xdr:row>8</xdr:row>
                    <xdr:rowOff>0</xdr:rowOff>
                  </from>
                  <to>
                    <xdr:col>47</xdr:col>
                    <xdr:colOff>152400</xdr:colOff>
                    <xdr:row>10</xdr:row>
                    <xdr:rowOff>9525</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sizeWithCells="1">
                  <from>
                    <xdr:col>57</xdr:col>
                    <xdr:colOff>0</xdr:colOff>
                    <xdr:row>8</xdr:row>
                    <xdr:rowOff>0</xdr:rowOff>
                  </from>
                  <to>
                    <xdr:col>58</xdr:col>
                    <xdr:colOff>76200</xdr:colOff>
                    <xdr:row>10</xdr:row>
                    <xdr:rowOff>9525</xdr:rowOff>
                  </to>
                </anchor>
              </controlPr>
            </control>
          </mc:Choice>
        </mc:AlternateContent>
        <mc:AlternateContent xmlns:mc="http://schemas.openxmlformats.org/markup-compatibility/2006">
          <mc:Choice Requires="x14">
            <control shapeId="89113" r:id="rId7" name="Check Box 25">
              <controlPr defaultSize="0" autoFill="0" autoLine="0" autoPict="0">
                <anchor moveWithCells="1" sizeWithCells="1">
                  <from>
                    <xdr:col>54</xdr:col>
                    <xdr:colOff>76200</xdr:colOff>
                    <xdr:row>21</xdr:row>
                    <xdr:rowOff>342900</xdr:rowOff>
                  </from>
                  <to>
                    <xdr:col>56</xdr:col>
                    <xdr:colOff>95250</xdr:colOff>
                    <xdr:row>22</xdr:row>
                    <xdr:rowOff>390525</xdr:rowOff>
                  </to>
                </anchor>
              </controlPr>
            </control>
          </mc:Choice>
        </mc:AlternateContent>
        <mc:AlternateContent xmlns:mc="http://schemas.openxmlformats.org/markup-compatibility/2006">
          <mc:Choice Requires="x14">
            <control shapeId="89114" r:id="rId8" name="Check Box 26">
              <controlPr defaultSize="0" autoFill="0" autoLine="0" autoPict="0">
                <anchor moveWithCells="1" sizeWithCells="1">
                  <from>
                    <xdr:col>56</xdr:col>
                    <xdr:colOff>57150</xdr:colOff>
                    <xdr:row>21</xdr:row>
                    <xdr:rowOff>342900</xdr:rowOff>
                  </from>
                  <to>
                    <xdr:col>58</xdr:col>
                    <xdr:colOff>76200</xdr:colOff>
                    <xdr:row>22</xdr:row>
                    <xdr:rowOff>390525</xdr:rowOff>
                  </to>
                </anchor>
              </controlPr>
            </control>
          </mc:Choice>
        </mc:AlternateContent>
        <mc:AlternateContent xmlns:mc="http://schemas.openxmlformats.org/markup-compatibility/2006">
          <mc:Choice Requires="x14">
            <control shapeId="89115" r:id="rId9" name="Check Box 27">
              <controlPr defaultSize="0" autoFill="0" autoLine="0" autoPict="0">
                <anchor moveWithCells="1" sizeWithCells="1">
                  <from>
                    <xdr:col>58</xdr:col>
                    <xdr:colOff>38100</xdr:colOff>
                    <xdr:row>21</xdr:row>
                    <xdr:rowOff>342900</xdr:rowOff>
                  </from>
                  <to>
                    <xdr:col>60</xdr:col>
                    <xdr:colOff>57150</xdr:colOff>
                    <xdr:row>22</xdr:row>
                    <xdr:rowOff>390525</xdr:rowOff>
                  </to>
                </anchor>
              </controlPr>
            </control>
          </mc:Choice>
        </mc:AlternateContent>
        <mc:AlternateContent xmlns:mc="http://schemas.openxmlformats.org/markup-compatibility/2006">
          <mc:Choice Requires="x14">
            <control shapeId="89116" r:id="rId10" name="Check Box 28">
              <controlPr defaultSize="0" autoFill="0" autoLine="0" autoPict="0">
                <anchor moveWithCells="1" sizeWithCells="1">
                  <from>
                    <xdr:col>60</xdr:col>
                    <xdr:colOff>28575</xdr:colOff>
                    <xdr:row>21</xdr:row>
                    <xdr:rowOff>342900</xdr:rowOff>
                  </from>
                  <to>
                    <xdr:col>62</xdr:col>
                    <xdr:colOff>57150</xdr:colOff>
                    <xdr:row>22</xdr:row>
                    <xdr:rowOff>390525</xdr:rowOff>
                  </to>
                </anchor>
              </controlPr>
            </control>
          </mc:Choice>
        </mc:AlternateContent>
        <mc:AlternateContent xmlns:mc="http://schemas.openxmlformats.org/markup-compatibility/2006">
          <mc:Choice Requires="x14">
            <control shapeId="89117" r:id="rId11" name="Check Box 29">
              <controlPr defaultSize="0" autoFill="0" autoLine="0" autoPict="0">
                <anchor moveWithCells="1" sizeWithCells="1">
                  <from>
                    <xdr:col>61</xdr:col>
                    <xdr:colOff>133350</xdr:colOff>
                    <xdr:row>21</xdr:row>
                    <xdr:rowOff>342900</xdr:rowOff>
                  </from>
                  <to>
                    <xdr:col>64</xdr:col>
                    <xdr:colOff>19050</xdr:colOff>
                    <xdr:row>22</xdr:row>
                    <xdr:rowOff>390525</xdr:rowOff>
                  </to>
                </anchor>
              </controlPr>
            </control>
          </mc:Choice>
        </mc:AlternateContent>
        <mc:AlternateContent xmlns:mc="http://schemas.openxmlformats.org/markup-compatibility/2006">
          <mc:Choice Requires="x14">
            <control shapeId="89118" r:id="rId12" name="Check Box 30">
              <controlPr defaultSize="0" autoFill="0" autoLine="0" autoPict="0">
                <anchor moveWithCells="1" sizeWithCells="1">
                  <from>
                    <xdr:col>52</xdr:col>
                    <xdr:colOff>104775</xdr:colOff>
                    <xdr:row>21</xdr:row>
                    <xdr:rowOff>342900</xdr:rowOff>
                  </from>
                  <to>
                    <xdr:col>54</xdr:col>
                    <xdr:colOff>123825</xdr:colOff>
                    <xdr:row>22</xdr:row>
                    <xdr:rowOff>390525</xdr:rowOff>
                  </to>
                </anchor>
              </controlPr>
            </control>
          </mc:Choice>
        </mc:AlternateContent>
        <mc:AlternateContent xmlns:mc="http://schemas.openxmlformats.org/markup-compatibility/2006">
          <mc:Choice Requires="x14">
            <control shapeId="89119" r:id="rId13" name="Check Box 31">
              <controlPr defaultSize="0" autoFill="0" autoLine="0" autoPict="0">
                <anchor moveWithCells="1" sizeWithCells="1">
                  <from>
                    <xdr:col>54</xdr:col>
                    <xdr:colOff>76200</xdr:colOff>
                    <xdr:row>24</xdr:row>
                    <xdr:rowOff>342900</xdr:rowOff>
                  </from>
                  <to>
                    <xdr:col>56</xdr:col>
                    <xdr:colOff>95250</xdr:colOff>
                    <xdr:row>25</xdr:row>
                    <xdr:rowOff>390525</xdr:rowOff>
                  </to>
                </anchor>
              </controlPr>
            </control>
          </mc:Choice>
        </mc:AlternateContent>
        <mc:AlternateContent xmlns:mc="http://schemas.openxmlformats.org/markup-compatibility/2006">
          <mc:Choice Requires="x14">
            <control shapeId="89120" r:id="rId14" name="Check Box 32">
              <controlPr defaultSize="0" autoFill="0" autoLine="0" autoPict="0">
                <anchor moveWithCells="1" sizeWithCells="1">
                  <from>
                    <xdr:col>56</xdr:col>
                    <xdr:colOff>57150</xdr:colOff>
                    <xdr:row>24</xdr:row>
                    <xdr:rowOff>342900</xdr:rowOff>
                  </from>
                  <to>
                    <xdr:col>58</xdr:col>
                    <xdr:colOff>76200</xdr:colOff>
                    <xdr:row>25</xdr:row>
                    <xdr:rowOff>390525</xdr:rowOff>
                  </to>
                </anchor>
              </controlPr>
            </control>
          </mc:Choice>
        </mc:AlternateContent>
        <mc:AlternateContent xmlns:mc="http://schemas.openxmlformats.org/markup-compatibility/2006">
          <mc:Choice Requires="x14">
            <control shapeId="89121" r:id="rId15" name="Check Box 33">
              <controlPr defaultSize="0" autoFill="0" autoLine="0" autoPict="0">
                <anchor moveWithCells="1" sizeWithCells="1">
                  <from>
                    <xdr:col>58</xdr:col>
                    <xdr:colOff>38100</xdr:colOff>
                    <xdr:row>24</xdr:row>
                    <xdr:rowOff>342900</xdr:rowOff>
                  </from>
                  <to>
                    <xdr:col>60</xdr:col>
                    <xdr:colOff>57150</xdr:colOff>
                    <xdr:row>25</xdr:row>
                    <xdr:rowOff>390525</xdr:rowOff>
                  </to>
                </anchor>
              </controlPr>
            </control>
          </mc:Choice>
        </mc:AlternateContent>
        <mc:AlternateContent xmlns:mc="http://schemas.openxmlformats.org/markup-compatibility/2006">
          <mc:Choice Requires="x14">
            <control shapeId="89122" r:id="rId16" name="Check Box 34">
              <controlPr defaultSize="0" autoFill="0" autoLine="0" autoPict="0">
                <anchor moveWithCells="1" sizeWithCells="1">
                  <from>
                    <xdr:col>60</xdr:col>
                    <xdr:colOff>28575</xdr:colOff>
                    <xdr:row>24</xdr:row>
                    <xdr:rowOff>342900</xdr:rowOff>
                  </from>
                  <to>
                    <xdr:col>62</xdr:col>
                    <xdr:colOff>57150</xdr:colOff>
                    <xdr:row>25</xdr:row>
                    <xdr:rowOff>390525</xdr:rowOff>
                  </to>
                </anchor>
              </controlPr>
            </control>
          </mc:Choice>
        </mc:AlternateContent>
        <mc:AlternateContent xmlns:mc="http://schemas.openxmlformats.org/markup-compatibility/2006">
          <mc:Choice Requires="x14">
            <control shapeId="89123" r:id="rId17" name="Check Box 35">
              <controlPr defaultSize="0" autoFill="0" autoLine="0" autoPict="0">
                <anchor moveWithCells="1" sizeWithCells="1">
                  <from>
                    <xdr:col>61</xdr:col>
                    <xdr:colOff>133350</xdr:colOff>
                    <xdr:row>24</xdr:row>
                    <xdr:rowOff>342900</xdr:rowOff>
                  </from>
                  <to>
                    <xdr:col>64</xdr:col>
                    <xdr:colOff>19050</xdr:colOff>
                    <xdr:row>25</xdr:row>
                    <xdr:rowOff>390525</xdr:rowOff>
                  </to>
                </anchor>
              </controlPr>
            </control>
          </mc:Choice>
        </mc:AlternateContent>
        <mc:AlternateContent xmlns:mc="http://schemas.openxmlformats.org/markup-compatibility/2006">
          <mc:Choice Requires="x14">
            <control shapeId="89124" r:id="rId18" name="Check Box 36">
              <controlPr defaultSize="0" autoFill="0" autoLine="0" autoPict="0">
                <anchor moveWithCells="1" sizeWithCells="1">
                  <from>
                    <xdr:col>52</xdr:col>
                    <xdr:colOff>104775</xdr:colOff>
                    <xdr:row>24</xdr:row>
                    <xdr:rowOff>342900</xdr:rowOff>
                  </from>
                  <to>
                    <xdr:col>54</xdr:col>
                    <xdr:colOff>123825</xdr:colOff>
                    <xdr:row>25</xdr:row>
                    <xdr:rowOff>390525</xdr:rowOff>
                  </to>
                </anchor>
              </controlPr>
            </control>
          </mc:Choice>
        </mc:AlternateContent>
        <mc:AlternateContent xmlns:mc="http://schemas.openxmlformats.org/markup-compatibility/2006">
          <mc:Choice Requires="x14">
            <control shapeId="89125" r:id="rId19" name="Check Box 37">
              <controlPr defaultSize="0" autoFill="0" autoLine="0" autoPict="0">
                <anchor moveWithCells="1" sizeWithCells="1">
                  <from>
                    <xdr:col>54</xdr:col>
                    <xdr:colOff>76200</xdr:colOff>
                    <xdr:row>27</xdr:row>
                    <xdr:rowOff>342900</xdr:rowOff>
                  </from>
                  <to>
                    <xdr:col>56</xdr:col>
                    <xdr:colOff>95250</xdr:colOff>
                    <xdr:row>28</xdr:row>
                    <xdr:rowOff>390525</xdr:rowOff>
                  </to>
                </anchor>
              </controlPr>
            </control>
          </mc:Choice>
        </mc:AlternateContent>
        <mc:AlternateContent xmlns:mc="http://schemas.openxmlformats.org/markup-compatibility/2006">
          <mc:Choice Requires="x14">
            <control shapeId="89126" r:id="rId20" name="Check Box 38">
              <controlPr defaultSize="0" autoFill="0" autoLine="0" autoPict="0">
                <anchor moveWithCells="1" sizeWithCells="1">
                  <from>
                    <xdr:col>56</xdr:col>
                    <xdr:colOff>57150</xdr:colOff>
                    <xdr:row>27</xdr:row>
                    <xdr:rowOff>342900</xdr:rowOff>
                  </from>
                  <to>
                    <xdr:col>58</xdr:col>
                    <xdr:colOff>76200</xdr:colOff>
                    <xdr:row>28</xdr:row>
                    <xdr:rowOff>390525</xdr:rowOff>
                  </to>
                </anchor>
              </controlPr>
            </control>
          </mc:Choice>
        </mc:AlternateContent>
        <mc:AlternateContent xmlns:mc="http://schemas.openxmlformats.org/markup-compatibility/2006">
          <mc:Choice Requires="x14">
            <control shapeId="89127" r:id="rId21" name="Check Box 39">
              <controlPr defaultSize="0" autoFill="0" autoLine="0" autoPict="0">
                <anchor moveWithCells="1" sizeWithCells="1">
                  <from>
                    <xdr:col>58</xdr:col>
                    <xdr:colOff>38100</xdr:colOff>
                    <xdr:row>27</xdr:row>
                    <xdr:rowOff>342900</xdr:rowOff>
                  </from>
                  <to>
                    <xdr:col>60</xdr:col>
                    <xdr:colOff>57150</xdr:colOff>
                    <xdr:row>28</xdr:row>
                    <xdr:rowOff>390525</xdr:rowOff>
                  </to>
                </anchor>
              </controlPr>
            </control>
          </mc:Choice>
        </mc:AlternateContent>
        <mc:AlternateContent xmlns:mc="http://schemas.openxmlformats.org/markup-compatibility/2006">
          <mc:Choice Requires="x14">
            <control shapeId="89128" r:id="rId22" name="Check Box 40">
              <controlPr defaultSize="0" autoFill="0" autoLine="0" autoPict="0">
                <anchor moveWithCells="1" sizeWithCells="1">
                  <from>
                    <xdr:col>60</xdr:col>
                    <xdr:colOff>28575</xdr:colOff>
                    <xdr:row>27</xdr:row>
                    <xdr:rowOff>342900</xdr:rowOff>
                  </from>
                  <to>
                    <xdr:col>62</xdr:col>
                    <xdr:colOff>57150</xdr:colOff>
                    <xdr:row>28</xdr:row>
                    <xdr:rowOff>390525</xdr:rowOff>
                  </to>
                </anchor>
              </controlPr>
            </control>
          </mc:Choice>
        </mc:AlternateContent>
        <mc:AlternateContent xmlns:mc="http://schemas.openxmlformats.org/markup-compatibility/2006">
          <mc:Choice Requires="x14">
            <control shapeId="89129" r:id="rId23" name="Check Box 41">
              <controlPr defaultSize="0" autoFill="0" autoLine="0" autoPict="0">
                <anchor moveWithCells="1" sizeWithCells="1">
                  <from>
                    <xdr:col>61</xdr:col>
                    <xdr:colOff>133350</xdr:colOff>
                    <xdr:row>27</xdr:row>
                    <xdr:rowOff>342900</xdr:rowOff>
                  </from>
                  <to>
                    <xdr:col>64</xdr:col>
                    <xdr:colOff>19050</xdr:colOff>
                    <xdr:row>28</xdr:row>
                    <xdr:rowOff>390525</xdr:rowOff>
                  </to>
                </anchor>
              </controlPr>
            </control>
          </mc:Choice>
        </mc:AlternateContent>
        <mc:AlternateContent xmlns:mc="http://schemas.openxmlformats.org/markup-compatibility/2006">
          <mc:Choice Requires="x14">
            <control shapeId="89130" r:id="rId24" name="Check Box 42">
              <controlPr defaultSize="0" autoFill="0" autoLine="0" autoPict="0">
                <anchor moveWithCells="1" sizeWithCells="1">
                  <from>
                    <xdr:col>52</xdr:col>
                    <xdr:colOff>104775</xdr:colOff>
                    <xdr:row>27</xdr:row>
                    <xdr:rowOff>342900</xdr:rowOff>
                  </from>
                  <to>
                    <xdr:col>54</xdr:col>
                    <xdr:colOff>123825</xdr:colOff>
                    <xdr:row>28</xdr:row>
                    <xdr:rowOff>390525</xdr:rowOff>
                  </to>
                </anchor>
              </controlPr>
            </control>
          </mc:Choice>
        </mc:AlternateContent>
        <mc:AlternateContent xmlns:mc="http://schemas.openxmlformats.org/markup-compatibility/2006">
          <mc:Choice Requires="x14">
            <control shapeId="89093" r:id="rId25" name="Check Box 5">
              <controlPr defaultSize="0" autoFill="0" autoLine="0" autoPict="0">
                <anchor moveWithCells="1" sizeWithCells="1">
                  <from>
                    <xdr:col>54</xdr:col>
                    <xdr:colOff>76200</xdr:colOff>
                    <xdr:row>20</xdr:row>
                    <xdr:rowOff>219075</xdr:rowOff>
                  </from>
                  <to>
                    <xdr:col>56</xdr:col>
                    <xdr:colOff>95250</xdr:colOff>
                    <xdr:row>21</xdr:row>
                    <xdr:rowOff>266700</xdr:rowOff>
                  </to>
                </anchor>
              </controlPr>
            </control>
          </mc:Choice>
        </mc:AlternateContent>
        <mc:AlternateContent xmlns:mc="http://schemas.openxmlformats.org/markup-compatibility/2006">
          <mc:Choice Requires="x14">
            <control shapeId="89094" r:id="rId26" name="Check Box 6">
              <controlPr defaultSize="0" autoFill="0" autoLine="0" autoPict="0">
                <anchor moveWithCells="1" sizeWithCells="1">
                  <from>
                    <xdr:col>56</xdr:col>
                    <xdr:colOff>57150</xdr:colOff>
                    <xdr:row>20</xdr:row>
                    <xdr:rowOff>219075</xdr:rowOff>
                  </from>
                  <to>
                    <xdr:col>58</xdr:col>
                    <xdr:colOff>76200</xdr:colOff>
                    <xdr:row>21</xdr:row>
                    <xdr:rowOff>266700</xdr:rowOff>
                  </to>
                </anchor>
              </controlPr>
            </control>
          </mc:Choice>
        </mc:AlternateContent>
        <mc:AlternateContent xmlns:mc="http://schemas.openxmlformats.org/markup-compatibility/2006">
          <mc:Choice Requires="x14">
            <control shapeId="89095" r:id="rId27" name="Check Box 7">
              <controlPr defaultSize="0" autoFill="0" autoLine="0" autoPict="0">
                <anchor moveWithCells="1" sizeWithCells="1">
                  <from>
                    <xdr:col>58</xdr:col>
                    <xdr:colOff>38100</xdr:colOff>
                    <xdr:row>20</xdr:row>
                    <xdr:rowOff>219075</xdr:rowOff>
                  </from>
                  <to>
                    <xdr:col>60</xdr:col>
                    <xdr:colOff>57150</xdr:colOff>
                    <xdr:row>21</xdr:row>
                    <xdr:rowOff>266700</xdr:rowOff>
                  </to>
                </anchor>
              </controlPr>
            </control>
          </mc:Choice>
        </mc:AlternateContent>
        <mc:AlternateContent xmlns:mc="http://schemas.openxmlformats.org/markup-compatibility/2006">
          <mc:Choice Requires="x14">
            <control shapeId="89096" r:id="rId28" name="Check Box 8">
              <controlPr defaultSize="0" autoFill="0" autoLine="0" autoPict="0">
                <anchor moveWithCells="1" sizeWithCells="1">
                  <from>
                    <xdr:col>60</xdr:col>
                    <xdr:colOff>19050</xdr:colOff>
                    <xdr:row>20</xdr:row>
                    <xdr:rowOff>219075</xdr:rowOff>
                  </from>
                  <to>
                    <xdr:col>62</xdr:col>
                    <xdr:colOff>47625</xdr:colOff>
                    <xdr:row>21</xdr:row>
                    <xdr:rowOff>266700</xdr:rowOff>
                  </to>
                </anchor>
              </controlPr>
            </control>
          </mc:Choice>
        </mc:AlternateContent>
        <mc:AlternateContent xmlns:mc="http://schemas.openxmlformats.org/markup-compatibility/2006">
          <mc:Choice Requires="x14">
            <control shapeId="89097" r:id="rId29" name="Check Box 9">
              <controlPr defaultSize="0" autoFill="0" autoLine="0" autoPict="0">
                <anchor moveWithCells="1" sizeWithCells="1">
                  <from>
                    <xdr:col>61</xdr:col>
                    <xdr:colOff>133350</xdr:colOff>
                    <xdr:row>20</xdr:row>
                    <xdr:rowOff>219075</xdr:rowOff>
                  </from>
                  <to>
                    <xdr:col>64</xdr:col>
                    <xdr:colOff>19050</xdr:colOff>
                    <xdr:row>21</xdr:row>
                    <xdr:rowOff>266700</xdr:rowOff>
                  </to>
                </anchor>
              </controlPr>
            </control>
          </mc:Choice>
        </mc:AlternateContent>
        <mc:AlternateContent xmlns:mc="http://schemas.openxmlformats.org/markup-compatibility/2006">
          <mc:Choice Requires="x14">
            <control shapeId="89098" r:id="rId30" name="Check Box 10">
              <controlPr defaultSize="0" autoFill="0" autoLine="0" autoPict="0">
                <anchor moveWithCells="1" sizeWithCells="1">
                  <from>
                    <xdr:col>52</xdr:col>
                    <xdr:colOff>104775</xdr:colOff>
                    <xdr:row>20</xdr:row>
                    <xdr:rowOff>219075</xdr:rowOff>
                  </from>
                  <to>
                    <xdr:col>54</xdr:col>
                    <xdr:colOff>123825</xdr:colOff>
                    <xdr:row>21</xdr:row>
                    <xdr:rowOff>266700</xdr:rowOff>
                  </to>
                </anchor>
              </controlPr>
            </control>
          </mc:Choice>
        </mc:AlternateContent>
        <mc:AlternateContent xmlns:mc="http://schemas.openxmlformats.org/markup-compatibility/2006">
          <mc:Choice Requires="x14">
            <control shapeId="89100" r:id="rId31" name="Check Box 12">
              <controlPr defaultSize="0" autoFill="0" autoLine="0" autoPict="0">
                <anchor moveWithCells="1" sizeWithCells="1">
                  <from>
                    <xdr:col>54</xdr:col>
                    <xdr:colOff>76200</xdr:colOff>
                    <xdr:row>23</xdr:row>
                    <xdr:rowOff>152400</xdr:rowOff>
                  </from>
                  <to>
                    <xdr:col>56</xdr:col>
                    <xdr:colOff>95250</xdr:colOff>
                    <xdr:row>24</xdr:row>
                    <xdr:rowOff>200025</xdr:rowOff>
                  </to>
                </anchor>
              </controlPr>
            </control>
          </mc:Choice>
        </mc:AlternateContent>
        <mc:AlternateContent xmlns:mc="http://schemas.openxmlformats.org/markup-compatibility/2006">
          <mc:Choice Requires="x14">
            <control shapeId="89101" r:id="rId32" name="Check Box 13">
              <controlPr defaultSize="0" autoFill="0" autoLine="0" autoPict="0">
                <anchor moveWithCells="1" sizeWithCells="1">
                  <from>
                    <xdr:col>56</xdr:col>
                    <xdr:colOff>57150</xdr:colOff>
                    <xdr:row>23</xdr:row>
                    <xdr:rowOff>152400</xdr:rowOff>
                  </from>
                  <to>
                    <xdr:col>58</xdr:col>
                    <xdr:colOff>76200</xdr:colOff>
                    <xdr:row>24</xdr:row>
                    <xdr:rowOff>200025</xdr:rowOff>
                  </to>
                </anchor>
              </controlPr>
            </control>
          </mc:Choice>
        </mc:AlternateContent>
        <mc:AlternateContent xmlns:mc="http://schemas.openxmlformats.org/markup-compatibility/2006">
          <mc:Choice Requires="x14">
            <control shapeId="89102" r:id="rId33" name="Check Box 14">
              <controlPr defaultSize="0" autoFill="0" autoLine="0" autoPict="0">
                <anchor moveWithCells="1" sizeWithCells="1">
                  <from>
                    <xdr:col>58</xdr:col>
                    <xdr:colOff>38100</xdr:colOff>
                    <xdr:row>23</xdr:row>
                    <xdr:rowOff>152400</xdr:rowOff>
                  </from>
                  <to>
                    <xdr:col>60</xdr:col>
                    <xdr:colOff>57150</xdr:colOff>
                    <xdr:row>24</xdr:row>
                    <xdr:rowOff>200025</xdr:rowOff>
                  </to>
                </anchor>
              </controlPr>
            </control>
          </mc:Choice>
        </mc:AlternateContent>
        <mc:AlternateContent xmlns:mc="http://schemas.openxmlformats.org/markup-compatibility/2006">
          <mc:Choice Requires="x14">
            <control shapeId="89103" r:id="rId34" name="Check Box 15">
              <controlPr defaultSize="0" autoFill="0" autoLine="0" autoPict="0">
                <anchor moveWithCells="1" sizeWithCells="1">
                  <from>
                    <xdr:col>60</xdr:col>
                    <xdr:colOff>19050</xdr:colOff>
                    <xdr:row>23</xdr:row>
                    <xdr:rowOff>152400</xdr:rowOff>
                  </from>
                  <to>
                    <xdr:col>62</xdr:col>
                    <xdr:colOff>47625</xdr:colOff>
                    <xdr:row>24</xdr:row>
                    <xdr:rowOff>200025</xdr:rowOff>
                  </to>
                </anchor>
              </controlPr>
            </control>
          </mc:Choice>
        </mc:AlternateContent>
        <mc:AlternateContent xmlns:mc="http://schemas.openxmlformats.org/markup-compatibility/2006">
          <mc:Choice Requires="x14">
            <control shapeId="89104" r:id="rId35" name="Check Box 16">
              <controlPr defaultSize="0" autoFill="0" autoLine="0" autoPict="0">
                <anchor moveWithCells="1" sizeWithCells="1">
                  <from>
                    <xdr:col>61</xdr:col>
                    <xdr:colOff>133350</xdr:colOff>
                    <xdr:row>23</xdr:row>
                    <xdr:rowOff>152400</xdr:rowOff>
                  </from>
                  <to>
                    <xdr:col>64</xdr:col>
                    <xdr:colOff>19050</xdr:colOff>
                    <xdr:row>24</xdr:row>
                    <xdr:rowOff>200025</xdr:rowOff>
                  </to>
                </anchor>
              </controlPr>
            </control>
          </mc:Choice>
        </mc:AlternateContent>
        <mc:AlternateContent xmlns:mc="http://schemas.openxmlformats.org/markup-compatibility/2006">
          <mc:Choice Requires="x14">
            <control shapeId="89105" r:id="rId36" name="Check Box 17">
              <controlPr defaultSize="0" autoFill="0" autoLine="0" autoPict="0">
                <anchor moveWithCells="1" sizeWithCells="1">
                  <from>
                    <xdr:col>52</xdr:col>
                    <xdr:colOff>104775</xdr:colOff>
                    <xdr:row>23</xdr:row>
                    <xdr:rowOff>152400</xdr:rowOff>
                  </from>
                  <to>
                    <xdr:col>54</xdr:col>
                    <xdr:colOff>123825</xdr:colOff>
                    <xdr:row>24</xdr:row>
                    <xdr:rowOff>200025</xdr:rowOff>
                  </to>
                </anchor>
              </controlPr>
            </control>
          </mc:Choice>
        </mc:AlternateContent>
        <mc:AlternateContent xmlns:mc="http://schemas.openxmlformats.org/markup-compatibility/2006">
          <mc:Choice Requires="x14">
            <control shapeId="89107" r:id="rId37" name="Check Box 19">
              <controlPr defaultSize="0" autoFill="0" autoLine="0" autoPict="0">
                <anchor moveWithCells="1" sizeWithCells="1">
                  <from>
                    <xdr:col>54</xdr:col>
                    <xdr:colOff>76200</xdr:colOff>
                    <xdr:row>26</xdr:row>
                    <xdr:rowOff>190500</xdr:rowOff>
                  </from>
                  <to>
                    <xdr:col>56</xdr:col>
                    <xdr:colOff>95250</xdr:colOff>
                    <xdr:row>27</xdr:row>
                    <xdr:rowOff>228600</xdr:rowOff>
                  </to>
                </anchor>
              </controlPr>
            </control>
          </mc:Choice>
        </mc:AlternateContent>
        <mc:AlternateContent xmlns:mc="http://schemas.openxmlformats.org/markup-compatibility/2006">
          <mc:Choice Requires="x14">
            <control shapeId="89108" r:id="rId38" name="Check Box 20">
              <controlPr defaultSize="0" autoFill="0" autoLine="0" autoPict="0">
                <anchor moveWithCells="1" sizeWithCells="1">
                  <from>
                    <xdr:col>56</xdr:col>
                    <xdr:colOff>57150</xdr:colOff>
                    <xdr:row>26</xdr:row>
                    <xdr:rowOff>190500</xdr:rowOff>
                  </from>
                  <to>
                    <xdr:col>58</xdr:col>
                    <xdr:colOff>76200</xdr:colOff>
                    <xdr:row>27</xdr:row>
                    <xdr:rowOff>228600</xdr:rowOff>
                  </to>
                </anchor>
              </controlPr>
            </control>
          </mc:Choice>
        </mc:AlternateContent>
        <mc:AlternateContent xmlns:mc="http://schemas.openxmlformats.org/markup-compatibility/2006">
          <mc:Choice Requires="x14">
            <control shapeId="89109" r:id="rId39" name="Check Box 21">
              <controlPr defaultSize="0" autoFill="0" autoLine="0" autoPict="0">
                <anchor moveWithCells="1" sizeWithCells="1">
                  <from>
                    <xdr:col>58</xdr:col>
                    <xdr:colOff>38100</xdr:colOff>
                    <xdr:row>26</xdr:row>
                    <xdr:rowOff>190500</xdr:rowOff>
                  </from>
                  <to>
                    <xdr:col>60</xdr:col>
                    <xdr:colOff>57150</xdr:colOff>
                    <xdr:row>27</xdr:row>
                    <xdr:rowOff>228600</xdr:rowOff>
                  </to>
                </anchor>
              </controlPr>
            </control>
          </mc:Choice>
        </mc:AlternateContent>
        <mc:AlternateContent xmlns:mc="http://schemas.openxmlformats.org/markup-compatibility/2006">
          <mc:Choice Requires="x14">
            <control shapeId="89110" r:id="rId40" name="Check Box 22">
              <controlPr defaultSize="0" autoFill="0" autoLine="0" autoPict="0">
                <anchor moveWithCells="1" sizeWithCells="1">
                  <from>
                    <xdr:col>60</xdr:col>
                    <xdr:colOff>19050</xdr:colOff>
                    <xdr:row>26</xdr:row>
                    <xdr:rowOff>190500</xdr:rowOff>
                  </from>
                  <to>
                    <xdr:col>62</xdr:col>
                    <xdr:colOff>47625</xdr:colOff>
                    <xdr:row>27</xdr:row>
                    <xdr:rowOff>228600</xdr:rowOff>
                  </to>
                </anchor>
              </controlPr>
            </control>
          </mc:Choice>
        </mc:AlternateContent>
        <mc:AlternateContent xmlns:mc="http://schemas.openxmlformats.org/markup-compatibility/2006">
          <mc:Choice Requires="x14">
            <control shapeId="89111" r:id="rId41" name="Check Box 23">
              <controlPr defaultSize="0" autoFill="0" autoLine="0" autoPict="0">
                <anchor moveWithCells="1" sizeWithCells="1">
                  <from>
                    <xdr:col>61</xdr:col>
                    <xdr:colOff>133350</xdr:colOff>
                    <xdr:row>26</xdr:row>
                    <xdr:rowOff>190500</xdr:rowOff>
                  </from>
                  <to>
                    <xdr:col>64</xdr:col>
                    <xdr:colOff>19050</xdr:colOff>
                    <xdr:row>27</xdr:row>
                    <xdr:rowOff>228600</xdr:rowOff>
                  </to>
                </anchor>
              </controlPr>
            </control>
          </mc:Choice>
        </mc:AlternateContent>
        <mc:AlternateContent xmlns:mc="http://schemas.openxmlformats.org/markup-compatibility/2006">
          <mc:Choice Requires="x14">
            <control shapeId="89112" r:id="rId42" name="Check Box 24">
              <controlPr defaultSize="0" autoFill="0" autoLine="0" autoPict="0">
                <anchor moveWithCells="1" sizeWithCells="1">
                  <from>
                    <xdr:col>52</xdr:col>
                    <xdr:colOff>104775</xdr:colOff>
                    <xdr:row>26</xdr:row>
                    <xdr:rowOff>190500</xdr:rowOff>
                  </from>
                  <to>
                    <xdr:col>54</xdr:col>
                    <xdr:colOff>123825</xdr:colOff>
                    <xdr:row>27</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tabColor theme="9" tint="-0.249977111117893"/>
  </sheetPr>
  <dimension ref="A1:CN298"/>
  <sheetViews>
    <sheetView showGridLines="0" view="pageBreakPreview" zoomScale="85" zoomScaleNormal="80" zoomScaleSheetLayoutView="85" workbookViewId="0">
      <selection activeCell="G5" sqref="G5:O7"/>
    </sheetView>
  </sheetViews>
  <sheetFormatPr baseColWidth="10" defaultColWidth="2.140625" defaultRowHeight="12.75" x14ac:dyDescent="0.2"/>
  <cols>
    <col min="1" max="3" width="1.85546875" customWidth="1"/>
    <col min="4" max="29" width="2.42578125" customWidth="1"/>
    <col min="32" max="52" width="2.7109375"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Dossier'!L46</f>
        <v>7</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c r="H5" s="697"/>
      <c r="I5" s="697"/>
      <c r="J5" s="697"/>
      <c r="K5" s="697"/>
      <c r="L5" s="697"/>
      <c r="M5" s="697"/>
      <c r="N5" s="697"/>
      <c r="O5" s="698"/>
      <c r="P5" s="691" t="s">
        <v>1150</v>
      </c>
      <c r="Q5" s="692"/>
      <c r="R5" s="692"/>
      <c r="S5" s="692"/>
      <c r="T5" s="692"/>
      <c r="U5" s="692"/>
      <c r="V5" s="692"/>
      <c r="W5" s="703"/>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e">
        <f>MID(VLOOKUP(G11,'RAP mélangés'!B1:G169,6,FALSE),1,1)</f>
        <v>#N/A</v>
      </c>
      <c r="G9" s="779" t="e">
        <f>(VLOOKUP(G11,'RAP mélangés'!B1:G169,3,FALSE))</f>
        <v>#N/A</v>
      </c>
      <c r="H9" s="780"/>
      <c r="I9" s="780"/>
      <c r="J9" s="780"/>
      <c r="K9" s="133"/>
      <c r="L9" s="134" t="s">
        <v>1153</v>
      </c>
      <c r="M9" s="135"/>
      <c r="N9" s="136"/>
      <c r="O9" s="137" t="e">
        <f>MID(VLOOKUP(G11,'RAP mélangés'!B1:G169,6,FALSE),3,1)</f>
        <v>#N/A</v>
      </c>
      <c r="P9" s="779" t="e">
        <f>(VLOOKUP(G11,'RAP mélangés'!B1:G169,4,FALSE))</f>
        <v>#N/A</v>
      </c>
      <c r="Q9" s="780"/>
      <c r="R9" s="780"/>
      <c r="S9" s="780"/>
      <c r="T9" s="780"/>
      <c r="U9" s="780"/>
      <c r="V9" s="780"/>
      <c r="W9" s="780"/>
      <c r="X9" s="780"/>
      <c r="Y9" s="780"/>
      <c r="Z9" s="780"/>
      <c r="AA9" s="780"/>
      <c r="AB9" s="780"/>
      <c r="AC9" s="780"/>
      <c r="AD9" s="780"/>
      <c r="AE9" s="780"/>
      <c r="AF9" s="781"/>
      <c r="AG9" s="138"/>
      <c r="AI9" s="782" t="s">
        <v>1154</v>
      </c>
      <c r="AJ9" s="782"/>
      <c r="AK9" s="782"/>
      <c r="AL9" s="782"/>
      <c r="AM9" s="139"/>
      <c r="AN9" s="130"/>
      <c r="AO9" s="130"/>
      <c r="AP9" s="140"/>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e">
        <f>MID(VLOOKUP(G11,'RAP mélangés'!B1:G169,6,FALSE),5,2)</f>
        <v>#N/A</v>
      </c>
      <c r="F11" s="788"/>
      <c r="G11" s="783">
        <f xml:space="preserve"> 'Entête Dossier'!M46</f>
        <v>0</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e">
        <f>VLOOKUP(G11,'RAP mélangés'!B1:H169, 5, FALSE)</f>
        <v>#N/A</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e">
        <f>VLOOKUP(G11,'RAP mélangés'!B1:H169, 7, FALSE)</f>
        <v>#N/A</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e">
        <f>Accueil!C28</f>
        <v>#N/A</v>
      </c>
      <c r="B21" s="625"/>
      <c r="C21" s="626"/>
      <c r="D21" s="633" t="e">
        <f ca="1">VLOOKUP($A21,(IF($BS$1="Bac Pro Technicien Menuisier Agenceur", matrice2, (IF($BS$1="CAP Menuisier Fabricant de Menuiserie…", matrice1, matrice3)))),4, FALSE)</f>
        <v>#N/A</v>
      </c>
      <c r="E21" s="634"/>
      <c r="F21" s="634"/>
      <c r="G21" s="634"/>
      <c r="H21" s="634"/>
      <c r="I21" s="634"/>
      <c r="J21" s="634"/>
      <c r="K21" s="634"/>
      <c r="L21" s="634"/>
      <c r="M21" s="634"/>
      <c r="N21" s="634"/>
      <c r="O21" s="634"/>
      <c r="P21" s="635"/>
      <c r="Q21" s="589" t="e">
        <f ca="1">VLOOKUP($A21,(IF($BS$1="Bac Pro Technicien Menuisier Agenceur", matrice2, (IF($BS$1="CAP Menuisier Fabricant de Menuiserie…", matrice1, matrice3)))),8, FALSE)</f>
        <v>#N/A</v>
      </c>
      <c r="R21" s="590"/>
      <c r="S21" s="590"/>
      <c r="T21" s="590"/>
      <c r="U21" s="590"/>
      <c r="V21" s="590"/>
      <c r="W21" s="590"/>
      <c r="X21" s="590"/>
      <c r="Y21" s="590"/>
      <c r="Z21" s="590"/>
      <c r="AA21" s="590"/>
      <c r="AB21" s="590"/>
      <c r="AC21" s="591"/>
      <c r="AD21" s="655"/>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418" t="e">
        <f>VLOOKUP($G$11,'RAP mélangés'!B$1:R$169,8,FALSE)</f>
        <v>#N/A</v>
      </c>
      <c r="BT21" s="209" t="e">
        <f>CONCATENATE((MID($BS21,2,1)),".",(MID($BS21,4,2)))</f>
        <v>#N/A</v>
      </c>
      <c r="BU21" s="316" t="e">
        <f t="shared" ref="BU21:BU29" ca="1" si="0">VLOOKUP(BT21,(IF(BS$1="Bac Pro Technicien Menuisier Agenceur", cobac, (IF(BS$1="BEP Bois, Option D: Menuiserie - Agencement", cgbep, cocap)))),2,FALSE)</f>
        <v>#N/A</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418" t="e">
        <f>VLOOKUP($G$11,'RAP mélangés'!B$1:R$169,9,FALSE)</f>
        <v>#N/A</v>
      </c>
      <c r="BT22" s="209" t="e">
        <f t="shared" ref="BT22:BT29" si="1">CONCATENATE((MID($BS22,2,1)),".",(MID($BS22,4,2)))</f>
        <v>#N/A</v>
      </c>
      <c r="BU22" s="316" t="e">
        <f t="shared" ca="1" si="0"/>
        <v>#N/A</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e">
        <f ca="1">VLOOKUP($A21,(IF($BS$1="Bac Pro Technicien Menuisier Agenceur", matrice2, (IF($BS$1="CAP Menuisier Fabricant de Menuiserie…", matrice1, matrice3)))),9, FALSE)</f>
        <v>#N/A</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0</v>
      </c>
      <c r="BF23" s="588"/>
      <c r="BG23" s="588" t="b">
        <v>0</v>
      </c>
      <c r="BH23" s="588"/>
      <c r="BI23" s="588" t="b">
        <v>0</v>
      </c>
      <c r="BJ23" s="588"/>
      <c r="BK23" s="588" t="b">
        <v>0</v>
      </c>
      <c r="BL23" s="612"/>
      <c r="BM23" s="613" t="e">
        <f>CONCATENATE(BR23,"/")</f>
        <v>#VALUE!</v>
      </c>
      <c r="BN23" s="614"/>
      <c r="BO23" s="474">
        <v>0</v>
      </c>
      <c r="BP23" s="146"/>
      <c r="BQ23" s="146" t="str">
        <f>IF($BA$23=FALSE,(IF($BC$23=FALSE,(IF($BE$23=FALSE,(IF($BG$23=FALSE,(IF($BI$23=FALSE,(IF($BK$23=FALSE,"Non noté",BO23)),BO23*0.75)),BO23*0.5)),BO23*0.3)),BO23*0.2)),BO23*0.1)</f>
        <v>Non noté</v>
      </c>
      <c r="BR23" s="147" t="e">
        <f>(ROUND(BQ23/5,1))*5</f>
        <v>#VALUE!</v>
      </c>
      <c r="BS23" s="418" t="e">
        <f>VLOOKUP($G$11,'RAP mélangés'!B$1:R$169,10,FALSE)</f>
        <v>#N/A</v>
      </c>
      <c r="BT23" s="209" t="e">
        <f t="shared" si="1"/>
        <v>#N/A</v>
      </c>
      <c r="BU23" s="316" t="e">
        <f t="shared" ca="1" si="0"/>
        <v>#N/A</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e">
        <f>Accueil!D28</f>
        <v>#N/A</v>
      </c>
      <c r="B24" s="625"/>
      <c r="C24" s="626"/>
      <c r="D24" s="633" t="e">
        <f ca="1">VLOOKUP($A24,(IF($BS$1="Bac Pro Technicien Menuisier Agenceur", matrice2, (IF($BS$1="CAP Menuisier Fabricant de Menuiserie…", matrice1, matrice3)))),4, FALSE)</f>
        <v>#N/A</v>
      </c>
      <c r="E24" s="634"/>
      <c r="F24" s="634"/>
      <c r="G24" s="634"/>
      <c r="H24" s="634"/>
      <c r="I24" s="634"/>
      <c r="J24" s="634"/>
      <c r="K24" s="634"/>
      <c r="L24" s="634"/>
      <c r="M24" s="634"/>
      <c r="N24" s="634"/>
      <c r="O24" s="634"/>
      <c r="P24" s="635"/>
      <c r="Q24" s="589" t="e">
        <f ca="1">VLOOKUP($A24,(IF($BS$1="Bac Pro Technicien Menuisier Agenceur", matrice2, (IF($BS$1="CAP Menuisier Fabricant de Menuiserie…", matrice1, matrice3)))),8, FALSE)</f>
        <v>#N/A</v>
      </c>
      <c r="R24" s="590"/>
      <c r="S24" s="590"/>
      <c r="T24" s="590"/>
      <c r="U24" s="590"/>
      <c r="V24" s="590"/>
      <c r="W24" s="590"/>
      <c r="X24" s="590"/>
      <c r="Y24" s="590"/>
      <c r="Z24" s="590"/>
      <c r="AA24" s="590"/>
      <c r="AB24" s="590"/>
      <c r="AC24" s="591"/>
      <c r="AD24" s="655"/>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418" t="e">
        <f>VLOOKUP($G$11,'RAP mélangés'!B$1:R$169,11,FALSE)</f>
        <v>#N/A</v>
      </c>
      <c r="BT24" s="209" t="e">
        <f t="shared" si="1"/>
        <v>#N/A</v>
      </c>
      <c r="BU24" s="316" t="e">
        <f t="shared" ca="1" si="0"/>
        <v>#N/A</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418" t="e">
        <f>VLOOKUP($G$11,'RAP mélangés'!B$1:R$169,12,FALSE)</f>
        <v>#N/A</v>
      </c>
      <c r="BT25" s="209" t="e">
        <f t="shared" si="1"/>
        <v>#N/A</v>
      </c>
      <c r="BU25" s="316" t="e">
        <f t="shared" ca="1" si="0"/>
        <v>#N/A</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5"/>
      <c r="R26" s="596"/>
      <c r="S26" s="596"/>
      <c r="T26" s="596"/>
      <c r="U26" s="596"/>
      <c r="V26" s="596"/>
      <c r="W26" s="596"/>
      <c r="X26" s="596"/>
      <c r="Y26" s="596"/>
      <c r="Z26" s="596"/>
      <c r="AA26" s="596"/>
      <c r="AB26" s="596"/>
      <c r="AC26" s="597"/>
      <c r="AD26" s="661" t="e">
        <f ca="1">VLOOKUP($A24,(IF($BS$1="Bac Pro Technicien Menuisier Agenceur", matrice2, (IF($BS$1="CAP Menuisier Fabricant de Menuiserie…", matrice1, matrice3)))),9, FALSE)</f>
        <v>#N/A</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0</v>
      </c>
      <c r="BJ26" s="588"/>
      <c r="BK26" s="588" t="b">
        <v>0</v>
      </c>
      <c r="BL26" s="612"/>
      <c r="BM26" s="613" t="e">
        <f>CONCATENATE(BR26,"/")</f>
        <v>#VALUE!</v>
      </c>
      <c r="BN26" s="614"/>
      <c r="BO26" s="474">
        <v>0</v>
      </c>
      <c r="BP26" s="146"/>
      <c r="BQ26" s="146" t="str">
        <f>IF(BA26=FALSE,(IF(BC26=FALSE,(IF(BE26=FALSE,(IF(BG26=FALSE,(IF(BI26=FALSE,(IF(BK26=FALSE,"Non noté",BO26)),BO26*0.75)),BO26*0.5)),BO26*0.3)),BO26*0.2)),BO26*0.1)</f>
        <v>Non noté</v>
      </c>
      <c r="BR26" s="147" t="e">
        <f>(ROUND(BQ26/5,1))*5</f>
        <v>#VALUE!</v>
      </c>
      <c r="BS26" s="418" t="e">
        <f>VLOOKUP($G$11,'RAP mélangés'!B$1:R$169,13,FALSE)</f>
        <v>#N/A</v>
      </c>
      <c r="BT26" s="209" t="e">
        <f t="shared" si="1"/>
        <v>#N/A</v>
      </c>
      <c r="BU26" s="316" t="e">
        <f t="shared" ca="1" si="0"/>
        <v>#N/A</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t="e">
        <f>Accueil!E28</f>
        <v>#N/A</v>
      </c>
      <c r="B27" s="625"/>
      <c r="C27" s="626"/>
      <c r="D27" s="633" t="e">
        <f ca="1">VLOOKUP($A27,(IF($BS$1="Bac Pro Technicien Menuisier Agenceur", matrice2, (IF($BS$1="CAP Menuisier Fabricant de Menuiserie…", matrice1, matrice3)))),4, FALSE)</f>
        <v>#N/A</v>
      </c>
      <c r="E27" s="634"/>
      <c r="F27" s="634"/>
      <c r="G27" s="634"/>
      <c r="H27" s="634"/>
      <c r="I27" s="634"/>
      <c r="J27" s="634"/>
      <c r="K27" s="634"/>
      <c r="L27" s="634"/>
      <c r="M27" s="634"/>
      <c r="N27" s="634"/>
      <c r="O27" s="634"/>
      <c r="P27" s="635"/>
      <c r="Q27" s="589" t="e">
        <f ca="1">VLOOKUP($A27,(IF($BS$1="Bac Pro Technicien Menuisier Agenceur", matrice2, (IF($BS$1="CAP Menuisier Fabricant de Menuiserie…", matrice1, matrice3)))),8, FALSE)</f>
        <v>#N/A</v>
      </c>
      <c r="R27" s="590"/>
      <c r="S27" s="590"/>
      <c r="T27" s="590"/>
      <c r="U27" s="590"/>
      <c r="V27" s="590"/>
      <c r="W27" s="590"/>
      <c r="X27" s="590"/>
      <c r="Y27" s="590"/>
      <c r="Z27" s="590"/>
      <c r="AA27" s="590"/>
      <c r="AB27" s="590"/>
      <c r="AC27" s="591"/>
      <c r="AD27" s="655"/>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418" t="e">
        <f>VLOOKUP($G$11,'RAP mélangés'!B$1:R$169,14,FALSE)</f>
        <v>#N/A</v>
      </c>
      <c r="BT27" s="209" t="e">
        <f t="shared" si="1"/>
        <v>#N/A</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418" t="e">
        <f>VLOOKUP($G$11,'RAP mélangés'!B$1:R$169,15,FALSE)</f>
        <v>#N/A</v>
      </c>
      <c r="BT28" s="209" t="e">
        <f t="shared" si="1"/>
        <v>#N/A</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e">
        <f ca="1">VLOOKUP($A27,(IF($BS$1="Bac Pro Technicien Menuisier Agenceur", matrice2, (IF($BS$1="CAP Menuisier Fabricant de Menuiserie…", matrice1, matrice3)))),9, FALSE)</f>
        <v>#N/A</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0</v>
      </c>
      <c r="BH29" s="588"/>
      <c r="BI29" s="588" t="b">
        <v>0</v>
      </c>
      <c r="BJ29" s="588"/>
      <c r="BK29" s="588" t="b">
        <v>0</v>
      </c>
      <c r="BL29" s="612"/>
      <c r="BM29" s="613" t="e">
        <f>CONCATENATE(BR29,"/")</f>
        <v>#VALUE!</v>
      </c>
      <c r="BN29" s="614"/>
      <c r="BO29" s="474">
        <v>0</v>
      </c>
      <c r="BP29" s="146"/>
      <c r="BQ29" s="146" t="str">
        <f>IF(BA29=FALSE,(IF(BC29=FALSE,(IF(BE29=FALSE,(IF(BG29=FALSE,(IF(BI29=FALSE,(IF(BK29=FALSE,"Non noté",BO29)),BO29*0.75)),BO29*0.5)),BO29*0.3)),BO29*0.2)),BO29*0.1)</f>
        <v>Non noté</v>
      </c>
      <c r="BR29" s="147" t="e">
        <f>(ROUND(BQ29/5,1))*5</f>
        <v>#VALUE!</v>
      </c>
      <c r="BS29" s="418" t="e">
        <f>VLOOKUP($G$11,'RAP mélangés'!B$1:R$169,16,FALSE)</f>
        <v>#N/A</v>
      </c>
      <c r="BT29" s="209" t="e">
        <f t="shared" si="1"/>
        <v>#N/A</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51"/>
      <c r="X30" s="151"/>
      <c r="Y30" s="151"/>
      <c r="Z30" s="151"/>
      <c r="AA30" s="151"/>
      <c r="AB30" s="151"/>
      <c r="AC30" s="151"/>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S1:BV1"/>
    <mergeCell ref="A5:F7"/>
    <mergeCell ref="G5:O7"/>
    <mergeCell ref="P5:V7"/>
    <mergeCell ref="W5:BC7"/>
    <mergeCell ref="BE7:BO7"/>
    <mergeCell ref="A1:F3"/>
    <mergeCell ref="G1:AF3"/>
    <mergeCell ref="AH1:AX3"/>
    <mergeCell ref="AY1:AZ3"/>
    <mergeCell ref="BA1:BC3"/>
    <mergeCell ref="BE1:BO6"/>
    <mergeCell ref="A9:E9"/>
    <mergeCell ref="G9:J9"/>
    <mergeCell ref="P9:AF9"/>
    <mergeCell ref="AI9:AL9"/>
    <mergeCell ref="A11:D12"/>
    <mergeCell ref="E11:F12"/>
    <mergeCell ref="G11:BO12"/>
    <mergeCell ref="BS16:CH20"/>
    <mergeCell ref="A19:P20"/>
    <mergeCell ref="Q19:AC20"/>
    <mergeCell ref="AD19:AZ20"/>
    <mergeCell ref="BA19:BL19"/>
    <mergeCell ref="BM19:BO20"/>
    <mergeCell ref="AD23:AZ23"/>
    <mergeCell ref="BA23:BB23"/>
    <mergeCell ref="BC23:BD23"/>
    <mergeCell ref="BE23:BF23"/>
    <mergeCell ref="A14:F17"/>
    <mergeCell ref="G14:AF17"/>
    <mergeCell ref="AH14:AL17"/>
    <mergeCell ref="AM14:BO17"/>
    <mergeCell ref="BG23:BH23"/>
    <mergeCell ref="BI23:BJ23"/>
    <mergeCell ref="BK23:BL23"/>
    <mergeCell ref="BM23:BN23"/>
    <mergeCell ref="A21:C23"/>
    <mergeCell ref="D21:P23"/>
    <mergeCell ref="Q21:AC23"/>
    <mergeCell ref="AD21:AZ22"/>
    <mergeCell ref="BI29:BJ29"/>
    <mergeCell ref="BK29:BL29"/>
    <mergeCell ref="BM29:BN29"/>
    <mergeCell ref="Q24:AC26"/>
    <mergeCell ref="Q27:AC29"/>
    <mergeCell ref="A24:C26"/>
    <mergeCell ref="D24:P26"/>
    <mergeCell ref="AD24:AZ25"/>
    <mergeCell ref="BM24:BO25"/>
    <mergeCell ref="AD26:AZ26"/>
    <mergeCell ref="BI26:BJ26"/>
    <mergeCell ref="BK26:BL26"/>
    <mergeCell ref="BA21:BL22"/>
    <mergeCell ref="BM21:BO22"/>
    <mergeCell ref="BM26:BN26"/>
    <mergeCell ref="A27:C29"/>
    <mergeCell ref="D27:P29"/>
    <mergeCell ref="AD27:AZ28"/>
    <mergeCell ref="BM27:BO28"/>
    <mergeCell ref="AD29:AZ29"/>
    <mergeCell ref="BA29:BB29"/>
    <mergeCell ref="BC29:BD29"/>
    <mergeCell ref="BE29:BF29"/>
    <mergeCell ref="BG29:BH29"/>
    <mergeCell ref="BA26:BB26"/>
    <mergeCell ref="BC26:BD26"/>
    <mergeCell ref="BE26:BF26"/>
    <mergeCell ref="BG26:BH26"/>
    <mergeCell ref="AK30:AL31"/>
    <mergeCell ref="AM30:BO31"/>
    <mergeCell ref="BT30:BT33"/>
    <mergeCell ref="BU30:CN33"/>
    <mergeCell ref="N31:AA32"/>
    <mergeCell ref="AK32:AL33"/>
    <mergeCell ref="AM32:BO33"/>
    <mergeCell ref="N33:AE40"/>
    <mergeCell ref="AK34:AL35"/>
    <mergeCell ref="AM34:BO35"/>
    <mergeCell ref="AK36:AL37"/>
    <mergeCell ref="AM36:BO37"/>
    <mergeCell ref="BS30:BS33"/>
    <mergeCell ref="A42:D43"/>
    <mergeCell ref="E42:N43"/>
    <mergeCell ref="O42:P43"/>
    <mergeCell ref="Q42:T43"/>
    <mergeCell ref="U42:AD43"/>
    <mergeCell ref="AO42:BO43"/>
    <mergeCell ref="AK38:AL39"/>
    <mergeCell ref="AM38:BO39"/>
    <mergeCell ref="AK40:AL41"/>
    <mergeCell ref="AM40:BO41"/>
    <mergeCell ref="AE42:AN43"/>
  </mergeCells>
  <conditionalFormatting sqref="O9 L9 A14:AF17 AH14 A9:F9">
    <cfRule type="expression" dxfId="1024" priority="16">
      <formula>$G$11="CHOISIR LA TACHE A EVALUER"</formula>
    </cfRule>
  </conditionalFormatting>
  <conditionalFormatting sqref="A21 A24 A27">
    <cfRule type="cellIs" dxfId="1023" priority="15" operator="notEqual">
      <formula>0</formula>
    </cfRule>
  </conditionalFormatting>
  <conditionalFormatting sqref="Q21 D27 D21 D24 Q24 Q27">
    <cfRule type="containsErrors" dxfId="1022" priority="14" stopIfTrue="1">
      <formula>ISERROR(D21)</formula>
    </cfRule>
  </conditionalFormatting>
  <conditionalFormatting sqref="E11:BO12 A11">
    <cfRule type="expression" dxfId="1021" priority="11">
      <formula>$O$9="1"</formula>
    </cfRule>
    <cfRule type="expression" dxfId="1020" priority="12">
      <formula>$O$9="2"</formula>
    </cfRule>
    <cfRule type="expression" dxfId="1019" priority="13">
      <formula>$O$9="3"</formula>
    </cfRule>
  </conditionalFormatting>
  <conditionalFormatting sqref="A11:BO12">
    <cfRule type="expression" dxfId="1018" priority="8">
      <formula>$O$9="6"</formula>
    </cfRule>
    <cfRule type="expression" dxfId="1017" priority="9">
      <formula>$O$9="5"</formula>
    </cfRule>
    <cfRule type="expression" dxfId="1016" priority="10">
      <formula>$O$9="4"</formula>
    </cfRule>
  </conditionalFormatting>
  <conditionalFormatting sqref="BU21:CN33">
    <cfRule type="containsErrors" dxfId="1015" priority="7">
      <formula>ISERROR(BU21)</formula>
    </cfRule>
  </conditionalFormatting>
  <conditionalFormatting sqref="BS21:BS33">
    <cfRule type="containsErrors" dxfId="1014" priority="5">
      <formula>ISERROR(BS21)</formula>
    </cfRule>
    <cfRule type="cellIs" dxfId="1013" priority="6" operator="equal">
      <formula>0</formula>
    </cfRule>
  </conditionalFormatting>
  <conditionalFormatting sqref="BM23:BN23">
    <cfRule type="containsErrors" dxfId="1012" priority="4">
      <formula>ISERROR(BM23)</formula>
    </cfRule>
  </conditionalFormatting>
  <conditionalFormatting sqref="BM26:BN26">
    <cfRule type="containsErrors" dxfId="1011" priority="3">
      <formula>ISERROR(BM26)</formula>
    </cfRule>
  </conditionalFormatting>
  <conditionalFormatting sqref="BM29:BN29">
    <cfRule type="containsErrors" dxfId="1010" priority="2">
      <formula>ISERROR(BM29)</formula>
    </cfRule>
  </conditionalFormatting>
  <conditionalFormatting sqref="U42:AD43 AO42:BO43">
    <cfRule type="containsErrors" dxfId="1009" priority="1">
      <formula>ISERROR(U42)</formula>
    </cfRule>
  </conditionalFormatting>
  <dataValidations count="4">
    <dataValidation type="list" allowBlank="1" showInputMessage="1" showErrorMessage="1" sqref="U42">
      <formula1>classe</formula1>
    </dataValidation>
    <dataValidation type="list" allowBlank="1" showInputMessage="1" showErrorMessage="1" sqref="G5:O7">
      <formula1>centre_d_interet</formula1>
    </dataValidation>
    <dataValidation type="list" allowBlank="1" showInputMessage="1" showErrorMessage="1" sqref="W5:BC7">
      <formula1>contexte</formula1>
    </dataValidation>
    <dataValidation type="list" allowBlank="1" showInputMessage="1" showErrorMessage="1" sqref="A21:C29">
      <formula1>IF($BS$1="Bac Pro Technicien Menuisier Agenceur", numero_competence_detaille,(IF($BS$1="CAP Menuisier Fabricant de Menuiserie…", compétences, codebep)))</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sizeWithCells="1">
                  <from>
                    <xdr:col>38</xdr:col>
                    <xdr:colOff>0</xdr:colOff>
                    <xdr:row>8</xdr:row>
                    <xdr:rowOff>0</xdr:rowOff>
                  </from>
                  <to>
                    <xdr:col>39</xdr:col>
                    <xdr:colOff>76200</xdr:colOff>
                    <xdr:row>10</xdr:row>
                    <xdr:rowOff>9525</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sizeWithCells="1">
                  <from>
                    <xdr:col>46</xdr:col>
                    <xdr:colOff>85725</xdr:colOff>
                    <xdr:row>8</xdr:row>
                    <xdr:rowOff>0</xdr:rowOff>
                  </from>
                  <to>
                    <xdr:col>47</xdr:col>
                    <xdr:colOff>152400</xdr:colOff>
                    <xdr:row>10</xdr:row>
                    <xdr:rowOff>9525</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sizeWithCells="1">
                  <from>
                    <xdr:col>57</xdr:col>
                    <xdr:colOff>0</xdr:colOff>
                    <xdr:row>8</xdr:row>
                    <xdr:rowOff>0</xdr:rowOff>
                  </from>
                  <to>
                    <xdr:col>58</xdr:col>
                    <xdr:colOff>76200</xdr:colOff>
                    <xdr:row>10</xdr:row>
                    <xdr:rowOff>9525</xdr:rowOff>
                  </to>
                </anchor>
              </controlPr>
            </control>
          </mc:Choice>
        </mc:AlternateContent>
        <mc:AlternateContent xmlns:mc="http://schemas.openxmlformats.org/markup-compatibility/2006">
          <mc:Choice Requires="x14">
            <control shapeId="90137" r:id="rId7" name="Check Box 25">
              <controlPr defaultSize="0" autoFill="0" autoLine="0" autoPict="0">
                <anchor moveWithCells="1" sizeWithCells="1">
                  <from>
                    <xdr:col>54</xdr:col>
                    <xdr:colOff>76200</xdr:colOff>
                    <xdr:row>21</xdr:row>
                    <xdr:rowOff>342900</xdr:rowOff>
                  </from>
                  <to>
                    <xdr:col>56</xdr:col>
                    <xdr:colOff>95250</xdr:colOff>
                    <xdr:row>22</xdr:row>
                    <xdr:rowOff>390525</xdr:rowOff>
                  </to>
                </anchor>
              </controlPr>
            </control>
          </mc:Choice>
        </mc:AlternateContent>
        <mc:AlternateContent xmlns:mc="http://schemas.openxmlformats.org/markup-compatibility/2006">
          <mc:Choice Requires="x14">
            <control shapeId="90138" r:id="rId8" name="Check Box 26">
              <controlPr defaultSize="0" autoFill="0" autoLine="0" autoPict="0">
                <anchor moveWithCells="1" sizeWithCells="1">
                  <from>
                    <xdr:col>56</xdr:col>
                    <xdr:colOff>57150</xdr:colOff>
                    <xdr:row>21</xdr:row>
                    <xdr:rowOff>342900</xdr:rowOff>
                  </from>
                  <to>
                    <xdr:col>58</xdr:col>
                    <xdr:colOff>76200</xdr:colOff>
                    <xdr:row>22</xdr:row>
                    <xdr:rowOff>390525</xdr:rowOff>
                  </to>
                </anchor>
              </controlPr>
            </control>
          </mc:Choice>
        </mc:AlternateContent>
        <mc:AlternateContent xmlns:mc="http://schemas.openxmlformats.org/markup-compatibility/2006">
          <mc:Choice Requires="x14">
            <control shapeId="90139" r:id="rId9" name="Check Box 27">
              <controlPr defaultSize="0" autoFill="0" autoLine="0" autoPict="0">
                <anchor moveWithCells="1" sizeWithCells="1">
                  <from>
                    <xdr:col>58</xdr:col>
                    <xdr:colOff>38100</xdr:colOff>
                    <xdr:row>21</xdr:row>
                    <xdr:rowOff>342900</xdr:rowOff>
                  </from>
                  <to>
                    <xdr:col>60</xdr:col>
                    <xdr:colOff>57150</xdr:colOff>
                    <xdr:row>22</xdr:row>
                    <xdr:rowOff>390525</xdr:rowOff>
                  </to>
                </anchor>
              </controlPr>
            </control>
          </mc:Choice>
        </mc:AlternateContent>
        <mc:AlternateContent xmlns:mc="http://schemas.openxmlformats.org/markup-compatibility/2006">
          <mc:Choice Requires="x14">
            <control shapeId="90140" r:id="rId10" name="Check Box 28">
              <controlPr defaultSize="0" autoFill="0" autoLine="0" autoPict="0">
                <anchor moveWithCells="1" sizeWithCells="1">
                  <from>
                    <xdr:col>60</xdr:col>
                    <xdr:colOff>28575</xdr:colOff>
                    <xdr:row>21</xdr:row>
                    <xdr:rowOff>342900</xdr:rowOff>
                  </from>
                  <to>
                    <xdr:col>62</xdr:col>
                    <xdr:colOff>57150</xdr:colOff>
                    <xdr:row>22</xdr:row>
                    <xdr:rowOff>390525</xdr:rowOff>
                  </to>
                </anchor>
              </controlPr>
            </control>
          </mc:Choice>
        </mc:AlternateContent>
        <mc:AlternateContent xmlns:mc="http://schemas.openxmlformats.org/markup-compatibility/2006">
          <mc:Choice Requires="x14">
            <control shapeId="90141" r:id="rId11" name="Check Box 29">
              <controlPr defaultSize="0" autoFill="0" autoLine="0" autoPict="0">
                <anchor moveWithCells="1" sizeWithCells="1">
                  <from>
                    <xdr:col>61</xdr:col>
                    <xdr:colOff>133350</xdr:colOff>
                    <xdr:row>21</xdr:row>
                    <xdr:rowOff>342900</xdr:rowOff>
                  </from>
                  <to>
                    <xdr:col>64</xdr:col>
                    <xdr:colOff>19050</xdr:colOff>
                    <xdr:row>22</xdr:row>
                    <xdr:rowOff>390525</xdr:rowOff>
                  </to>
                </anchor>
              </controlPr>
            </control>
          </mc:Choice>
        </mc:AlternateContent>
        <mc:AlternateContent xmlns:mc="http://schemas.openxmlformats.org/markup-compatibility/2006">
          <mc:Choice Requires="x14">
            <control shapeId="90142" r:id="rId12" name="Check Box 30">
              <controlPr defaultSize="0" autoFill="0" autoLine="0" autoPict="0">
                <anchor moveWithCells="1" sizeWithCells="1">
                  <from>
                    <xdr:col>52</xdr:col>
                    <xdr:colOff>104775</xdr:colOff>
                    <xdr:row>21</xdr:row>
                    <xdr:rowOff>342900</xdr:rowOff>
                  </from>
                  <to>
                    <xdr:col>54</xdr:col>
                    <xdr:colOff>123825</xdr:colOff>
                    <xdr:row>22</xdr:row>
                    <xdr:rowOff>390525</xdr:rowOff>
                  </to>
                </anchor>
              </controlPr>
            </control>
          </mc:Choice>
        </mc:AlternateContent>
        <mc:AlternateContent xmlns:mc="http://schemas.openxmlformats.org/markup-compatibility/2006">
          <mc:Choice Requires="x14">
            <control shapeId="90143" r:id="rId13" name="Check Box 31">
              <controlPr defaultSize="0" autoFill="0" autoLine="0" autoPict="0">
                <anchor moveWithCells="1" sizeWithCells="1">
                  <from>
                    <xdr:col>54</xdr:col>
                    <xdr:colOff>76200</xdr:colOff>
                    <xdr:row>24</xdr:row>
                    <xdr:rowOff>342900</xdr:rowOff>
                  </from>
                  <to>
                    <xdr:col>56</xdr:col>
                    <xdr:colOff>95250</xdr:colOff>
                    <xdr:row>25</xdr:row>
                    <xdr:rowOff>390525</xdr:rowOff>
                  </to>
                </anchor>
              </controlPr>
            </control>
          </mc:Choice>
        </mc:AlternateContent>
        <mc:AlternateContent xmlns:mc="http://schemas.openxmlformats.org/markup-compatibility/2006">
          <mc:Choice Requires="x14">
            <control shapeId="90144" r:id="rId14" name="Check Box 32">
              <controlPr defaultSize="0" autoFill="0" autoLine="0" autoPict="0">
                <anchor moveWithCells="1" sizeWithCells="1">
                  <from>
                    <xdr:col>56</xdr:col>
                    <xdr:colOff>57150</xdr:colOff>
                    <xdr:row>24</xdr:row>
                    <xdr:rowOff>342900</xdr:rowOff>
                  </from>
                  <to>
                    <xdr:col>58</xdr:col>
                    <xdr:colOff>76200</xdr:colOff>
                    <xdr:row>25</xdr:row>
                    <xdr:rowOff>390525</xdr:rowOff>
                  </to>
                </anchor>
              </controlPr>
            </control>
          </mc:Choice>
        </mc:AlternateContent>
        <mc:AlternateContent xmlns:mc="http://schemas.openxmlformats.org/markup-compatibility/2006">
          <mc:Choice Requires="x14">
            <control shapeId="90145" r:id="rId15" name="Check Box 33">
              <controlPr defaultSize="0" autoFill="0" autoLine="0" autoPict="0">
                <anchor moveWithCells="1" sizeWithCells="1">
                  <from>
                    <xdr:col>58</xdr:col>
                    <xdr:colOff>38100</xdr:colOff>
                    <xdr:row>24</xdr:row>
                    <xdr:rowOff>342900</xdr:rowOff>
                  </from>
                  <to>
                    <xdr:col>60</xdr:col>
                    <xdr:colOff>57150</xdr:colOff>
                    <xdr:row>25</xdr:row>
                    <xdr:rowOff>390525</xdr:rowOff>
                  </to>
                </anchor>
              </controlPr>
            </control>
          </mc:Choice>
        </mc:AlternateContent>
        <mc:AlternateContent xmlns:mc="http://schemas.openxmlformats.org/markup-compatibility/2006">
          <mc:Choice Requires="x14">
            <control shapeId="90146" r:id="rId16" name="Check Box 34">
              <controlPr defaultSize="0" autoFill="0" autoLine="0" autoPict="0">
                <anchor moveWithCells="1" sizeWithCells="1">
                  <from>
                    <xdr:col>60</xdr:col>
                    <xdr:colOff>28575</xdr:colOff>
                    <xdr:row>24</xdr:row>
                    <xdr:rowOff>342900</xdr:rowOff>
                  </from>
                  <to>
                    <xdr:col>62</xdr:col>
                    <xdr:colOff>57150</xdr:colOff>
                    <xdr:row>25</xdr:row>
                    <xdr:rowOff>390525</xdr:rowOff>
                  </to>
                </anchor>
              </controlPr>
            </control>
          </mc:Choice>
        </mc:AlternateContent>
        <mc:AlternateContent xmlns:mc="http://schemas.openxmlformats.org/markup-compatibility/2006">
          <mc:Choice Requires="x14">
            <control shapeId="90147" r:id="rId17" name="Check Box 35">
              <controlPr defaultSize="0" autoFill="0" autoLine="0" autoPict="0">
                <anchor moveWithCells="1" sizeWithCells="1">
                  <from>
                    <xdr:col>61</xdr:col>
                    <xdr:colOff>133350</xdr:colOff>
                    <xdr:row>24</xdr:row>
                    <xdr:rowOff>342900</xdr:rowOff>
                  </from>
                  <to>
                    <xdr:col>64</xdr:col>
                    <xdr:colOff>19050</xdr:colOff>
                    <xdr:row>25</xdr:row>
                    <xdr:rowOff>390525</xdr:rowOff>
                  </to>
                </anchor>
              </controlPr>
            </control>
          </mc:Choice>
        </mc:AlternateContent>
        <mc:AlternateContent xmlns:mc="http://schemas.openxmlformats.org/markup-compatibility/2006">
          <mc:Choice Requires="x14">
            <control shapeId="90148" r:id="rId18" name="Check Box 36">
              <controlPr defaultSize="0" autoFill="0" autoLine="0" autoPict="0">
                <anchor moveWithCells="1" sizeWithCells="1">
                  <from>
                    <xdr:col>52</xdr:col>
                    <xdr:colOff>104775</xdr:colOff>
                    <xdr:row>24</xdr:row>
                    <xdr:rowOff>342900</xdr:rowOff>
                  </from>
                  <to>
                    <xdr:col>54</xdr:col>
                    <xdr:colOff>123825</xdr:colOff>
                    <xdr:row>25</xdr:row>
                    <xdr:rowOff>390525</xdr:rowOff>
                  </to>
                </anchor>
              </controlPr>
            </control>
          </mc:Choice>
        </mc:AlternateContent>
        <mc:AlternateContent xmlns:mc="http://schemas.openxmlformats.org/markup-compatibility/2006">
          <mc:Choice Requires="x14">
            <control shapeId="90149" r:id="rId19" name="Check Box 37">
              <controlPr defaultSize="0" autoFill="0" autoLine="0" autoPict="0">
                <anchor moveWithCells="1" sizeWithCells="1">
                  <from>
                    <xdr:col>54</xdr:col>
                    <xdr:colOff>76200</xdr:colOff>
                    <xdr:row>27</xdr:row>
                    <xdr:rowOff>342900</xdr:rowOff>
                  </from>
                  <to>
                    <xdr:col>56</xdr:col>
                    <xdr:colOff>95250</xdr:colOff>
                    <xdr:row>28</xdr:row>
                    <xdr:rowOff>390525</xdr:rowOff>
                  </to>
                </anchor>
              </controlPr>
            </control>
          </mc:Choice>
        </mc:AlternateContent>
        <mc:AlternateContent xmlns:mc="http://schemas.openxmlformats.org/markup-compatibility/2006">
          <mc:Choice Requires="x14">
            <control shapeId="90150" r:id="rId20" name="Check Box 38">
              <controlPr defaultSize="0" autoFill="0" autoLine="0" autoPict="0">
                <anchor moveWithCells="1" sizeWithCells="1">
                  <from>
                    <xdr:col>56</xdr:col>
                    <xdr:colOff>57150</xdr:colOff>
                    <xdr:row>27</xdr:row>
                    <xdr:rowOff>342900</xdr:rowOff>
                  </from>
                  <to>
                    <xdr:col>58</xdr:col>
                    <xdr:colOff>76200</xdr:colOff>
                    <xdr:row>28</xdr:row>
                    <xdr:rowOff>390525</xdr:rowOff>
                  </to>
                </anchor>
              </controlPr>
            </control>
          </mc:Choice>
        </mc:AlternateContent>
        <mc:AlternateContent xmlns:mc="http://schemas.openxmlformats.org/markup-compatibility/2006">
          <mc:Choice Requires="x14">
            <control shapeId="90151" r:id="rId21" name="Check Box 39">
              <controlPr defaultSize="0" autoFill="0" autoLine="0" autoPict="0">
                <anchor moveWithCells="1" sizeWithCells="1">
                  <from>
                    <xdr:col>58</xdr:col>
                    <xdr:colOff>38100</xdr:colOff>
                    <xdr:row>27</xdr:row>
                    <xdr:rowOff>342900</xdr:rowOff>
                  </from>
                  <to>
                    <xdr:col>60</xdr:col>
                    <xdr:colOff>57150</xdr:colOff>
                    <xdr:row>28</xdr:row>
                    <xdr:rowOff>390525</xdr:rowOff>
                  </to>
                </anchor>
              </controlPr>
            </control>
          </mc:Choice>
        </mc:AlternateContent>
        <mc:AlternateContent xmlns:mc="http://schemas.openxmlformats.org/markup-compatibility/2006">
          <mc:Choice Requires="x14">
            <control shapeId="90152" r:id="rId22" name="Check Box 40">
              <controlPr defaultSize="0" autoFill="0" autoLine="0" autoPict="0">
                <anchor moveWithCells="1" sizeWithCells="1">
                  <from>
                    <xdr:col>60</xdr:col>
                    <xdr:colOff>28575</xdr:colOff>
                    <xdr:row>27</xdr:row>
                    <xdr:rowOff>342900</xdr:rowOff>
                  </from>
                  <to>
                    <xdr:col>62</xdr:col>
                    <xdr:colOff>57150</xdr:colOff>
                    <xdr:row>28</xdr:row>
                    <xdr:rowOff>390525</xdr:rowOff>
                  </to>
                </anchor>
              </controlPr>
            </control>
          </mc:Choice>
        </mc:AlternateContent>
        <mc:AlternateContent xmlns:mc="http://schemas.openxmlformats.org/markup-compatibility/2006">
          <mc:Choice Requires="x14">
            <control shapeId="90153" r:id="rId23" name="Check Box 41">
              <controlPr defaultSize="0" autoFill="0" autoLine="0" autoPict="0">
                <anchor moveWithCells="1" sizeWithCells="1">
                  <from>
                    <xdr:col>61</xdr:col>
                    <xdr:colOff>133350</xdr:colOff>
                    <xdr:row>27</xdr:row>
                    <xdr:rowOff>342900</xdr:rowOff>
                  </from>
                  <to>
                    <xdr:col>64</xdr:col>
                    <xdr:colOff>19050</xdr:colOff>
                    <xdr:row>28</xdr:row>
                    <xdr:rowOff>390525</xdr:rowOff>
                  </to>
                </anchor>
              </controlPr>
            </control>
          </mc:Choice>
        </mc:AlternateContent>
        <mc:AlternateContent xmlns:mc="http://schemas.openxmlformats.org/markup-compatibility/2006">
          <mc:Choice Requires="x14">
            <control shapeId="90154" r:id="rId24" name="Check Box 42">
              <controlPr defaultSize="0" autoFill="0" autoLine="0" autoPict="0">
                <anchor moveWithCells="1" sizeWithCells="1">
                  <from>
                    <xdr:col>52</xdr:col>
                    <xdr:colOff>104775</xdr:colOff>
                    <xdr:row>27</xdr:row>
                    <xdr:rowOff>342900</xdr:rowOff>
                  </from>
                  <to>
                    <xdr:col>54</xdr:col>
                    <xdr:colOff>123825</xdr:colOff>
                    <xdr:row>28</xdr:row>
                    <xdr:rowOff>390525</xdr:rowOff>
                  </to>
                </anchor>
              </controlPr>
            </control>
          </mc:Choice>
        </mc:AlternateContent>
        <mc:AlternateContent xmlns:mc="http://schemas.openxmlformats.org/markup-compatibility/2006">
          <mc:Choice Requires="x14">
            <control shapeId="90117" r:id="rId25" name="Check Box 5">
              <controlPr defaultSize="0" autoFill="0" autoLine="0" autoPict="0">
                <anchor moveWithCells="1" sizeWithCells="1">
                  <from>
                    <xdr:col>54</xdr:col>
                    <xdr:colOff>76200</xdr:colOff>
                    <xdr:row>20</xdr:row>
                    <xdr:rowOff>219075</xdr:rowOff>
                  </from>
                  <to>
                    <xdr:col>56</xdr:col>
                    <xdr:colOff>95250</xdr:colOff>
                    <xdr:row>21</xdr:row>
                    <xdr:rowOff>266700</xdr:rowOff>
                  </to>
                </anchor>
              </controlPr>
            </control>
          </mc:Choice>
        </mc:AlternateContent>
        <mc:AlternateContent xmlns:mc="http://schemas.openxmlformats.org/markup-compatibility/2006">
          <mc:Choice Requires="x14">
            <control shapeId="90118" r:id="rId26" name="Check Box 6">
              <controlPr defaultSize="0" autoFill="0" autoLine="0" autoPict="0">
                <anchor moveWithCells="1" sizeWithCells="1">
                  <from>
                    <xdr:col>56</xdr:col>
                    <xdr:colOff>57150</xdr:colOff>
                    <xdr:row>20</xdr:row>
                    <xdr:rowOff>219075</xdr:rowOff>
                  </from>
                  <to>
                    <xdr:col>58</xdr:col>
                    <xdr:colOff>76200</xdr:colOff>
                    <xdr:row>21</xdr:row>
                    <xdr:rowOff>266700</xdr:rowOff>
                  </to>
                </anchor>
              </controlPr>
            </control>
          </mc:Choice>
        </mc:AlternateContent>
        <mc:AlternateContent xmlns:mc="http://schemas.openxmlformats.org/markup-compatibility/2006">
          <mc:Choice Requires="x14">
            <control shapeId="90119" r:id="rId27" name="Check Box 7">
              <controlPr defaultSize="0" autoFill="0" autoLine="0" autoPict="0">
                <anchor moveWithCells="1" sizeWithCells="1">
                  <from>
                    <xdr:col>58</xdr:col>
                    <xdr:colOff>38100</xdr:colOff>
                    <xdr:row>20</xdr:row>
                    <xdr:rowOff>219075</xdr:rowOff>
                  </from>
                  <to>
                    <xdr:col>60</xdr:col>
                    <xdr:colOff>57150</xdr:colOff>
                    <xdr:row>21</xdr:row>
                    <xdr:rowOff>266700</xdr:rowOff>
                  </to>
                </anchor>
              </controlPr>
            </control>
          </mc:Choice>
        </mc:AlternateContent>
        <mc:AlternateContent xmlns:mc="http://schemas.openxmlformats.org/markup-compatibility/2006">
          <mc:Choice Requires="x14">
            <control shapeId="90120" r:id="rId28" name="Check Box 8">
              <controlPr defaultSize="0" autoFill="0" autoLine="0" autoPict="0">
                <anchor moveWithCells="1" sizeWithCells="1">
                  <from>
                    <xdr:col>60</xdr:col>
                    <xdr:colOff>19050</xdr:colOff>
                    <xdr:row>20</xdr:row>
                    <xdr:rowOff>219075</xdr:rowOff>
                  </from>
                  <to>
                    <xdr:col>62</xdr:col>
                    <xdr:colOff>47625</xdr:colOff>
                    <xdr:row>21</xdr:row>
                    <xdr:rowOff>266700</xdr:rowOff>
                  </to>
                </anchor>
              </controlPr>
            </control>
          </mc:Choice>
        </mc:AlternateContent>
        <mc:AlternateContent xmlns:mc="http://schemas.openxmlformats.org/markup-compatibility/2006">
          <mc:Choice Requires="x14">
            <control shapeId="90121" r:id="rId29" name="Check Box 9">
              <controlPr defaultSize="0" autoFill="0" autoLine="0" autoPict="0">
                <anchor moveWithCells="1" sizeWithCells="1">
                  <from>
                    <xdr:col>61</xdr:col>
                    <xdr:colOff>133350</xdr:colOff>
                    <xdr:row>20</xdr:row>
                    <xdr:rowOff>219075</xdr:rowOff>
                  </from>
                  <to>
                    <xdr:col>64</xdr:col>
                    <xdr:colOff>19050</xdr:colOff>
                    <xdr:row>21</xdr:row>
                    <xdr:rowOff>266700</xdr:rowOff>
                  </to>
                </anchor>
              </controlPr>
            </control>
          </mc:Choice>
        </mc:AlternateContent>
        <mc:AlternateContent xmlns:mc="http://schemas.openxmlformats.org/markup-compatibility/2006">
          <mc:Choice Requires="x14">
            <control shapeId="90122" r:id="rId30" name="Check Box 10">
              <controlPr defaultSize="0" autoFill="0" autoLine="0" autoPict="0">
                <anchor moveWithCells="1" sizeWithCells="1">
                  <from>
                    <xdr:col>52</xdr:col>
                    <xdr:colOff>104775</xdr:colOff>
                    <xdr:row>20</xdr:row>
                    <xdr:rowOff>219075</xdr:rowOff>
                  </from>
                  <to>
                    <xdr:col>54</xdr:col>
                    <xdr:colOff>123825</xdr:colOff>
                    <xdr:row>21</xdr:row>
                    <xdr:rowOff>266700</xdr:rowOff>
                  </to>
                </anchor>
              </controlPr>
            </control>
          </mc:Choice>
        </mc:AlternateContent>
        <mc:AlternateContent xmlns:mc="http://schemas.openxmlformats.org/markup-compatibility/2006">
          <mc:Choice Requires="x14">
            <control shapeId="90124" r:id="rId31" name="Check Box 12">
              <controlPr defaultSize="0" autoFill="0" autoLine="0" autoPict="0">
                <anchor moveWithCells="1" sizeWithCells="1">
                  <from>
                    <xdr:col>54</xdr:col>
                    <xdr:colOff>76200</xdr:colOff>
                    <xdr:row>23</xdr:row>
                    <xdr:rowOff>152400</xdr:rowOff>
                  </from>
                  <to>
                    <xdr:col>56</xdr:col>
                    <xdr:colOff>95250</xdr:colOff>
                    <xdr:row>24</xdr:row>
                    <xdr:rowOff>200025</xdr:rowOff>
                  </to>
                </anchor>
              </controlPr>
            </control>
          </mc:Choice>
        </mc:AlternateContent>
        <mc:AlternateContent xmlns:mc="http://schemas.openxmlformats.org/markup-compatibility/2006">
          <mc:Choice Requires="x14">
            <control shapeId="90125" r:id="rId32" name="Check Box 13">
              <controlPr defaultSize="0" autoFill="0" autoLine="0" autoPict="0">
                <anchor moveWithCells="1" sizeWithCells="1">
                  <from>
                    <xdr:col>56</xdr:col>
                    <xdr:colOff>57150</xdr:colOff>
                    <xdr:row>23</xdr:row>
                    <xdr:rowOff>152400</xdr:rowOff>
                  </from>
                  <to>
                    <xdr:col>58</xdr:col>
                    <xdr:colOff>76200</xdr:colOff>
                    <xdr:row>24</xdr:row>
                    <xdr:rowOff>200025</xdr:rowOff>
                  </to>
                </anchor>
              </controlPr>
            </control>
          </mc:Choice>
        </mc:AlternateContent>
        <mc:AlternateContent xmlns:mc="http://schemas.openxmlformats.org/markup-compatibility/2006">
          <mc:Choice Requires="x14">
            <control shapeId="90126" r:id="rId33" name="Check Box 14">
              <controlPr defaultSize="0" autoFill="0" autoLine="0" autoPict="0">
                <anchor moveWithCells="1" sizeWithCells="1">
                  <from>
                    <xdr:col>58</xdr:col>
                    <xdr:colOff>38100</xdr:colOff>
                    <xdr:row>23</xdr:row>
                    <xdr:rowOff>152400</xdr:rowOff>
                  </from>
                  <to>
                    <xdr:col>60</xdr:col>
                    <xdr:colOff>57150</xdr:colOff>
                    <xdr:row>24</xdr:row>
                    <xdr:rowOff>200025</xdr:rowOff>
                  </to>
                </anchor>
              </controlPr>
            </control>
          </mc:Choice>
        </mc:AlternateContent>
        <mc:AlternateContent xmlns:mc="http://schemas.openxmlformats.org/markup-compatibility/2006">
          <mc:Choice Requires="x14">
            <control shapeId="90127" r:id="rId34" name="Check Box 15">
              <controlPr defaultSize="0" autoFill="0" autoLine="0" autoPict="0">
                <anchor moveWithCells="1" sizeWithCells="1">
                  <from>
                    <xdr:col>60</xdr:col>
                    <xdr:colOff>19050</xdr:colOff>
                    <xdr:row>23</xdr:row>
                    <xdr:rowOff>152400</xdr:rowOff>
                  </from>
                  <to>
                    <xdr:col>62</xdr:col>
                    <xdr:colOff>47625</xdr:colOff>
                    <xdr:row>24</xdr:row>
                    <xdr:rowOff>200025</xdr:rowOff>
                  </to>
                </anchor>
              </controlPr>
            </control>
          </mc:Choice>
        </mc:AlternateContent>
        <mc:AlternateContent xmlns:mc="http://schemas.openxmlformats.org/markup-compatibility/2006">
          <mc:Choice Requires="x14">
            <control shapeId="90128" r:id="rId35" name="Check Box 16">
              <controlPr defaultSize="0" autoFill="0" autoLine="0" autoPict="0">
                <anchor moveWithCells="1" sizeWithCells="1">
                  <from>
                    <xdr:col>61</xdr:col>
                    <xdr:colOff>133350</xdr:colOff>
                    <xdr:row>23</xdr:row>
                    <xdr:rowOff>152400</xdr:rowOff>
                  </from>
                  <to>
                    <xdr:col>64</xdr:col>
                    <xdr:colOff>19050</xdr:colOff>
                    <xdr:row>24</xdr:row>
                    <xdr:rowOff>200025</xdr:rowOff>
                  </to>
                </anchor>
              </controlPr>
            </control>
          </mc:Choice>
        </mc:AlternateContent>
        <mc:AlternateContent xmlns:mc="http://schemas.openxmlformats.org/markup-compatibility/2006">
          <mc:Choice Requires="x14">
            <control shapeId="90129" r:id="rId36" name="Check Box 17">
              <controlPr defaultSize="0" autoFill="0" autoLine="0" autoPict="0">
                <anchor moveWithCells="1" sizeWithCells="1">
                  <from>
                    <xdr:col>52</xdr:col>
                    <xdr:colOff>104775</xdr:colOff>
                    <xdr:row>23</xdr:row>
                    <xdr:rowOff>152400</xdr:rowOff>
                  </from>
                  <to>
                    <xdr:col>54</xdr:col>
                    <xdr:colOff>123825</xdr:colOff>
                    <xdr:row>24</xdr:row>
                    <xdr:rowOff>200025</xdr:rowOff>
                  </to>
                </anchor>
              </controlPr>
            </control>
          </mc:Choice>
        </mc:AlternateContent>
        <mc:AlternateContent xmlns:mc="http://schemas.openxmlformats.org/markup-compatibility/2006">
          <mc:Choice Requires="x14">
            <control shapeId="90131" r:id="rId37" name="Check Box 19">
              <controlPr defaultSize="0" autoFill="0" autoLine="0" autoPict="0">
                <anchor moveWithCells="1" sizeWithCells="1">
                  <from>
                    <xdr:col>54</xdr:col>
                    <xdr:colOff>76200</xdr:colOff>
                    <xdr:row>26</xdr:row>
                    <xdr:rowOff>190500</xdr:rowOff>
                  </from>
                  <to>
                    <xdr:col>56</xdr:col>
                    <xdr:colOff>95250</xdr:colOff>
                    <xdr:row>27</xdr:row>
                    <xdr:rowOff>228600</xdr:rowOff>
                  </to>
                </anchor>
              </controlPr>
            </control>
          </mc:Choice>
        </mc:AlternateContent>
        <mc:AlternateContent xmlns:mc="http://schemas.openxmlformats.org/markup-compatibility/2006">
          <mc:Choice Requires="x14">
            <control shapeId="90132" r:id="rId38" name="Check Box 20">
              <controlPr defaultSize="0" autoFill="0" autoLine="0" autoPict="0">
                <anchor moveWithCells="1" sizeWithCells="1">
                  <from>
                    <xdr:col>56</xdr:col>
                    <xdr:colOff>57150</xdr:colOff>
                    <xdr:row>26</xdr:row>
                    <xdr:rowOff>190500</xdr:rowOff>
                  </from>
                  <to>
                    <xdr:col>58</xdr:col>
                    <xdr:colOff>76200</xdr:colOff>
                    <xdr:row>27</xdr:row>
                    <xdr:rowOff>228600</xdr:rowOff>
                  </to>
                </anchor>
              </controlPr>
            </control>
          </mc:Choice>
        </mc:AlternateContent>
        <mc:AlternateContent xmlns:mc="http://schemas.openxmlformats.org/markup-compatibility/2006">
          <mc:Choice Requires="x14">
            <control shapeId="90133" r:id="rId39" name="Check Box 21">
              <controlPr defaultSize="0" autoFill="0" autoLine="0" autoPict="0">
                <anchor moveWithCells="1" sizeWithCells="1">
                  <from>
                    <xdr:col>58</xdr:col>
                    <xdr:colOff>38100</xdr:colOff>
                    <xdr:row>26</xdr:row>
                    <xdr:rowOff>190500</xdr:rowOff>
                  </from>
                  <to>
                    <xdr:col>60</xdr:col>
                    <xdr:colOff>57150</xdr:colOff>
                    <xdr:row>27</xdr:row>
                    <xdr:rowOff>228600</xdr:rowOff>
                  </to>
                </anchor>
              </controlPr>
            </control>
          </mc:Choice>
        </mc:AlternateContent>
        <mc:AlternateContent xmlns:mc="http://schemas.openxmlformats.org/markup-compatibility/2006">
          <mc:Choice Requires="x14">
            <control shapeId="90134" r:id="rId40" name="Check Box 22">
              <controlPr defaultSize="0" autoFill="0" autoLine="0" autoPict="0">
                <anchor moveWithCells="1" sizeWithCells="1">
                  <from>
                    <xdr:col>60</xdr:col>
                    <xdr:colOff>19050</xdr:colOff>
                    <xdr:row>26</xdr:row>
                    <xdr:rowOff>190500</xdr:rowOff>
                  </from>
                  <to>
                    <xdr:col>62</xdr:col>
                    <xdr:colOff>47625</xdr:colOff>
                    <xdr:row>27</xdr:row>
                    <xdr:rowOff>228600</xdr:rowOff>
                  </to>
                </anchor>
              </controlPr>
            </control>
          </mc:Choice>
        </mc:AlternateContent>
        <mc:AlternateContent xmlns:mc="http://schemas.openxmlformats.org/markup-compatibility/2006">
          <mc:Choice Requires="x14">
            <control shapeId="90135" r:id="rId41" name="Check Box 23">
              <controlPr defaultSize="0" autoFill="0" autoLine="0" autoPict="0">
                <anchor moveWithCells="1" sizeWithCells="1">
                  <from>
                    <xdr:col>61</xdr:col>
                    <xdr:colOff>133350</xdr:colOff>
                    <xdr:row>26</xdr:row>
                    <xdr:rowOff>190500</xdr:rowOff>
                  </from>
                  <to>
                    <xdr:col>64</xdr:col>
                    <xdr:colOff>19050</xdr:colOff>
                    <xdr:row>27</xdr:row>
                    <xdr:rowOff>228600</xdr:rowOff>
                  </to>
                </anchor>
              </controlPr>
            </control>
          </mc:Choice>
        </mc:AlternateContent>
        <mc:AlternateContent xmlns:mc="http://schemas.openxmlformats.org/markup-compatibility/2006">
          <mc:Choice Requires="x14">
            <control shapeId="90136" r:id="rId42" name="Check Box 24">
              <controlPr defaultSize="0" autoFill="0" autoLine="0" autoPict="0">
                <anchor moveWithCells="1" sizeWithCells="1">
                  <from>
                    <xdr:col>52</xdr:col>
                    <xdr:colOff>104775</xdr:colOff>
                    <xdr:row>26</xdr:row>
                    <xdr:rowOff>190500</xdr:rowOff>
                  </from>
                  <to>
                    <xdr:col>54</xdr:col>
                    <xdr:colOff>123825</xdr:colOff>
                    <xdr:row>27</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tabColor theme="9" tint="-0.249977111117893"/>
  </sheetPr>
  <dimension ref="A1:CN298"/>
  <sheetViews>
    <sheetView showGridLines="0" view="pageBreakPreview" zoomScale="85" zoomScaleNormal="80" zoomScaleSheetLayoutView="85" workbookViewId="0">
      <selection activeCell="G5" sqref="G5:O7"/>
    </sheetView>
  </sheetViews>
  <sheetFormatPr baseColWidth="10" defaultColWidth="2.140625" defaultRowHeight="12.75" x14ac:dyDescent="0.2"/>
  <cols>
    <col min="1" max="3" width="1.85546875" customWidth="1"/>
    <col min="4" max="29" width="2.42578125" customWidth="1"/>
    <col min="32" max="52" width="2.7109375" customWidth="1"/>
    <col min="69" max="70" width="8" hidden="1" customWidth="1"/>
    <col min="71" max="71" width="6" customWidth="1"/>
    <col min="72" max="72" width="4.42578125" hidden="1" customWidth="1"/>
    <col min="73" max="73" width="9.5703125" customWidth="1"/>
  </cols>
  <sheetData>
    <row r="1" spans="1:86" ht="12" customHeight="1" x14ac:dyDescent="0.2">
      <c r="A1" s="721" t="s">
        <v>1146</v>
      </c>
      <c r="B1" s="722"/>
      <c r="C1" s="722"/>
      <c r="D1" s="722"/>
      <c r="E1" s="722"/>
      <c r="F1" s="722"/>
      <c r="G1" s="727" t="str">
        <f ca="1">'Entête Dossier'!M23</f>
        <v>TABLETTE D'ANGLE</v>
      </c>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28"/>
      <c r="AH1" s="733" t="s">
        <v>1147</v>
      </c>
      <c r="AI1" s="733"/>
      <c r="AJ1" s="733"/>
      <c r="AK1" s="733"/>
      <c r="AL1" s="733"/>
      <c r="AM1" s="733"/>
      <c r="AN1" s="733"/>
      <c r="AO1" s="733"/>
      <c r="AP1" s="733"/>
      <c r="AQ1" s="733"/>
      <c r="AR1" s="733"/>
      <c r="AS1" s="733"/>
      <c r="AT1" s="733"/>
      <c r="AU1" s="733"/>
      <c r="AV1" s="733"/>
      <c r="AW1" s="733"/>
      <c r="AX1" s="734"/>
      <c r="AY1" s="735" t="s">
        <v>1148</v>
      </c>
      <c r="AZ1" s="735"/>
      <c r="BA1" s="738" t="str">
        <f xml:space="preserve"> 'Entête Dossier'!L47</f>
        <v>8</v>
      </c>
      <c r="BB1" s="738"/>
      <c r="BC1" s="739"/>
      <c r="BD1" s="1"/>
      <c r="BE1" s="712"/>
      <c r="BF1" s="713"/>
      <c r="BG1" s="713"/>
      <c r="BH1" s="713"/>
      <c r="BI1" s="713"/>
      <c r="BJ1" s="713"/>
      <c r="BK1" s="713"/>
      <c r="BL1" s="713"/>
      <c r="BM1" s="713"/>
      <c r="BN1" s="713"/>
      <c r="BO1" s="714"/>
      <c r="BP1" s="2"/>
      <c r="BQ1" s="2"/>
      <c r="BR1" s="2"/>
      <c r="BS1" s="598" t="str">
        <f ca="1">CELL("contenu",Accueil!B4:B4)</f>
        <v>Bac Pro Technicien Menuisier Agenceur</v>
      </c>
      <c r="BT1" s="598"/>
      <c r="BU1" s="598"/>
      <c r="BV1" s="598"/>
    </row>
    <row r="2" spans="1:86" ht="12" customHeight="1" x14ac:dyDescent="0.2">
      <c r="A2" s="723"/>
      <c r="B2" s="724"/>
      <c r="C2" s="724"/>
      <c r="D2" s="724"/>
      <c r="E2" s="724"/>
      <c r="F2" s="724"/>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30"/>
      <c r="AG2" s="128"/>
      <c r="AH2" s="733"/>
      <c r="AI2" s="733"/>
      <c r="AJ2" s="733"/>
      <c r="AK2" s="733"/>
      <c r="AL2" s="733"/>
      <c r="AM2" s="733"/>
      <c r="AN2" s="733"/>
      <c r="AO2" s="733"/>
      <c r="AP2" s="733"/>
      <c r="AQ2" s="733"/>
      <c r="AR2" s="733"/>
      <c r="AS2" s="733"/>
      <c r="AT2" s="733"/>
      <c r="AU2" s="733"/>
      <c r="AV2" s="733"/>
      <c r="AW2" s="733"/>
      <c r="AX2" s="734"/>
      <c r="AY2" s="736"/>
      <c r="AZ2" s="736"/>
      <c r="BA2" s="740"/>
      <c r="BB2" s="740"/>
      <c r="BC2" s="741"/>
      <c r="BD2" s="1"/>
      <c r="BE2" s="715"/>
      <c r="BF2" s="716"/>
      <c r="BG2" s="716"/>
      <c r="BH2" s="716"/>
      <c r="BI2" s="716"/>
      <c r="BJ2" s="716"/>
      <c r="BK2" s="716"/>
      <c r="BL2" s="716"/>
      <c r="BM2" s="716"/>
      <c r="BN2" s="716"/>
      <c r="BO2" s="717"/>
      <c r="BP2" s="2"/>
      <c r="BQ2" s="2"/>
      <c r="BR2" s="2"/>
      <c r="BS2" s="2"/>
      <c r="BT2" s="1"/>
    </row>
    <row r="3" spans="1:86" ht="12" customHeight="1" x14ac:dyDescent="0.2">
      <c r="A3" s="725"/>
      <c r="B3" s="726"/>
      <c r="C3" s="726"/>
      <c r="D3" s="726"/>
      <c r="E3" s="726"/>
      <c r="F3" s="726"/>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2"/>
      <c r="AG3" s="128"/>
      <c r="AH3" s="733"/>
      <c r="AI3" s="733"/>
      <c r="AJ3" s="733"/>
      <c r="AK3" s="733"/>
      <c r="AL3" s="733"/>
      <c r="AM3" s="733"/>
      <c r="AN3" s="733"/>
      <c r="AO3" s="733"/>
      <c r="AP3" s="733"/>
      <c r="AQ3" s="733"/>
      <c r="AR3" s="733"/>
      <c r="AS3" s="733"/>
      <c r="AT3" s="733"/>
      <c r="AU3" s="733"/>
      <c r="AV3" s="733"/>
      <c r="AW3" s="733"/>
      <c r="AX3" s="734"/>
      <c r="AY3" s="737"/>
      <c r="AZ3" s="737"/>
      <c r="BA3" s="742"/>
      <c r="BB3" s="742"/>
      <c r="BC3" s="743"/>
      <c r="BD3" s="1"/>
      <c r="BE3" s="715"/>
      <c r="BF3" s="716"/>
      <c r="BG3" s="716"/>
      <c r="BH3" s="716"/>
      <c r="BI3" s="716"/>
      <c r="BJ3" s="716"/>
      <c r="BK3" s="716"/>
      <c r="BL3" s="716"/>
      <c r="BM3" s="716"/>
      <c r="BN3" s="716"/>
      <c r="BO3" s="717"/>
      <c r="BP3" s="2"/>
      <c r="BQ3" s="2"/>
      <c r="BR3" s="2"/>
      <c r="BS3" s="2"/>
      <c r="BT3" s="1"/>
    </row>
    <row r="4" spans="1:86" ht="4.5" customHeight="1" x14ac:dyDescent="0.2">
      <c r="A4" s="130"/>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
      <c r="BE4" s="715"/>
      <c r="BF4" s="716"/>
      <c r="BG4" s="716"/>
      <c r="BH4" s="716"/>
      <c r="BI4" s="716"/>
      <c r="BJ4" s="716"/>
      <c r="BK4" s="716"/>
      <c r="BL4" s="716"/>
      <c r="BM4" s="716"/>
      <c r="BN4" s="716"/>
      <c r="BO4" s="717"/>
      <c r="BP4" s="2"/>
      <c r="BQ4" s="2"/>
      <c r="BR4" s="2"/>
      <c r="BS4" s="2"/>
      <c r="BT4" s="1"/>
    </row>
    <row r="5" spans="1:86" ht="11.25" customHeight="1" x14ac:dyDescent="0.2">
      <c r="A5" s="691" t="s">
        <v>1149</v>
      </c>
      <c r="B5" s="692"/>
      <c r="C5" s="692"/>
      <c r="D5" s="692"/>
      <c r="E5" s="692"/>
      <c r="F5" s="692"/>
      <c r="G5" s="697"/>
      <c r="H5" s="697"/>
      <c r="I5" s="697"/>
      <c r="J5" s="697"/>
      <c r="K5" s="697"/>
      <c r="L5" s="697"/>
      <c r="M5" s="697"/>
      <c r="N5" s="697"/>
      <c r="O5" s="698"/>
      <c r="P5" s="691" t="s">
        <v>1150</v>
      </c>
      <c r="Q5" s="692"/>
      <c r="R5" s="692"/>
      <c r="S5" s="692"/>
      <c r="T5" s="692"/>
      <c r="U5" s="692"/>
      <c r="V5" s="692"/>
      <c r="W5" s="703"/>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4"/>
      <c r="BD5" s="40"/>
      <c r="BE5" s="715"/>
      <c r="BF5" s="716"/>
      <c r="BG5" s="716"/>
      <c r="BH5" s="716"/>
      <c r="BI5" s="716"/>
      <c r="BJ5" s="716"/>
      <c r="BK5" s="716"/>
      <c r="BL5" s="716"/>
      <c r="BM5" s="716"/>
      <c r="BN5" s="716"/>
      <c r="BO5" s="717"/>
      <c r="BP5" s="2"/>
      <c r="BQ5" s="2"/>
      <c r="BR5" s="2"/>
      <c r="BS5" s="2"/>
      <c r="BT5" s="1"/>
    </row>
    <row r="6" spans="1:86" ht="11.25" customHeight="1" x14ac:dyDescent="0.2">
      <c r="A6" s="693"/>
      <c r="B6" s="694"/>
      <c r="C6" s="694"/>
      <c r="D6" s="694"/>
      <c r="E6" s="694"/>
      <c r="F6" s="694"/>
      <c r="G6" s="699"/>
      <c r="H6" s="699"/>
      <c r="I6" s="699"/>
      <c r="J6" s="699"/>
      <c r="K6" s="699"/>
      <c r="L6" s="699"/>
      <c r="M6" s="699"/>
      <c r="N6" s="699"/>
      <c r="O6" s="700"/>
      <c r="P6" s="693"/>
      <c r="Q6" s="694"/>
      <c r="R6" s="694"/>
      <c r="S6" s="694"/>
      <c r="T6" s="694"/>
      <c r="U6" s="694"/>
      <c r="V6" s="694"/>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6"/>
      <c r="BD6" s="40"/>
      <c r="BE6" s="718"/>
      <c r="BF6" s="719"/>
      <c r="BG6" s="719"/>
      <c r="BH6" s="719"/>
      <c r="BI6" s="719"/>
      <c r="BJ6" s="719"/>
      <c r="BK6" s="719"/>
      <c r="BL6" s="719"/>
      <c r="BM6" s="719"/>
      <c r="BN6" s="719"/>
      <c r="BO6" s="720"/>
      <c r="BP6" s="2"/>
      <c r="BQ6" s="2"/>
      <c r="BR6" s="2"/>
      <c r="BS6" s="2"/>
      <c r="BT6" s="1"/>
    </row>
    <row r="7" spans="1:86" ht="11.25" customHeight="1" x14ac:dyDescent="0.2">
      <c r="A7" s="695"/>
      <c r="B7" s="696"/>
      <c r="C7" s="696"/>
      <c r="D7" s="696"/>
      <c r="E7" s="696"/>
      <c r="F7" s="696"/>
      <c r="G7" s="701"/>
      <c r="H7" s="701"/>
      <c r="I7" s="701"/>
      <c r="J7" s="701"/>
      <c r="K7" s="701"/>
      <c r="L7" s="701"/>
      <c r="M7" s="701"/>
      <c r="N7" s="701"/>
      <c r="O7" s="702"/>
      <c r="P7" s="695"/>
      <c r="Q7" s="696"/>
      <c r="R7" s="696"/>
      <c r="S7" s="696"/>
      <c r="T7" s="696"/>
      <c r="U7" s="696"/>
      <c r="V7" s="696"/>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8"/>
      <c r="BD7" s="40"/>
      <c r="BE7" s="709" t="str">
        <f ca="1">IF(G1="", "", G1)</f>
        <v>TABLETTE D'ANGLE</v>
      </c>
      <c r="BF7" s="710"/>
      <c r="BG7" s="710"/>
      <c r="BH7" s="710"/>
      <c r="BI7" s="710"/>
      <c r="BJ7" s="710"/>
      <c r="BK7" s="710"/>
      <c r="BL7" s="710"/>
      <c r="BM7" s="710"/>
      <c r="BN7" s="710"/>
      <c r="BO7" s="711"/>
      <c r="BP7" s="2"/>
      <c r="BQ7" s="2"/>
      <c r="BR7" s="2"/>
      <c r="BS7" s="2"/>
      <c r="BT7" s="1"/>
    </row>
    <row r="8" spans="1:86" ht="11.25" customHeight="1" x14ac:dyDescent="0.2">
      <c r="A8" s="131"/>
      <c r="B8" s="131"/>
      <c r="C8" s="131"/>
      <c r="D8" s="131"/>
      <c r="E8" s="131"/>
      <c r="F8" s="131"/>
      <c r="G8" s="131"/>
      <c r="H8" s="132"/>
      <c r="I8" s="132"/>
      <c r="J8" s="132"/>
      <c r="K8" s="132"/>
      <c r="L8" s="132"/>
      <c r="M8" s="132"/>
      <c r="N8" s="132"/>
      <c r="O8" s="132"/>
      <c r="P8" s="131"/>
      <c r="Q8" s="131"/>
      <c r="R8" s="131"/>
      <c r="S8" s="131"/>
      <c r="T8" s="131"/>
      <c r="U8" s="131"/>
      <c r="V8" s="131"/>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29"/>
      <c r="BF8" s="129"/>
      <c r="BG8" s="129"/>
      <c r="BH8" s="129"/>
      <c r="BI8" s="129"/>
      <c r="BJ8" s="129"/>
      <c r="BK8" s="129"/>
      <c r="BL8" s="129"/>
      <c r="BM8" s="129"/>
      <c r="BN8" s="129"/>
      <c r="BO8" s="129"/>
      <c r="BP8" s="2"/>
      <c r="BQ8" s="2"/>
      <c r="BR8" s="2"/>
      <c r="BS8" s="2"/>
      <c r="BT8" s="1"/>
    </row>
    <row r="9" spans="1:86" ht="16.5" customHeight="1" x14ac:dyDescent="0.2">
      <c r="A9" s="777" t="s">
        <v>1151</v>
      </c>
      <c r="B9" s="778"/>
      <c r="C9" s="778"/>
      <c r="D9" s="778"/>
      <c r="E9" s="778"/>
      <c r="F9" s="137" t="e">
        <f>MID(VLOOKUP(G11,'RAP mélangés'!B1:G169,6,FALSE),1,1)</f>
        <v>#N/A</v>
      </c>
      <c r="G9" s="779" t="e">
        <f>(VLOOKUP(G11,'RAP mélangés'!B1:G169,3,FALSE))</f>
        <v>#N/A</v>
      </c>
      <c r="H9" s="780"/>
      <c r="I9" s="780"/>
      <c r="J9" s="780"/>
      <c r="K9" s="133"/>
      <c r="L9" s="134" t="s">
        <v>1153</v>
      </c>
      <c r="M9" s="135"/>
      <c r="N9" s="136"/>
      <c r="O9" s="137" t="e">
        <f>MID(VLOOKUP(G11,'RAP mélangés'!B1:G169,6,FALSE),3,1)</f>
        <v>#N/A</v>
      </c>
      <c r="P9" s="779" t="e">
        <f>(VLOOKUP(G11,'RAP mélangés'!B1:G169,4,FALSE))</f>
        <v>#N/A</v>
      </c>
      <c r="Q9" s="780"/>
      <c r="R9" s="780"/>
      <c r="S9" s="780"/>
      <c r="T9" s="780"/>
      <c r="U9" s="780"/>
      <c r="V9" s="780"/>
      <c r="W9" s="780"/>
      <c r="X9" s="780"/>
      <c r="Y9" s="780"/>
      <c r="Z9" s="780"/>
      <c r="AA9" s="780"/>
      <c r="AB9" s="780"/>
      <c r="AC9" s="780"/>
      <c r="AD9" s="780"/>
      <c r="AE9" s="780"/>
      <c r="AF9" s="781"/>
      <c r="AG9" s="138"/>
      <c r="AI9" s="782" t="s">
        <v>1154</v>
      </c>
      <c r="AJ9" s="782"/>
      <c r="AK9" s="782"/>
      <c r="AL9" s="782"/>
      <c r="AM9" s="139"/>
      <c r="AN9" s="130"/>
      <c r="AO9" s="130"/>
      <c r="AP9" s="140"/>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2"/>
      <c r="BQ9" s="2"/>
      <c r="BR9" s="2"/>
      <c r="BS9" s="2"/>
      <c r="BT9" s="1"/>
    </row>
    <row r="10" spans="1:86" ht="3.75" customHeight="1" x14ac:dyDescent="0.2">
      <c r="A10" s="130"/>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130"/>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2"/>
      <c r="BQ10" s="2"/>
      <c r="BR10" s="2"/>
      <c r="BS10" s="2"/>
      <c r="BT10" s="1"/>
    </row>
    <row r="11" spans="1:86" ht="11.25" customHeight="1" x14ac:dyDescent="0.2">
      <c r="A11" s="783" t="s">
        <v>1155</v>
      </c>
      <c r="B11" s="784"/>
      <c r="C11" s="784"/>
      <c r="D11" s="784"/>
      <c r="E11" s="787" t="e">
        <f>MID(VLOOKUP(G11,'RAP mélangés'!B1:G169,6,FALSE),5,2)</f>
        <v>#N/A</v>
      </c>
      <c r="F11" s="788"/>
      <c r="G11" s="783">
        <f xml:space="preserve"> 'Entête Dossier'!M47</f>
        <v>0</v>
      </c>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c r="AT11" s="784"/>
      <c r="AU11" s="784"/>
      <c r="AV11" s="784"/>
      <c r="AW11" s="784"/>
      <c r="AX11" s="784"/>
      <c r="AY11" s="784"/>
      <c r="AZ11" s="784"/>
      <c r="BA11" s="784"/>
      <c r="BB11" s="784"/>
      <c r="BC11" s="784"/>
      <c r="BD11" s="784"/>
      <c r="BE11" s="784"/>
      <c r="BF11" s="784"/>
      <c r="BG11" s="784"/>
      <c r="BH11" s="784"/>
      <c r="BI11" s="784"/>
      <c r="BJ11" s="784"/>
      <c r="BK11" s="784"/>
      <c r="BL11" s="784"/>
      <c r="BM11" s="784"/>
      <c r="BN11" s="784"/>
      <c r="BO11" s="791"/>
      <c r="BP11" s="2"/>
      <c r="BQ11" s="2"/>
      <c r="BR11" s="2"/>
      <c r="BS11" s="311"/>
      <c r="BT11" s="1"/>
    </row>
    <row r="12" spans="1:86" ht="11.25" customHeight="1" x14ac:dyDescent="0.2">
      <c r="A12" s="785"/>
      <c r="B12" s="786"/>
      <c r="C12" s="786"/>
      <c r="D12" s="786"/>
      <c r="E12" s="789"/>
      <c r="F12" s="790"/>
      <c r="G12" s="785"/>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92"/>
      <c r="BP12" s="2"/>
      <c r="BQ12" s="2"/>
      <c r="BR12" s="2"/>
      <c r="BS12" s="2"/>
      <c r="BT12" s="1"/>
    </row>
    <row r="13" spans="1:86" ht="3.75" customHeight="1" x14ac:dyDescent="0.3">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2"/>
      <c r="BQ13" s="2"/>
      <c r="BR13" s="2"/>
      <c r="BS13" s="2"/>
      <c r="BT13" s="1"/>
    </row>
    <row r="14" spans="1:86" ht="9.75" customHeight="1" x14ac:dyDescent="0.3">
      <c r="A14" s="744" t="s">
        <v>1156</v>
      </c>
      <c r="B14" s="745"/>
      <c r="C14" s="745"/>
      <c r="D14" s="745"/>
      <c r="E14" s="745"/>
      <c r="F14" s="746"/>
      <c r="G14" s="753" t="e">
        <f>VLOOKUP(G11,'RAP mélangés'!B1:H169, 5, FALSE)</f>
        <v>#N/A</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c r="AG14" s="142"/>
      <c r="AH14" s="762" t="s">
        <v>1157</v>
      </c>
      <c r="AI14" s="763"/>
      <c r="AJ14" s="763"/>
      <c r="AK14" s="763"/>
      <c r="AL14" s="763"/>
      <c r="AM14" s="768" t="e">
        <f>VLOOKUP(G11,'RAP mélangés'!B1:H169, 7, FALSE)</f>
        <v>#N/A</v>
      </c>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70"/>
      <c r="BP14" s="2"/>
      <c r="BQ14" s="2"/>
      <c r="BR14" s="2"/>
      <c r="BS14" s="2"/>
      <c r="BT14" s="1"/>
    </row>
    <row r="15" spans="1:86" ht="9.75" customHeight="1" x14ac:dyDescent="0.3">
      <c r="A15" s="747"/>
      <c r="B15" s="748"/>
      <c r="C15" s="748"/>
      <c r="D15" s="748"/>
      <c r="E15" s="748"/>
      <c r="F15" s="749"/>
      <c r="G15" s="756"/>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c r="AG15" s="142"/>
      <c r="AH15" s="764"/>
      <c r="AI15" s="765"/>
      <c r="AJ15" s="765"/>
      <c r="AK15" s="765"/>
      <c r="AL15" s="765"/>
      <c r="AM15" s="771"/>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3"/>
      <c r="BP15" s="2"/>
      <c r="BQ15" s="2"/>
      <c r="BR15" s="2"/>
      <c r="BS15" s="2"/>
      <c r="BT15" s="1"/>
    </row>
    <row r="16" spans="1:86" ht="9.75" customHeight="1" x14ac:dyDescent="0.3">
      <c r="A16" s="747"/>
      <c r="B16" s="748"/>
      <c r="C16" s="748"/>
      <c r="D16" s="748"/>
      <c r="E16" s="748"/>
      <c r="F16" s="749"/>
      <c r="G16" s="756"/>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c r="AG16" s="142"/>
      <c r="AH16" s="764"/>
      <c r="AI16" s="765"/>
      <c r="AJ16" s="765"/>
      <c r="AK16" s="765"/>
      <c r="AL16" s="765"/>
      <c r="AM16" s="771"/>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3"/>
      <c r="BP16" s="2"/>
      <c r="BQ16" s="2"/>
      <c r="BR16" s="2"/>
      <c r="BS16" s="608" t="s">
        <v>1196</v>
      </c>
      <c r="BT16" s="608"/>
      <c r="BU16" s="608"/>
      <c r="BV16" s="608"/>
      <c r="BW16" s="608"/>
      <c r="BX16" s="608"/>
      <c r="BY16" s="608"/>
      <c r="BZ16" s="608"/>
      <c r="CA16" s="608"/>
      <c r="CB16" s="608"/>
      <c r="CC16" s="608"/>
      <c r="CD16" s="608"/>
      <c r="CE16" s="608"/>
      <c r="CF16" s="608"/>
      <c r="CG16" s="608"/>
      <c r="CH16" s="608"/>
    </row>
    <row r="17" spans="1:92" ht="9.75" customHeight="1" x14ac:dyDescent="0.3">
      <c r="A17" s="750"/>
      <c r="B17" s="751"/>
      <c r="C17" s="751"/>
      <c r="D17" s="751"/>
      <c r="E17" s="751"/>
      <c r="F17" s="752"/>
      <c r="G17" s="759"/>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c r="AG17" s="142"/>
      <c r="AH17" s="766"/>
      <c r="AI17" s="767"/>
      <c r="AJ17" s="767"/>
      <c r="AK17" s="767"/>
      <c r="AL17" s="767"/>
      <c r="AM17" s="774"/>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6"/>
      <c r="BP17" s="2"/>
      <c r="BQ17" s="2"/>
      <c r="BR17" s="2"/>
      <c r="BS17" s="608"/>
      <c r="BT17" s="608"/>
      <c r="BU17" s="608"/>
      <c r="BV17" s="608"/>
      <c r="BW17" s="608"/>
      <c r="BX17" s="608"/>
      <c r="BY17" s="608"/>
      <c r="BZ17" s="608"/>
      <c r="CA17" s="608"/>
      <c r="CB17" s="608"/>
      <c r="CC17" s="608"/>
      <c r="CD17" s="608"/>
      <c r="CE17" s="608"/>
      <c r="CF17" s="608"/>
      <c r="CG17" s="608"/>
      <c r="CH17" s="608"/>
    </row>
    <row r="18" spans="1:92" ht="18"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44"/>
      <c r="AK18" s="144"/>
      <c r="AL18" s="144"/>
      <c r="AM18" s="144"/>
      <c r="AN18" s="144"/>
      <c r="AO18" s="144"/>
      <c r="AP18" s="144"/>
      <c r="AQ18" s="144"/>
      <c r="AR18" s="144"/>
      <c r="AS18" s="144"/>
      <c r="AT18" s="144"/>
      <c r="AU18" s="144"/>
      <c r="AV18" s="144"/>
      <c r="AW18" s="144"/>
      <c r="AX18" s="144"/>
      <c r="AY18" s="144"/>
      <c r="AZ18" s="144"/>
      <c r="BA18" s="145"/>
      <c r="BB18" s="144"/>
      <c r="BC18" s="144"/>
      <c r="BD18" s="144"/>
      <c r="BE18" s="144"/>
      <c r="BF18" s="144"/>
      <c r="BG18" s="144"/>
      <c r="BH18" s="144"/>
      <c r="BL18" s="1"/>
      <c r="BM18" s="1"/>
      <c r="BN18" s="1"/>
      <c r="BO18" s="1"/>
      <c r="BP18" s="2"/>
      <c r="BQ18" s="2"/>
      <c r="BR18" s="2"/>
      <c r="BS18" s="608"/>
      <c r="BT18" s="608"/>
      <c r="BU18" s="608"/>
      <c r="BV18" s="608"/>
      <c r="BW18" s="608"/>
      <c r="BX18" s="608"/>
      <c r="BY18" s="608"/>
      <c r="BZ18" s="608"/>
      <c r="CA18" s="608"/>
      <c r="CB18" s="608"/>
      <c r="CC18" s="608"/>
      <c r="CD18" s="608"/>
      <c r="CE18" s="608"/>
      <c r="CF18" s="608"/>
      <c r="CG18" s="608"/>
      <c r="CH18" s="608"/>
    </row>
    <row r="19" spans="1:92" ht="18" customHeight="1" x14ac:dyDescent="0.25">
      <c r="A19" s="664" t="s">
        <v>1158</v>
      </c>
      <c r="B19" s="665"/>
      <c r="C19" s="665"/>
      <c r="D19" s="665"/>
      <c r="E19" s="665"/>
      <c r="F19" s="665"/>
      <c r="G19" s="665"/>
      <c r="H19" s="665"/>
      <c r="I19" s="665"/>
      <c r="J19" s="665"/>
      <c r="K19" s="665"/>
      <c r="L19" s="665"/>
      <c r="M19" s="665"/>
      <c r="N19" s="665"/>
      <c r="O19" s="665"/>
      <c r="P19" s="666"/>
      <c r="Q19" s="670" t="s">
        <v>1159</v>
      </c>
      <c r="R19" s="671"/>
      <c r="S19" s="671"/>
      <c r="T19" s="671"/>
      <c r="U19" s="671"/>
      <c r="V19" s="671"/>
      <c r="W19" s="671"/>
      <c r="X19" s="671"/>
      <c r="Y19" s="671"/>
      <c r="Z19" s="671"/>
      <c r="AA19" s="671"/>
      <c r="AB19" s="671"/>
      <c r="AC19" s="672"/>
      <c r="AD19" s="676" t="s">
        <v>1160</v>
      </c>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8"/>
      <c r="BA19" s="682" t="s">
        <v>1161</v>
      </c>
      <c r="BB19" s="683"/>
      <c r="BC19" s="683"/>
      <c r="BD19" s="683"/>
      <c r="BE19" s="683"/>
      <c r="BF19" s="683"/>
      <c r="BG19" s="683"/>
      <c r="BH19" s="683"/>
      <c r="BI19" s="683"/>
      <c r="BJ19" s="683"/>
      <c r="BK19" s="683"/>
      <c r="BL19" s="684"/>
      <c r="BM19" s="685" t="s">
        <v>1162</v>
      </c>
      <c r="BN19" s="686"/>
      <c r="BO19" s="687"/>
      <c r="BP19" s="2"/>
      <c r="BQ19" s="2"/>
      <c r="BR19" s="2"/>
      <c r="BS19" s="608"/>
      <c r="BT19" s="608"/>
      <c r="BU19" s="608"/>
      <c r="BV19" s="608"/>
      <c r="BW19" s="608"/>
      <c r="BX19" s="608"/>
      <c r="BY19" s="608"/>
      <c r="BZ19" s="608"/>
      <c r="CA19" s="608"/>
      <c r="CB19" s="608"/>
      <c r="CC19" s="608"/>
      <c r="CD19" s="608"/>
      <c r="CE19" s="608"/>
      <c r="CF19" s="608"/>
      <c r="CG19" s="608"/>
      <c r="CH19" s="608"/>
    </row>
    <row r="20" spans="1:92" ht="18" customHeight="1" x14ac:dyDescent="0.2">
      <c r="A20" s="667"/>
      <c r="B20" s="668"/>
      <c r="C20" s="668"/>
      <c r="D20" s="668"/>
      <c r="E20" s="668"/>
      <c r="F20" s="668"/>
      <c r="G20" s="668"/>
      <c r="H20" s="668"/>
      <c r="I20" s="668"/>
      <c r="J20" s="668"/>
      <c r="K20" s="668"/>
      <c r="L20" s="668"/>
      <c r="M20" s="668"/>
      <c r="N20" s="668"/>
      <c r="O20" s="668"/>
      <c r="P20" s="669"/>
      <c r="Q20" s="673"/>
      <c r="R20" s="674"/>
      <c r="S20" s="674"/>
      <c r="T20" s="674"/>
      <c r="U20" s="674"/>
      <c r="V20" s="674"/>
      <c r="W20" s="674"/>
      <c r="X20" s="674"/>
      <c r="Y20" s="674"/>
      <c r="Z20" s="674"/>
      <c r="AA20" s="674"/>
      <c r="AB20" s="674"/>
      <c r="AC20" s="675"/>
      <c r="AD20" s="679"/>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1"/>
      <c r="BA20" s="425"/>
      <c r="BB20" s="426"/>
      <c r="BC20" s="427"/>
      <c r="BD20" s="427"/>
      <c r="BE20" s="427"/>
      <c r="BF20" s="427"/>
      <c r="BG20" s="427"/>
      <c r="BH20" s="427"/>
      <c r="BI20" s="427"/>
      <c r="BJ20" s="427"/>
      <c r="BK20" s="426"/>
      <c r="BL20" s="428"/>
      <c r="BM20" s="688"/>
      <c r="BN20" s="689"/>
      <c r="BO20" s="690"/>
      <c r="BP20" s="2"/>
      <c r="BQ20" s="2"/>
      <c r="BR20" s="2"/>
      <c r="BS20" s="608"/>
      <c r="BT20" s="608"/>
      <c r="BU20" s="608"/>
      <c r="BV20" s="608"/>
      <c r="BW20" s="608"/>
      <c r="BX20" s="608"/>
      <c r="BY20" s="608"/>
      <c r="BZ20" s="608"/>
      <c r="CA20" s="608"/>
      <c r="CB20" s="608"/>
      <c r="CC20" s="608"/>
      <c r="CD20" s="608"/>
      <c r="CE20" s="608"/>
      <c r="CF20" s="608"/>
      <c r="CG20" s="608"/>
      <c r="CH20" s="608"/>
    </row>
    <row r="21" spans="1:92" ht="31.5" customHeight="1" x14ac:dyDescent="0.25">
      <c r="A21" s="624" t="e">
        <f>Accueil!C29</f>
        <v>#N/A</v>
      </c>
      <c r="B21" s="625"/>
      <c r="C21" s="626"/>
      <c r="D21" s="633" t="e">
        <f ca="1">VLOOKUP($A21,(IF($BS$1="Bac Pro Technicien Menuisier Agenceur", matrice2, (IF($BS$1="CAP Menuisier Fabricant de Menuiserie…", matrice1, matrice3)))),4, FALSE)</f>
        <v>#N/A</v>
      </c>
      <c r="E21" s="634"/>
      <c r="F21" s="634"/>
      <c r="G21" s="634"/>
      <c r="H21" s="634"/>
      <c r="I21" s="634"/>
      <c r="J21" s="634"/>
      <c r="K21" s="634"/>
      <c r="L21" s="634"/>
      <c r="M21" s="634"/>
      <c r="N21" s="634"/>
      <c r="O21" s="634"/>
      <c r="P21" s="635"/>
      <c r="Q21" s="589" t="e">
        <f ca="1">VLOOKUP($A21,(IF($BS$1="Bac Pro Technicien Menuisier Agenceur", matrice2, (IF($BS$1="CAP Menuisier Fabricant de Menuiserie…", matrice1, matrice3)))),8, FALSE)</f>
        <v>#N/A</v>
      </c>
      <c r="R21" s="590"/>
      <c r="S21" s="590"/>
      <c r="T21" s="590"/>
      <c r="U21" s="590"/>
      <c r="V21" s="590"/>
      <c r="W21" s="590"/>
      <c r="X21" s="590"/>
      <c r="Y21" s="590"/>
      <c r="Z21" s="590"/>
      <c r="AA21" s="590"/>
      <c r="AB21" s="590"/>
      <c r="AC21" s="591"/>
      <c r="AD21" s="655"/>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7"/>
      <c r="BA21" s="796"/>
      <c r="BB21" s="797"/>
      <c r="BC21" s="797"/>
      <c r="BD21" s="797"/>
      <c r="BE21" s="797"/>
      <c r="BF21" s="797"/>
      <c r="BG21" s="797"/>
      <c r="BH21" s="797"/>
      <c r="BI21" s="797"/>
      <c r="BJ21" s="797"/>
      <c r="BK21" s="797"/>
      <c r="BL21" s="798"/>
      <c r="BM21" s="618"/>
      <c r="BN21" s="619"/>
      <c r="BO21" s="620"/>
      <c r="BP21" s="2"/>
      <c r="BQ21" s="2"/>
      <c r="BR21" s="2"/>
      <c r="BS21" s="418" t="e">
        <f>VLOOKUP($G$11,'RAP mélangés'!B$1:R$169,8,FALSE)</f>
        <v>#N/A</v>
      </c>
      <c r="BT21" s="209" t="e">
        <f>CONCATENATE((MID($BS21,2,1)),".",(MID($BS21,4,2)))</f>
        <v>#N/A</v>
      </c>
      <c r="BU21" s="316" t="e">
        <f t="shared" ref="BU21:BU29" ca="1" si="0">VLOOKUP(BT21,(IF(BS$1="Bac Pro Technicien Menuisier Agenceur", cobac, (IF(BS$1="BEP Bois, Option D: Menuiserie - Agencement", cgbep, cocap)))),2,FALSE)</f>
        <v>#N/A</v>
      </c>
      <c r="BV21" s="20"/>
      <c r="BW21" s="20"/>
      <c r="BX21" s="20"/>
      <c r="BY21" s="20"/>
      <c r="BZ21" s="20"/>
      <c r="CA21" s="20"/>
      <c r="CB21" s="20"/>
      <c r="CC21" s="20"/>
      <c r="CD21" s="20"/>
      <c r="CE21" s="20"/>
      <c r="CF21" s="20"/>
      <c r="CG21" s="20"/>
      <c r="CH21" s="20"/>
      <c r="CI21" s="20"/>
      <c r="CJ21" s="20"/>
      <c r="CK21" s="20"/>
      <c r="CL21" s="20"/>
      <c r="CM21" s="20"/>
      <c r="CN21" s="20"/>
    </row>
    <row r="22" spans="1:92" ht="31.5" customHeight="1" x14ac:dyDescent="0.25">
      <c r="A22" s="627"/>
      <c r="B22" s="628"/>
      <c r="C22" s="629"/>
      <c r="D22" s="636"/>
      <c r="E22" s="637"/>
      <c r="F22" s="637"/>
      <c r="G22" s="637"/>
      <c r="H22" s="637"/>
      <c r="I22" s="637"/>
      <c r="J22" s="637"/>
      <c r="K22" s="637"/>
      <c r="L22" s="637"/>
      <c r="M22" s="637"/>
      <c r="N22" s="637"/>
      <c r="O22" s="637"/>
      <c r="P22" s="638"/>
      <c r="Q22" s="592"/>
      <c r="R22" s="593"/>
      <c r="S22" s="593"/>
      <c r="T22" s="593"/>
      <c r="U22" s="593"/>
      <c r="V22" s="593"/>
      <c r="W22" s="593"/>
      <c r="X22" s="593"/>
      <c r="Y22" s="593"/>
      <c r="Z22" s="593"/>
      <c r="AA22" s="593"/>
      <c r="AB22" s="593"/>
      <c r="AC22" s="594"/>
      <c r="AD22" s="658"/>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60"/>
      <c r="BA22" s="799"/>
      <c r="BB22" s="800"/>
      <c r="BC22" s="800"/>
      <c r="BD22" s="800"/>
      <c r="BE22" s="800"/>
      <c r="BF22" s="800"/>
      <c r="BG22" s="800"/>
      <c r="BH22" s="800"/>
      <c r="BI22" s="800"/>
      <c r="BJ22" s="800"/>
      <c r="BK22" s="800"/>
      <c r="BL22" s="801"/>
      <c r="BM22" s="793"/>
      <c r="BN22" s="794"/>
      <c r="BO22" s="795"/>
      <c r="BP22" s="2"/>
      <c r="BQ22" s="2"/>
      <c r="BR22" s="2"/>
      <c r="BS22" s="418" t="e">
        <f>VLOOKUP($G$11,'RAP mélangés'!B$1:R$169,9,FALSE)</f>
        <v>#N/A</v>
      </c>
      <c r="BT22" s="209" t="e">
        <f t="shared" ref="BT22:BT29" si="1">CONCATENATE((MID($BS22,2,1)),".",(MID($BS22,4,2)))</f>
        <v>#N/A</v>
      </c>
      <c r="BU22" s="316" t="e">
        <f t="shared" ca="1" si="0"/>
        <v>#N/A</v>
      </c>
      <c r="BV22" s="20"/>
      <c r="BW22" s="20"/>
      <c r="BX22" s="20"/>
      <c r="BY22" s="20"/>
      <c r="BZ22" s="20"/>
      <c r="CA22" s="20"/>
      <c r="CB22" s="20"/>
      <c r="CC22" s="20"/>
      <c r="CD22" s="20"/>
      <c r="CE22" s="20"/>
      <c r="CF22" s="20"/>
      <c r="CG22" s="20"/>
      <c r="CH22" s="20"/>
      <c r="CI22" s="20"/>
      <c r="CJ22" s="20"/>
      <c r="CK22" s="20"/>
      <c r="CL22" s="20"/>
      <c r="CM22" s="20"/>
      <c r="CN22" s="20"/>
    </row>
    <row r="23" spans="1:92" ht="31.5" customHeight="1" x14ac:dyDescent="0.25">
      <c r="A23" s="630"/>
      <c r="B23" s="631"/>
      <c r="C23" s="632"/>
      <c r="D23" s="639"/>
      <c r="E23" s="640"/>
      <c r="F23" s="640"/>
      <c r="G23" s="640"/>
      <c r="H23" s="640"/>
      <c r="I23" s="640"/>
      <c r="J23" s="640"/>
      <c r="K23" s="640"/>
      <c r="L23" s="640"/>
      <c r="M23" s="640"/>
      <c r="N23" s="640"/>
      <c r="O23" s="640"/>
      <c r="P23" s="641"/>
      <c r="Q23" s="595"/>
      <c r="R23" s="596"/>
      <c r="S23" s="596"/>
      <c r="T23" s="596"/>
      <c r="U23" s="596"/>
      <c r="V23" s="596"/>
      <c r="W23" s="596"/>
      <c r="X23" s="596"/>
      <c r="Y23" s="596"/>
      <c r="Z23" s="596"/>
      <c r="AA23" s="596"/>
      <c r="AB23" s="596"/>
      <c r="AC23" s="597"/>
      <c r="AD23" s="661" t="e">
        <f ca="1">VLOOKUP($A21,(IF($BS$1="Bac Pro Technicien Menuisier Agenceur", matrice2, (IF($BS$1="CAP Menuisier Fabricant de Menuiserie…", matrice1, matrice3)))),9, FALSE)</f>
        <v>#N/A</v>
      </c>
      <c r="AE23" s="662"/>
      <c r="AF23" s="662"/>
      <c r="AG23" s="662"/>
      <c r="AH23" s="662"/>
      <c r="AI23" s="662"/>
      <c r="AJ23" s="662"/>
      <c r="AK23" s="662"/>
      <c r="AL23" s="662"/>
      <c r="AM23" s="662"/>
      <c r="AN23" s="662"/>
      <c r="AO23" s="662"/>
      <c r="AP23" s="662"/>
      <c r="AQ23" s="662"/>
      <c r="AR23" s="662"/>
      <c r="AS23" s="662"/>
      <c r="AT23" s="662"/>
      <c r="AU23" s="662"/>
      <c r="AV23" s="662"/>
      <c r="AW23" s="662"/>
      <c r="AX23" s="662"/>
      <c r="AY23" s="662"/>
      <c r="AZ23" s="663"/>
      <c r="BA23" s="609" t="b">
        <v>0</v>
      </c>
      <c r="BB23" s="588"/>
      <c r="BC23" s="588" t="b">
        <v>0</v>
      </c>
      <c r="BD23" s="588"/>
      <c r="BE23" s="588" t="b">
        <v>0</v>
      </c>
      <c r="BF23" s="588"/>
      <c r="BG23" s="588" t="b">
        <v>0</v>
      </c>
      <c r="BH23" s="588"/>
      <c r="BI23" s="588" t="b">
        <v>0</v>
      </c>
      <c r="BJ23" s="588"/>
      <c r="BK23" s="588" t="b">
        <v>0</v>
      </c>
      <c r="BL23" s="612"/>
      <c r="BM23" s="613" t="e">
        <f>CONCATENATE(BR23,"/")</f>
        <v>#VALUE!</v>
      </c>
      <c r="BN23" s="614"/>
      <c r="BO23" s="474">
        <v>0</v>
      </c>
      <c r="BP23" s="146"/>
      <c r="BQ23" s="146" t="str">
        <f>IF($BA$23=FALSE,(IF($BC$23=FALSE,(IF($BE$23=FALSE,(IF($BG$23=FALSE,(IF($BI$23=FALSE,(IF($BK$23=FALSE,"Non noté",BO23)),BO23*0.75)),BO23*0.5)),BO23*0.3)),BO23*0.2)),BO23*0.1)</f>
        <v>Non noté</v>
      </c>
      <c r="BR23" s="147" t="e">
        <f>(ROUND(BQ23/5,1))*5</f>
        <v>#VALUE!</v>
      </c>
      <c r="BS23" s="418" t="e">
        <f>VLOOKUP($G$11,'RAP mélangés'!B$1:R$169,10,FALSE)</f>
        <v>#N/A</v>
      </c>
      <c r="BT23" s="209" t="e">
        <f t="shared" si="1"/>
        <v>#N/A</v>
      </c>
      <c r="BU23" s="316" t="e">
        <f t="shared" ca="1" si="0"/>
        <v>#N/A</v>
      </c>
      <c r="BV23" s="20"/>
      <c r="BW23" s="20"/>
      <c r="BX23" s="20"/>
      <c r="BY23" s="20"/>
      <c r="BZ23" s="20"/>
      <c r="CA23" s="20"/>
      <c r="CB23" s="20"/>
      <c r="CC23" s="20"/>
      <c r="CD23" s="20"/>
      <c r="CE23" s="20"/>
      <c r="CF23" s="20"/>
      <c r="CG23" s="20"/>
      <c r="CH23" s="20"/>
      <c r="CI23" s="20"/>
      <c r="CJ23" s="20"/>
      <c r="CK23" s="20"/>
      <c r="CL23" s="20"/>
      <c r="CM23" s="20"/>
      <c r="CN23" s="20"/>
    </row>
    <row r="24" spans="1:92" ht="31.5" customHeight="1" x14ac:dyDescent="0.25">
      <c r="A24" s="624" t="e">
        <f>Accueil!D29</f>
        <v>#N/A</v>
      </c>
      <c r="B24" s="625"/>
      <c r="C24" s="626"/>
      <c r="D24" s="633" t="e">
        <f ca="1">VLOOKUP($A24,(IF($BS$1="Bac Pro Technicien Menuisier Agenceur", matrice2, (IF($BS$1="CAP Menuisier Fabricant de Menuiserie…", matrice1, matrice3)))),4, FALSE)</f>
        <v>#N/A</v>
      </c>
      <c r="E24" s="634"/>
      <c r="F24" s="634"/>
      <c r="G24" s="634"/>
      <c r="H24" s="634"/>
      <c r="I24" s="634"/>
      <c r="J24" s="634"/>
      <c r="K24" s="634"/>
      <c r="L24" s="634"/>
      <c r="M24" s="634"/>
      <c r="N24" s="634"/>
      <c r="O24" s="634"/>
      <c r="P24" s="635"/>
      <c r="Q24" s="589" t="e">
        <f ca="1">VLOOKUP($A24,(IF($BS$1="Bac Pro Technicien Menuisier Agenceur", matrice2, (IF($BS$1="CAP Menuisier Fabricant de Menuiserie…", matrice1, matrice3)))),8, FALSE)</f>
        <v>#N/A</v>
      </c>
      <c r="R24" s="590"/>
      <c r="S24" s="590"/>
      <c r="T24" s="590"/>
      <c r="U24" s="590"/>
      <c r="V24" s="590"/>
      <c r="W24" s="590"/>
      <c r="X24" s="590"/>
      <c r="Y24" s="590"/>
      <c r="Z24" s="590"/>
      <c r="AA24" s="590"/>
      <c r="AB24" s="590"/>
      <c r="AC24" s="591"/>
      <c r="AD24" s="655"/>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7"/>
      <c r="BA24" s="420"/>
      <c r="BB24" s="421"/>
      <c r="BC24" s="421"/>
      <c r="BD24" s="421"/>
      <c r="BE24" s="421"/>
      <c r="BF24" s="421"/>
      <c r="BG24" s="421"/>
      <c r="BH24" s="421"/>
      <c r="BI24" s="421"/>
      <c r="BJ24" s="421"/>
      <c r="BK24" s="421"/>
      <c r="BL24" s="422"/>
      <c r="BM24" s="618"/>
      <c r="BN24" s="619"/>
      <c r="BO24" s="620"/>
      <c r="BP24" s="147"/>
      <c r="BR24" s="147"/>
      <c r="BS24" s="418" t="e">
        <f>VLOOKUP($G$11,'RAP mélangés'!B$1:R$169,11,FALSE)</f>
        <v>#N/A</v>
      </c>
      <c r="BT24" s="209" t="e">
        <f t="shared" si="1"/>
        <v>#N/A</v>
      </c>
      <c r="BU24" s="316" t="e">
        <f t="shared" ca="1" si="0"/>
        <v>#N/A</v>
      </c>
      <c r="BV24" s="20"/>
      <c r="BW24" s="20"/>
      <c r="BX24" s="20"/>
      <c r="BY24" s="20"/>
      <c r="BZ24" s="20"/>
      <c r="CA24" s="20"/>
      <c r="CB24" s="20"/>
      <c r="CC24" s="20"/>
      <c r="CD24" s="20"/>
      <c r="CE24" s="20"/>
      <c r="CF24" s="20"/>
      <c r="CG24" s="20"/>
      <c r="CH24" s="20"/>
      <c r="CI24" s="20"/>
      <c r="CJ24" s="20"/>
      <c r="CK24" s="20"/>
      <c r="CL24" s="20"/>
      <c r="CM24" s="20"/>
      <c r="CN24" s="20"/>
    </row>
    <row r="25" spans="1:92" ht="31.5" customHeight="1" x14ac:dyDescent="0.25">
      <c r="A25" s="627"/>
      <c r="B25" s="628"/>
      <c r="C25" s="629"/>
      <c r="D25" s="636"/>
      <c r="E25" s="637"/>
      <c r="F25" s="637"/>
      <c r="G25" s="637"/>
      <c r="H25" s="637"/>
      <c r="I25" s="637"/>
      <c r="J25" s="637"/>
      <c r="K25" s="637"/>
      <c r="L25" s="637"/>
      <c r="M25" s="637"/>
      <c r="N25" s="637"/>
      <c r="O25" s="637"/>
      <c r="P25" s="638"/>
      <c r="Q25" s="592"/>
      <c r="R25" s="593"/>
      <c r="S25" s="593"/>
      <c r="T25" s="593"/>
      <c r="U25" s="593"/>
      <c r="V25" s="593"/>
      <c r="W25" s="593"/>
      <c r="X25" s="593"/>
      <c r="Y25" s="593"/>
      <c r="Z25" s="593"/>
      <c r="AA25" s="593"/>
      <c r="AB25" s="593"/>
      <c r="AC25" s="594"/>
      <c r="AD25" s="658"/>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60"/>
      <c r="BA25" s="423"/>
      <c r="BB25" s="184"/>
      <c r="BC25" s="184"/>
      <c r="BD25" s="184"/>
      <c r="BE25" s="184"/>
      <c r="BF25" s="184"/>
      <c r="BG25" s="184"/>
      <c r="BH25" s="184"/>
      <c r="BI25" s="184"/>
      <c r="BJ25" s="184"/>
      <c r="BK25" s="184"/>
      <c r="BL25" s="424"/>
      <c r="BM25" s="621"/>
      <c r="BN25" s="622"/>
      <c r="BO25" s="623"/>
      <c r="BP25" s="148"/>
      <c r="BQ25" s="148"/>
      <c r="BR25" s="148"/>
      <c r="BS25" s="418" t="e">
        <f>VLOOKUP($G$11,'RAP mélangés'!B$1:R$169,12,FALSE)</f>
        <v>#N/A</v>
      </c>
      <c r="BT25" s="209" t="e">
        <f t="shared" si="1"/>
        <v>#N/A</v>
      </c>
      <c r="BU25" s="316" t="e">
        <f t="shared" ca="1" si="0"/>
        <v>#N/A</v>
      </c>
      <c r="BV25" s="20"/>
      <c r="BW25" s="20"/>
      <c r="BX25" s="20"/>
      <c r="BY25" s="20"/>
      <c r="BZ25" s="20"/>
      <c r="CA25" s="20"/>
      <c r="CB25" s="20"/>
      <c r="CC25" s="20"/>
      <c r="CD25" s="20"/>
      <c r="CE25" s="20"/>
      <c r="CF25" s="20"/>
      <c r="CG25" s="20"/>
      <c r="CH25" s="20"/>
      <c r="CI25" s="20"/>
      <c r="CJ25" s="20"/>
      <c r="CK25" s="20"/>
      <c r="CL25" s="20"/>
      <c r="CM25" s="20"/>
      <c r="CN25" s="20"/>
    </row>
    <row r="26" spans="1:92" ht="31.5" customHeight="1" x14ac:dyDescent="0.25">
      <c r="A26" s="630"/>
      <c r="B26" s="631"/>
      <c r="C26" s="632"/>
      <c r="D26" s="639"/>
      <c r="E26" s="640"/>
      <c r="F26" s="640"/>
      <c r="G26" s="640"/>
      <c r="H26" s="640"/>
      <c r="I26" s="640"/>
      <c r="J26" s="640"/>
      <c r="K26" s="640"/>
      <c r="L26" s="640"/>
      <c r="M26" s="640"/>
      <c r="N26" s="640"/>
      <c r="O26" s="640"/>
      <c r="P26" s="641"/>
      <c r="Q26" s="595"/>
      <c r="R26" s="596"/>
      <c r="S26" s="596"/>
      <c r="T26" s="596"/>
      <c r="U26" s="596"/>
      <c r="V26" s="596"/>
      <c r="W26" s="596"/>
      <c r="X26" s="596"/>
      <c r="Y26" s="596"/>
      <c r="Z26" s="596"/>
      <c r="AA26" s="596"/>
      <c r="AB26" s="596"/>
      <c r="AC26" s="597"/>
      <c r="AD26" s="661" t="e">
        <f ca="1">VLOOKUP($A24,(IF($BS$1="Bac Pro Technicien Menuisier Agenceur", matrice2, (IF($BS$1="CAP Menuisier Fabricant de Menuiserie…", matrice1, matrice3)))),9, FALSE)</f>
        <v>#N/A</v>
      </c>
      <c r="AE26" s="662"/>
      <c r="AF26" s="662"/>
      <c r="AG26" s="662"/>
      <c r="AH26" s="662"/>
      <c r="AI26" s="662"/>
      <c r="AJ26" s="662"/>
      <c r="AK26" s="662"/>
      <c r="AL26" s="662"/>
      <c r="AM26" s="662"/>
      <c r="AN26" s="662"/>
      <c r="AO26" s="662"/>
      <c r="AP26" s="662"/>
      <c r="AQ26" s="662"/>
      <c r="AR26" s="662"/>
      <c r="AS26" s="662"/>
      <c r="AT26" s="662"/>
      <c r="AU26" s="662"/>
      <c r="AV26" s="662"/>
      <c r="AW26" s="662"/>
      <c r="AX26" s="662"/>
      <c r="AY26" s="662"/>
      <c r="AZ26" s="663"/>
      <c r="BA26" s="609" t="b">
        <v>0</v>
      </c>
      <c r="BB26" s="588"/>
      <c r="BC26" s="588" t="b">
        <v>0</v>
      </c>
      <c r="BD26" s="588"/>
      <c r="BE26" s="588" t="b">
        <v>0</v>
      </c>
      <c r="BF26" s="588"/>
      <c r="BG26" s="588" t="b">
        <v>0</v>
      </c>
      <c r="BH26" s="588"/>
      <c r="BI26" s="588" t="b">
        <v>0</v>
      </c>
      <c r="BJ26" s="588"/>
      <c r="BK26" s="588" t="b">
        <v>0</v>
      </c>
      <c r="BL26" s="612"/>
      <c r="BM26" s="613" t="e">
        <f>CONCATENATE(BR26,"/")</f>
        <v>#VALUE!</v>
      </c>
      <c r="BN26" s="614"/>
      <c r="BO26" s="474">
        <v>0</v>
      </c>
      <c r="BP26" s="146"/>
      <c r="BQ26" s="146" t="str">
        <f>IF(BA26=FALSE,(IF(BC26=FALSE,(IF(BE26=FALSE,(IF(BG26=FALSE,(IF(BI26=FALSE,(IF(BK26=FALSE,"Non noté",BO26)),BO26*0.75)),BO26*0.5)),BO26*0.3)),BO26*0.2)),BO26*0.1)</f>
        <v>Non noté</v>
      </c>
      <c r="BR26" s="147" t="e">
        <f>(ROUND(BQ26/5,1))*5</f>
        <v>#VALUE!</v>
      </c>
      <c r="BS26" s="418" t="e">
        <f>VLOOKUP($G$11,'RAP mélangés'!B$1:R$169,13,FALSE)</f>
        <v>#N/A</v>
      </c>
      <c r="BT26" s="209" t="e">
        <f t="shared" si="1"/>
        <v>#N/A</v>
      </c>
      <c r="BU26" s="316" t="e">
        <f t="shared" ca="1" si="0"/>
        <v>#N/A</v>
      </c>
      <c r="BV26" s="20"/>
      <c r="BW26" s="20"/>
      <c r="BX26" s="20"/>
      <c r="BY26" s="20"/>
      <c r="BZ26" s="20"/>
      <c r="CA26" s="20"/>
      <c r="CB26" s="20"/>
      <c r="CC26" s="20"/>
      <c r="CD26" s="20"/>
      <c r="CE26" s="20"/>
      <c r="CF26" s="20"/>
      <c r="CG26" s="20"/>
      <c r="CH26" s="20"/>
      <c r="CI26" s="20"/>
      <c r="CJ26" s="20"/>
      <c r="CK26" s="20"/>
      <c r="CL26" s="20"/>
      <c r="CM26" s="20"/>
      <c r="CN26" s="20"/>
    </row>
    <row r="27" spans="1:92" ht="31.5" customHeight="1" x14ac:dyDescent="0.25">
      <c r="A27" s="624" t="e">
        <f>Accueil!E29</f>
        <v>#N/A</v>
      </c>
      <c r="B27" s="625"/>
      <c r="C27" s="626"/>
      <c r="D27" s="633" t="e">
        <f ca="1">VLOOKUP($A27,(IF($BS$1="Bac Pro Technicien Menuisier Agenceur", matrice2, (IF($BS$1="CAP Menuisier Fabricant de Menuiserie…", matrice1, matrice3)))),4, FALSE)</f>
        <v>#N/A</v>
      </c>
      <c r="E27" s="634"/>
      <c r="F27" s="634"/>
      <c r="G27" s="634"/>
      <c r="H27" s="634"/>
      <c r="I27" s="634"/>
      <c r="J27" s="634"/>
      <c r="K27" s="634"/>
      <c r="L27" s="634"/>
      <c r="M27" s="634"/>
      <c r="N27" s="634"/>
      <c r="O27" s="634"/>
      <c r="P27" s="635"/>
      <c r="Q27" s="589" t="e">
        <f ca="1">VLOOKUP($A27,(IF($BS$1="Bac Pro Technicien Menuisier Agenceur", matrice2, (IF($BS$1="CAP Menuisier Fabricant de Menuiserie…", matrice1, matrice3)))),8, FALSE)</f>
        <v>#N/A</v>
      </c>
      <c r="R27" s="590"/>
      <c r="S27" s="590"/>
      <c r="T27" s="590"/>
      <c r="U27" s="590"/>
      <c r="V27" s="590"/>
      <c r="W27" s="590"/>
      <c r="X27" s="590"/>
      <c r="Y27" s="590"/>
      <c r="Z27" s="590"/>
      <c r="AA27" s="590"/>
      <c r="AB27" s="590"/>
      <c r="AC27" s="591"/>
      <c r="AD27" s="655"/>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7"/>
      <c r="BA27" s="420"/>
      <c r="BB27" s="421"/>
      <c r="BC27" s="421"/>
      <c r="BD27" s="421"/>
      <c r="BE27" s="421"/>
      <c r="BF27" s="421"/>
      <c r="BG27" s="421"/>
      <c r="BH27" s="421"/>
      <c r="BI27" s="421"/>
      <c r="BJ27" s="421"/>
      <c r="BK27" s="421"/>
      <c r="BL27" s="422"/>
      <c r="BM27" s="618"/>
      <c r="BN27" s="619"/>
      <c r="BO27" s="620"/>
      <c r="BP27" s="148"/>
      <c r="BQ27" s="148"/>
      <c r="BR27" s="148"/>
      <c r="BS27" s="418" t="e">
        <f>VLOOKUP($G$11,'RAP mélangés'!B$1:R$169,14,FALSE)</f>
        <v>#N/A</v>
      </c>
      <c r="BT27" s="209" t="e">
        <f t="shared" si="1"/>
        <v>#N/A</v>
      </c>
      <c r="BU27" s="316" t="e">
        <f t="shared" ca="1" si="0"/>
        <v>#N/A</v>
      </c>
      <c r="BV27" s="20"/>
      <c r="BW27" s="20"/>
      <c r="BX27" s="20"/>
      <c r="BY27" s="20"/>
      <c r="BZ27" s="20"/>
      <c r="CA27" s="20"/>
      <c r="CB27" s="20"/>
      <c r="CC27" s="20"/>
      <c r="CD27" s="20"/>
      <c r="CE27" s="20"/>
      <c r="CF27" s="20"/>
      <c r="CG27" s="20"/>
      <c r="CH27" s="20"/>
      <c r="CI27" s="20"/>
      <c r="CJ27" s="20"/>
      <c r="CK27" s="20"/>
      <c r="CL27" s="20"/>
      <c r="CM27" s="20"/>
      <c r="CN27" s="20"/>
    </row>
    <row r="28" spans="1:92" ht="31.5" customHeight="1" x14ac:dyDescent="0.25">
      <c r="A28" s="627"/>
      <c r="B28" s="628"/>
      <c r="C28" s="629"/>
      <c r="D28" s="636"/>
      <c r="E28" s="637"/>
      <c r="F28" s="637"/>
      <c r="G28" s="637"/>
      <c r="H28" s="637"/>
      <c r="I28" s="637"/>
      <c r="J28" s="637"/>
      <c r="K28" s="637"/>
      <c r="L28" s="637"/>
      <c r="M28" s="637"/>
      <c r="N28" s="637"/>
      <c r="O28" s="637"/>
      <c r="P28" s="638"/>
      <c r="Q28" s="592"/>
      <c r="R28" s="593"/>
      <c r="S28" s="593"/>
      <c r="T28" s="593"/>
      <c r="U28" s="593"/>
      <c r="V28" s="593"/>
      <c r="W28" s="593"/>
      <c r="X28" s="593"/>
      <c r="Y28" s="593"/>
      <c r="Z28" s="593"/>
      <c r="AA28" s="593"/>
      <c r="AB28" s="593"/>
      <c r="AC28" s="594"/>
      <c r="AD28" s="658"/>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60"/>
      <c r="BA28" s="423"/>
      <c r="BB28" s="184"/>
      <c r="BC28" s="184"/>
      <c r="BD28" s="184"/>
      <c r="BE28" s="184"/>
      <c r="BF28" s="184"/>
      <c r="BG28" s="184"/>
      <c r="BH28" s="184"/>
      <c r="BI28" s="184"/>
      <c r="BJ28" s="184"/>
      <c r="BK28" s="184"/>
      <c r="BL28" s="424"/>
      <c r="BM28" s="621"/>
      <c r="BN28" s="622"/>
      <c r="BO28" s="623"/>
      <c r="BP28" s="148"/>
      <c r="BQ28" s="148"/>
      <c r="BR28" s="148"/>
      <c r="BS28" s="418" t="e">
        <f>VLOOKUP($G$11,'RAP mélangés'!B$1:R$169,15,FALSE)</f>
        <v>#N/A</v>
      </c>
      <c r="BT28" s="209" t="e">
        <f t="shared" si="1"/>
        <v>#N/A</v>
      </c>
      <c r="BU28" s="316" t="e">
        <f t="shared" ca="1" si="0"/>
        <v>#N/A</v>
      </c>
      <c r="BV28" s="20"/>
      <c r="BW28" s="20"/>
      <c r="BX28" s="20"/>
      <c r="BY28" s="20"/>
      <c r="BZ28" s="20"/>
      <c r="CA28" s="20"/>
      <c r="CB28" s="20"/>
      <c r="CC28" s="20"/>
      <c r="CD28" s="20"/>
      <c r="CE28" s="20"/>
      <c r="CF28" s="20"/>
      <c r="CG28" s="20"/>
      <c r="CH28" s="20"/>
      <c r="CI28" s="20"/>
      <c r="CJ28" s="20"/>
      <c r="CK28" s="20"/>
      <c r="CL28" s="20"/>
      <c r="CM28" s="20"/>
      <c r="CN28" s="20"/>
    </row>
    <row r="29" spans="1:92" ht="31.5" customHeight="1" x14ac:dyDescent="0.25">
      <c r="A29" s="630"/>
      <c r="B29" s="631"/>
      <c r="C29" s="632"/>
      <c r="D29" s="639"/>
      <c r="E29" s="640"/>
      <c r="F29" s="640"/>
      <c r="G29" s="640"/>
      <c r="H29" s="640"/>
      <c r="I29" s="640"/>
      <c r="J29" s="640"/>
      <c r="K29" s="640"/>
      <c r="L29" s="640"/>
      <c r="M29" s="640"/>
      <c r="N29" s="640"/>
      <c r="O29" s="640"/>
      <c r="P29" s="641"/>
      <c r="Q29" s="595"/>
      <c r="R29" s="596"/>
      <c r="S29" s="596"/>
      <c r="T29" s="596"/>
      <c r="U29" s="596"/>
      <c r="V29" s="596"/>
      <c r="W29" s="596"/>
      <c r="X29" s="596"/>
      <c r="Y29" s="596"/>
      <c r="Z29" s="596"/>
      <c r="AA29" s="596"/>
      <c r="AB29" s="596"/>
      <c r="AC29" s="597"/>
      <c r="AD29" s="661" t="e">
        <f ca="1">VLOOKUP($A27,(IF($BS$1="Bac Pro Technicien Menuisier Agenceur", matrice2, (IF($BS$1="CAP Menuisier Fabricant de Menuiserie…", matrice1, matrice3)))),9, FALSE)</f>
        <v>#N/A</v>
      </c>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3"/>
      <c r="BA29" s="609" t="b">
        <v>0</v>
      </c>
      <c r="BB29" s="588"/>
      <c r="BC29" s="588" t="b">
        <v>0</v>
      </c>
      <c r="BD29" s="588"/>
      <c r="BE29" s="588" t="b">
        <v>0</v>
      </c>
      <c r="BF29" s="588"/>
      <c r="BG29" s="588" t="b">
        <v>0</v>
      </c>
      <c r="BH29" s="588"/>
      <c r="BI29" s="588" t="b">
        <v>0</v>
      </c>
      <c r="BJ29" s="588"/>
      <c r="BK29" s="588" t="b">
        <v>0</v>
      </c>
      <c r="BL29" s="612"/>
      <c r="BM29" s="613" t="e">
        <f>CONCATENATE(BR29,"/")</f>
        <v>#VALUE!</v>
      </c>
      <c r="BN29" s="614"/>
      <c r="BO29" s="474">
        <v>0</v>
      </c>
      <c r="BP29" s="146"/>
      <c r="BQ29" s="146" t="str">
        <f>IF(BA29=FALSE,(IF(BC29=FALSE,(IF(BE29=FALSE,(IF(BG29=FALSE,(IF(BI29=FALSE,(IF(BK29=FALSE,"Non noté",BO29)),BO29*0.75)),BO29*0.5)),BO29*0.3)),BO29*0.2)),BO29*0.1)</f>
        <v>Non noté</v>
      </c>
      <c r="BR29" s="147" t="e">
        <f>(ROUND(BQ29/5,1))*5</f>
        <v>#VALUE!</v>
      </c>
      <c r="BS29" s="418" t="e">
        <f>VLOOKUP($G$11,'RAP mélangés'!B$1:R$169,16,FALSE)</f>
        <v>#N/A</v>
      </c>
      <c r="BT29" s="209" t="e">
        <f t="shared" si="1"/>
        <v>#N/A</v>
      </c>
      <c r="BU29" s="316" t="e">
        <f t="shared" ca="1" si="0"/>
        <v>#N/A</v>
      </c>
      <c r="BV29" s="20"/>
      <c r="BW29" s="20"/>
      <c r="BX29" s="20"/>
      <c r="BY29" s="20"/>
      <c r="BZ29" s="20"/>
      <c r="CA29" s="20"/>
      <c r="CB29" s="20"/>
      <c r="CC29" s="20"/>
      <c r="CD29" s="20"/>
      <c r="CE29" s="20"/>
      <c r="CF29" s="20"/>
      <c r="CG29" s="20"/>
      <c r="CH29" s="20"/>
      <c r="CI29" s="20"/>
      <c r="CJ29" s="20"/>
      <c r="CK29" s="20"/>
      <c r="CL29" s="20"/>
      <c r="CM29" s="20"/>
      <c r="CN29" s="20"/>
    </row>
    <row r="30" spans="1:92" ht="10.5" customHeight="1" x14ac:dyDescent="0.25">
      <c r="A30" s="1"/>
      <c r="B30" s="149"/>
      <c r="C30" s="150"/>
      <c r="D30" s="150"/>
      <c r="E30" s="150"/>
      <c r="F30" s="149"/>
      <c r="G30" s="149"/>
      <c r="H30" s="149"/>
      <c r="I30" s="149"/>
      <c r="J30" s="149"/>
      <c r="K30" s="149"/>
      <c r="L30" s="149"/>
      <c r="M30" s="149"/>
      <c r="N30" s="149"/>
      <c r="O30" s="149"/>
      <c r="P30" s="149"/>
      <c r="Q30" s="149"/>
      <c r="R30" s="149"/>
      <c r="S30" s="149"/>
      <c r="T30" s="149"/>
      <c r="U30" s="149"/>
      <c r="V30" s="149"/>
      <c r="W30" s="151"/>
      <c r="X30" s="151"/>
      <c r="Y30" s="151"/>
      <c r="Z30" s="151"/>
      <c r="AA30" s="151"/>
      <c r="AB30" s="151"/>
      <c r="AC30" s="151"/>
      <c r="AD30" s="151"/>
      <c r="AE30" s="151"/>
      <c r="AF30" s="151"/>
      <c r="AG30" s="151"/>
      <c r="AH30" s="151"/>
      <c r="AI30" s="151"/>
      <c r="AJ30" s="151"/>
      <c r="AK30" s="615"/>
      <c r="AL30" s="615"/>
      <c r="AM30" s="645" t="s">
        <v>2005</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148"/>
      <c r="BQ30" s="148"/>
      <c r="BR30" s="148"/>
      <c r="BS30" s="599"/>
      <c r="BT30" s="600"/>
      <c r="BU30" s="601"/>
      <c r="BV30" s="601"/>
      <c r="BW30" s="601"/>
      <c r="BX30" s="601"/>
      <c r="BY30" s="601"/>
      <c r="BZ30" s="601"/>
      <c r="CA30" s="601"/>
      <c r="CB30" s="601"/>
      <c r="CC30" s="601"/>
      <c r="CD30" s="601"/>
      <c r="CE30" s="601"/>
      <c r="CF30" s="601"/>
      <c r="CG30" s="601"/>
      <c r="CH30" s="601"/>
      <c r="CI30" s="601"/>
      <c r="CJ30" s="601"/>
      <c r="CK30" s="601"/>
      <c r="CL30" s="601"/>
      <c r="CM30" s="601"/>
      <c r="CN30" s="601"/>
    </row>
    <row r="31" spans="1:92" ht="10.5" customHeight="1" x14ac:dyDescent="0.25">
      <c r="A31" s="1"/>
      <c r="B31" s="149"/>
      <c r="C31" s="152"/>
      <c r="D31" s="152"/>
      <c r="E31" s="152"/>
      <c r="F31" s="152"/>
      <c r="G31" s="152"/>
      <c r="H31" s="152"/>
      <c r="I31" s="152"/>
      <c r="J31" s="152"/>
      <c r="K31" s="152"/>
      <c r="L31" s="152"/>
      <c r="M31" s="152"/>
      <c r="N31" s="654" t="s">
        <v>1163</v>
      </c>
      <c r="O31" s="654"/>
      <c r="P31" s="654"/>
      <c r="Q31" s="654"/>
      <c r="R31" s="654"/>
      <c r="S31" s="654"/>
      <c r="T31" s="654"/>
      <c r="U31" s="654"/>
      <c r="V31" s="654"/>
      <c r="W31" s="654"/>
      <c r="X31" s="654"/>
      <c r="Y31" s="654"/>
      <c r="Z31" s="654"/>
      <c r="AA31" s="654"/>
      <c r="AB31" s="152"/>
      <c r="AC31" s="152"/>
      <c r="AD31" s="152"/>
      <c r="AE31" s="152"/>
      <c r="AF31" s="152"/>
      <c r="AG31" s="152"/>
      <c r="AH31" s="152"/>
      <c r="AI31" s="152"/>
      <c r="AJ31" s="152"/>
      <c r="AK31" s="616"/>
      <c r="AL31" s="616"/>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148"/>
      <c r="BQ31" s="148"/>
      <c r="BR31" s="148"/>
      <c r="BS31" s="599"/>
      <c r="BT31" s="600"/>
      <c r="BU31" s="601"/>
      <c r="BV31" s="601"/>
      <c r="BW31" s="601"/>
      <c r="BX31" s="601"/>
      <c r="BY31" s="601"/>
      <c r="BZ31" s="601"/>
      <c r="CA31" s="601"/>
      <c r="CB31" s="601"/>
      <c r="CC31" s="601"/>
      <c r="CD31" s="601"/>
      <c r="CE31" s="601"/>
      <c r="CF31" s="601"/>
      <c r="CG31" s="601"/>
      <c r="CH31" s="601"/>
      <c r="CI31" s="601"/>
      <c r="CJ31" s="601"/>
      <c r="CK31" s="601"/>
      <c r="CL31" s="601"/>
      <c r="CM31" s="601"/>
      <c r="CN31" s="601"/>
    </row>
    <row r="32" spans="1:92" ht="10.5" customHeight="1" x14ac:dyDescent="0.25">
      <c r="A32" s="1"/>
      <c r="B32" s="149"/>
      <c r="C32" s="152"/>
      <c r="D32" s="152"/>
      <c r="E32" s="152"/>
      <c r="F32" s="152"/>
      <c r="G32" s="152"/>
      <c r="H32" s="152"/>
      <c r="I32" s="152"/>
      <c r="J32" s="152"/>
      <c r="K32" s="152"/>
      <c r="L32" s="152"/>
      <c r="M32" s="152"/>
      <c r="N32" s="654"/>
      <c r="O32" s="654"/>
      <c r="P32" s="654"/>
      <c r="Q32" s="654"/>
      <c r="R32" s="654"/>
      <c r="S32" s="654"/>
      <c r="T32" s="654"/>
      <c r="U32" s="654"/>
      <c r="V32" s="654"/>
      <c r="W32" s="654"/>
      <c r="X32" s="654"/>
      <c r="Y32" s="654"/>
      <c r="Z32" s="654"/>
      <c r="AA32" s="654"/>
      <c r="AB32" s="152"/>
      <c r="AC32" s="152"/>
      <c r="AD32" s="152"/>
      <c r="AE32" s="152"/>
      <c r="AF32" s="152"/>
      <c r="AG32" s="152"/>
      <c r="AH32" s="152"/>
      <c r="AI32" s="152"/>
      <c r="AJ32" s="152"/>
      <c r="AK32" s="644"/>
      <c r="AL32" s="644"/>
      <c r="AM32" s="617" t="s">
        <v>2006</v>
      </c>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148"/>
      <c r="BQ32" s="148"/>
      <c r="BR32" s="148"/>
      <c r="BS32" s="599"/>
      <c r="BT32" s="600"/>
      <c r="BU32" s="601"/>
      <c r="BV32" s="601"/>
      <c r="BW32" s="601"/>
      <c r="BX32" s="601"/>
      <c r="BY32" s="601"/>
      <c r="BZ32" s="601"/>
      <c r="CA32" s="601"/>
      <c r="CB32" s="601"/>
      <c r="CC32" s="601"/>
      <c r="CD32" s="601"/>
      <c r="CE32" s="601"/>
      <c r="CF32" s="601"/>
      <c r="CG32" s="601"/>
      <c r="CH32" s="601"/>
      <c r="CI32" s="601"/>
      <c r="CJ32" s="601"/>
      <c r="CK32" s="601"/>
      <c r="CL32" s="601"/>
      <c r="CM32" s="601"/>
      <c r="CN32" s="601"/>
    </row>
    <row r="33" spans="1:92" ht="10.5" customHeight="1" x14ac:dyDescent="0.25">
      <c r="A33" s="1"/>
      <c r="B33" s="1"/>
      <c r="C33" s="152"/>
      <c r="D33" s="152"/>
      <c r="E33" s="152"/>
      <c r="F33" s="152"/>
      <c r="G33" s="152"/>
      <c r="H33" s="152"/>
      <c r="I33" s="152"/>
      <c r="J33" s="152"/>
      <c r="K33" s="152"/>
      <c r="L33" s="152"/>
      <c r="M33" s="152"/>
      <c r="N33" s="646"/>
      <c r="O33" s="647"/>
      <c r="P33" s="647"/>
      <c r="Q33" s="647"/>
      <c r="R33" s="647"/>
      <c r="S33" s="647"/>
      <c r="T33" s="647"/>
      <c r="U33" s="647"/>
      <c r="V33" s="647"/>
      <c r="W33" s="647"/>
      <c r="X33" s="647"/>
      <c r="Y33" s="647"/>
      <c r="Z33" s="647"/>
      <c r="AA33" s="647"/>
      <c r="AB33" s="647"/>
      <c r="AC33" s="647"/>
      <c r="AD33" s="647"/>
      <c r="AE33" s="648"/>
      <c r="AF33" s="152"/>
      <c r="AG33" s="152"/>
      <c r="AH33" s="152"/>
      <c r="AI33" s="152"/>
      <c r="AJ33" s="152"/>
      <c r="AK33" s="644"/>
      <c r="AL33" s="644"/>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148"/>
      <c r="BQ33" s="148"/>
      <c r="BR33" s="148"/>
      <c r="BS33" s="599"/>
      <c r="BT33" s="600"/>
      <c r="BU33" s="601"/>
      <c r="BV33" s="601"/>
      <c r="BW33" s="601"/>
      <c r="BX33" s="601"/>
      <c r="BY33" s="601"/>
      <c r="BZ33" s="601"/>
      <c r="CA33" s="601"/>
      <c r="CB33" s="601"/>
      <c r="CC33" s="601"/>
      <c r="CD33" s="601"/>
      <c r="CE33" s="601"/>
      <c r="CF33" s="601"/>
      <c r="CG33" s="601"/>
      <c r="CH33" s="601"/>
      <c r="CI33" s="601"/>
      <c r="CJ33" s="601"/>
      <c r="CK33" s="601"/>
      <c r="CL33" s="601"/>
      <c r="CM33" s="601"/>
      <c r="CN33" s="601"/>
    </row>
    <row r="34" spans="1:92" ht="10.5" customHeight="1" x14ac:dyDescent="0.25">
      <c r="C34" s="152"/>
      <c r="D34" s="152"/>
      <c r="E34" s="152"/>
      <c r="F34" s="152"/>
      <c r="G34" s="152"/>
      <c r="H34" s="152"/>
      <c r="I34" s="152"/>
      <c r="J34" s="152"/>
      <c r="K34" s="152"/>
      <c r="L34" s="152"/>
      <c r="M34" s="152"/>
      <c r="N34" s="649"/>
      <c r="O34" s="534"/>
      <c r="P34" s="534"/>
      <c r="Q34" s="534"/>
      <c r="R34" s="534"/>
      <c r="S34" s="534"/>
      <c r="T34" s="534"/>
      <c r="U34" s="534"/>
      <c r="V34" s="534"/>
      <c r="W34" s="534"/>
      <c r="X34" s="534"/>
      <c r="Y34" s="534"/>
      <c r="Z34" s="534"/>
      <c r="AA34" s="534"/>
      <c r="AB34" s="534"/>
      <c r="AC34" s="534"/>
      <c r="AD34" s="534"/>
      <c r="AE34" s="650"/>
      <c r="AF34" s="152"/>
      <c r="AG34" s="152"/>
      <c r="AH34" s="152"/>
      <c r="AI34" s="152"/>
      <c r="AJ34" s="152"/>
      <c r="AK34" s="644"/>
      <c r="AL34" s="644"/>
      <c r="AM34" s="617" t="s">
        <v>2008</v>
      </c>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148"/>
      <c r="BQ34" s="148"/>
      <c r="BR34" s="148"/>
      <c r="BS34" s="2"/>
      <c r="BT34" s="1"/>
    </row>
    <row r="35" spans="1:92" ht="10.5" customHeight="1" x14ac:dyDescent="0.25">
      <c r="C35" s="152"/>
      <c r="D35" s="152"/>
      <c r="E35" s="152"/>
      <c r="F35" s="152"/>
      <c r="G35" s="152"/>
      <c r="H35" s="152"/>
      <c r="I35" s="152"/>
      <c r="J35" s="152"/>
      <c r="K35" s="152"/>
      <c r="L35" s="152"/>
      <c r="M35" s="152"/>
      <c r="N35" s="649"/>
      <c r="O35" s="534"/>
      <c r="P35" s="534"/>
      <c r="Q35" s="534"/>
      <c r="R35" s="534"/>
      <c r="S35" s="534"/>
      <c r="T35" s="534"/>
      <c r="U35" s="534"/>
      <c r="V35" s="534"/>
      <c r="W35" s="534"/>
      <c r="X35" s="534"/>
      <c r="Y35" s="534"/>
      <c r="Z35" s="534"/>
      <c r="AA35" s="534"/>
      <c r="AB35" s="534"/>
      <c r="AC35" s="534"/>
      <c r="AD35" s="534"/>
      <c r="AE35" s="650"/>
      <c r="AF35" s="152"/>
      <c r="AG35" s="152"/>
      <c r="AH35" s="152"/>
      <c r="AI35" s="152"/>
      <c r="AJ35" s="152"/>
      <c r="AK35" s="644"/>
      <c r="AL35" s="644"/>
      <c r="AM35" s="617"/>
      <c r="AN35" s="617"/>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148"/>
      <c r="BQ35" s="148"/>
      <c r="BR35" s="148"/>
      <c r="BS35" s="2"/>
      <c r="BT35" s="1"/>
    </row>
    <row r="36" spans="1:92" ht="10.5" customHeight="1" x14ac:dyDescent="0.25">
      <c r="A36" s="1"/>
      <c r="B36" s="1"/>
      <c r="C36" s="152"/>
      <c r="D36" s="152"/>
      <c r="E36" s="152"/>
      <c r="F36" s="152"/>
      <c r="G36" s="152"/>
      <c r="H36" s="152"/>
      <c r="I36" s="152"/>
      <c r="J36" s="152"/>
      <c r="K36" s="152"/>
      <c r="L36" s="152"/>
      <c r="M36" s="152"/>
      <c r="N36" s="649"/>
      <c r="O36" s="534"/>
      <c r="P36" s="534"/>
      <c r="Q36" s="534"/>
      <c r="R36" s="534"/>
      <c r="S36" s="534"/>
      <c r="T36" s="534"/>
      <c r="U36" s="534"/>
      <c r="V36" s="534"/>
      <c r="W36" s="534"/>
      <c r="X36" s="534"/>
      <c r="Y36" s="534"/>
      <c r="Z36" s="534"/>
      <c r="AA36" s="534"/>
      <c r="AB36" s="534"/>
      <c r="AC36" s="534"/>
      <c r="AD36" s="534"/>
      <c r="AE36" s="650"/>
      <c r="AF36" s="152"/>
      <c r="AG36" s="152"/>
      <c r="AH36" s="152"/>
      <c r="AI36" s="152"/>
      <c r="AJ36" s="152"/>
      <c r="AK36" s="644"/>
      <c r="AL36" s="644"/>
      <c r="AM36" s="617" t="s">
        <v>2007</v>
      </c>
      <c r="AN36" s="617"/>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148"/>
      <c r="BQ36" s="148"/>
      <c r="BR36" s="148"/>
      <c r="BS36" s="2"/>
      <c r="BT36" s="1"/>
    </row>
    <row r="37" spans="1:92" ht="10.5" customHeight="1" x14ac:dyDescent="0.25">
      <c r="A37" s="1"/>
      <c r="B37" s="1"/>
      <c r="C37" s="152"/>
      <c r="D37" s="152"/>
      <c r="E37" s="152"/>
      <c r="F37" s="152"/>
      <c r="G37" s="152"/>
      <c r="H37" s="152"/>
      <c r="I37" s="152"/>
      <c r="J37" s="152"/>
      <c r="K37" s="152"/>
      <c r="L37" s="152"/>
      <c r="M37" s="152"/>
      <c r="N37" s="649"/>
      <c r="O37" s="534"/>
      <c r="P37" s="534"/>
      <c r="Q37" s="534"/>
      <c r="R37" s="534"/>
      <c r="S37" s="534"/>
      <c r="T37" s="534"/>
      <c r="U37" s="534"/>
      <c r="V37" s="534"/>
      <c r="W37" s="534"/>
      <c r="X37" s="534"/>
      <c r="Y37" s="534"/>
      <c r="Z37" s="534"/>
      <c r="AA37" s="534"/>
      <c r="AB37" s="534"/>
      <c r="AC37" s="534"/>
      <c r="AD37" s="534"/>
      <c r="AE37" s="650"/>
      <c r="AF37" s="152"/>
      <c r="AG37" s="152"/>
      <c r="AH37" s="152"/>
      <c r="AI37" s="152"/>
      <c r="AJ37" s="152"/>
      <c r="AK37" s="644"/>
      <c r="AL37" s="644"/>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148"/>
      <c r="BQ37" s="148"/>
      <c r="BR37" s="148"/>
      <c r="BS37" s="2"/>
      <c r="BT37" s="1"/>
    </row>
    <row r="38" spans="1:92" ht="10.5" customHeight="1" x14ac:dyDescent="0.25">
      <c r="A38" s="1"/>
      <c r="B38" s="1"/>
      <c r="C38" s="152"/>
      <c r="D38" s="152"/>
      <c r="E38" s="152"/>
      <c r="F38" s="152"/>
      <c r="G38" s="152"/>
      <c r="H38" s="152"/>
      <c r="I38" s="152"/>
      <c r="J38" s="152"/>
      <c r="K38" s="152"/>
      <c r="L38" s="152"/>
      <c r="M38" s="152"/>
      <c r="N38" s="649"/>
      <c r="O38" s="534"/>
      <c r="P38" s="534"/>
      <c r="Q38" s="534"/>
      <c r="R38" s="534"/>
      <c r="S38" s="534"/>
      <c r="T38" s="534"/>
      <c r="U38" s="534"/>
      <c r="V38" s="534"/>
      <c r="W38" s="534"/>
      <c r="X38" s="534"/>
      <c r="Y38" s="534"/>
      <c r="Z38" s="534"/>
      <c r="AA38" s="534"/>
      <c r="AB38" s="534"/>
      <c r="AC38" s="534"/>
      <c r="AD38" s="534"/>
      <c r="AE38" s="650"/>
      <c r="AF38" s="152"/>
      <c r="AG38" s="152"/>
      <c r="AH38" s="152"/>
      <c r="AI38" s="152"/>
      <c r="AJ38" s="152"/>
      <c r="AK38" s="644"/>
      <c r="AL38" s="644"/>
      <c r="AM38" s="617" t="s">
        <v>2009</v>
      </c>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148"/>
      <c r="BQ38" s="148"/>
      <c r="BR38" s="148"/>
      <c r="BS38" s="2"/>
      <c r="BT38" s="1"/>
    </row>
    <row r="39" spans="1:92" ht="10.5" customHeight="1" x14ac:dyDescent="0.25">
      <c r="A39" s="1"/>
      <c r="B39" s="1"/>
      <c r="C39" s="152"/>
      <c r="D39" s="152"/>
      <c r="E39" s="152"/>
      <c r="F39" s="152"/>
      <c r="G39" s="152"/>
      <c r="H39" s="152"/>
      <c r="I39" s="152"/>
      <c r="J39" s="152"/>
      <c r="K39" s="152"/>
      <c r="L39" s="152"/>
      <c r="M39" s="152"/>
      <c r="N39" s="649"/>
      <c r="O39" s="534"/>
      <c r="P39" s="534"/>
      <c r="Q39" s="534"/>
      <c r="R39" s="534"/>
      <c r="S39" s="534"/>
      <c r="T39" s="534"/>
      <c r="U39" s="534"/>
      <c r="V39" s="534"/>
      <c r="W39" s="534"/>
      <c r="X39" s="534"/>
      <c r="Y39" s="534"/>
      <c r="Z39" s="534"/>
      <c r="AA39" s="534"/>
      <c r="AB39" s="534"/>
      <c r="AC39" s="534"/>
      <c r="AD39" s="534"/>
      <c r="AE39" s="650"/>
      <c r="AF39" s="152"/>
      <c r="AG39" s="152"/>
      <c r="AH39" s="152"/>
      <c r="AI39" s="152"/>
      <c r="AJ39" s="152"/>
      <c r="AK39" s="644"/>
      <c r="AL39" s="644"/>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148"/>
      <c r="BQ39" s="148"/>
      <c r="BR39" s="148"/>
      <c r="BS39" s="2"/>
      <c r="BT39" s="1"/>
    </row>
    <row r="40" spans="1:92" ht="10.5" customHeight="1" x14ac:dyDescent="0.2">
      <c r="A40" s="1"/>
      <c r="B40" s="1"/>
      <c r="C40" s="152"/>
      <c r="D40" s="152"/>
      <c r="E40" s="152"/>
      <c r="F40" s="152"/>
      <c r="G40" s="152"/>
      <c r="H40" s="152"/>
      <c r="I40" s="152"/>
      <c r="J40" s="152"/>
      <c r="K40" s="152"/>
      <c r="L40" s="152"/>
      <c r="M40" s="152"/>
      <c r="N40" s="651"/>
      <c r="O40" s="652"/>
      <c r="P40" s="652"/>
      <c r="Q40" s="652"/>
      <c r="R40" s="652"/>
      <c r="S40" s="652"/>
      <c r="T40" s="652"/>
      <c r="U40" s="652"/>
      <c r="V40" s="652"/>
      <c r="W40" s="652"/>
      <c r="X40" s="652"/>
      <c r="Y40" s="652"/>
      <c r="Z40" s="652"/>
      <c r="AA40" s="652"/>
      <c r="AB40" s="652"/>
      <c r="AC40" s="652"/>
      <c r="AD40" s="652"/>
      <c r="AE40" s="653"/>
      <c r="AF40" s="152"/>
      <c r="AG40" s="152"/>
      <c r="AH40" s="152"/>
      <c r="AI40" s="152"/>
      <c r="AJ40" s="152"/>
      <c r="AK40" s="644"/>
      <c r="AL40" s="644"/>
      <c r="AM40" s="617" t="s">
        <v>2010</v>
      </c>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2"/>
      <c r="BQ40" s="2"/>
      <c r="BR40" s="2"/>
      <c r="BS40" s="2"/>
      <c r="BT40" s="1"/>
    </row>
    <row r="41" spans="1:92" ht="10.5" customHeight="1" x14ac:dyDescent="0.2">
      <c r="C41" s="152"/>
      <c r="D41" s="152"/>
      <c r="E41" s="152"/>
      <c r="F41" s="152"/>
      <c r="G41" s="152"/>
      <c r="H41" s="152"/>
      <c r="I41" s="152"/>
      <c r="J41" s="152"/>
      <c r="K41" s="152"/>
      <c r="L41" s="152"/>
      <c r="M41" s="152"/>
      <c r="N41" s="158"/>
      <c r="O41" s="158"/>
      <c r="P41" s="158"/>
      <c r="Q41" s="158"/>
      <c r="R41" s="158"/>
      <c r="S41" s="158"/>
      <c r="T41" s="158"/>
      <c r="U41" s="158"/>
      <c r="V41" s="158"/>
      <c r="W41" s="158"/>
      <c r="X41" s="158"/>
      <c r="Y41" s="158"/>
      <c r="Z41" s="158"/>
      <c r="AA41" s="158"/>
      <c r="AB41" s="158"/>
      <c r="AC41" s="158"/>
      <c r="AD41" s="158"/>
      <c r="AE41" s="158"/>
      <c r="AF41" s="152"/>
      <c r="AG41" s="152"/>
      <c r="AH41" s="152"/>
      <c r="AI41" s="152"/>
      <c r="AJ41" s="152"/>
      <c r="AK41" s="644"/>
      <c r="AL41" s="644"/>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160"/>
      <c r="BQ41" s="160"/>
      <c r="BR41" s="160"/>
      <c r="BS41" s="160"/>
      <c r="BT41" s="1"/>
    </row>
    <row r="42" spans="1:92" ht="12.75" customHeight="1" x14ac:dyDescent="0.2">
      <c r="A42" s="604" t="s">
        <v>1164</v>
      </c>
      <c r="B42" s="605"/>
      <c r="C42" s="605"/>
      <c r="D42" s="605"/>
      <c r="E42" s="642">
        <f ca="1">TODAY()</f>
        <v>43504</v>
      </c>
      <c r="F42" s="642"/>
      <c r="G42" s="642"/>
      <c r="H42" s="642"/>
      <c r="I42" s="642"/>
      <c r="J42" s="642"/>
      <c r="K42" s="642"/>
      <c r="L42" s="642"/>
      <c r="M42" s="642"/>
      <c r="N42" s="642"/>
      <c r="O42" s="642"/>
      <c r="P42" s="642"/>
      <c r="Q42" s="604" t="s">
        <v>1165</v>
      </c>
      <c r="R42" s="605"/>
      <c r="S42" s="605"/>
      <c r="T42" s="605"/>
      <c r="U42" s="602" t="str">
        <f ca="1">VLOOKUP(Résultats!B6,eleves,3,FALSE)</f>
        <v>2 TMA</v>
      </c>
      <c r="V42" s="602"/>
      <c r="W42" s="602"/>
      <c r="X42" s="602"/>
      <c r="Y42" s="602"/>
      <c r="Z42" s="602"/>
      <c r="AA42" s="602"/>
      <c r="AB42" s="602"/>
      <c r="AC42" s="602"/>
      <c r="AD42" s="602"/>
      <c r="AE42" s="604" t="s">
        <v>1166</v>
      </c>
      <c r="AF42" s="605"/>
      <c r="AG42" s="605"/>
      <c r="AH42" s="605"/>
      <c r="AI42" s="605"/>
      <c r="AJ42" s="605"/>
      <c r="AK42" s="605"/>
      <c r="AL42" s="605"/>
      <c r="AM42" s="605"/>
      <c r="AN42" s="605"/>
      <c r="AO42" s="602" t="str">
        <f ca="1">CONCATENATE(Résultats!B6," ",(VLOOKUP(Résultats!B6,eleves,2,FALSE)))</f>
        <v>DUBOIS Victor</v>
      </c>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10"/>
      <c r="BP42" s="1"/>
      <c r="BQ42" s="1"/>
      <c r="BR42" s="1"/>
      <c r="BS42" s="1"/>
      <c r="BT42" s="1"/>
    </row>
    <row r="43" spans="1:92" ht="12.75" customHeight="1" x14ac:dyDescent="0.2">
      <c r="A43" s="606"/>
      <c r="B43" s="607"/>
      <c r="C43" s="607"/>
      <c r="D43" s="607"/>
      <c r="E43" s="643"/>
      <c r="F43" s="643"/>
      <c r="G43" s="643"/>
      <c r="H43" s="643"/>
      <c r="I43" s="643"/>
      <c r="J43" s="643"/>
      <c r="K43" s="643"/>
      <c r="L43" s="643"/>
      <c r="M43" s="643"/>
      <c r="N43" s="643"/>
      <c r="O43" s="643"/>
      <c r="P43" s="643"/>
      <c r="Q43" s="606"/>
      <c r="R43" s="607"/>
      <c r="S43" s="607"/>
      <c r="T43" s="607"/>
      <c r="U43" s="603"/>
      <c r="V43" s="603"/>
      <c r="W43" s="603"/>
      <c r="X43" s="603"/>
      <c r="Y43" s="603"/>
      <c r="Z43" s="603"/>
      <c r="AA43" s="603"/>
      <c r="AB43" s="603"/>
      <c r="AC43" s="603"/>
      <c r="AD43" s="603"/>
      <c r="AE43" s="606"/>
      <c r="AF43" s="607"/>
      <c r="AG43" s="607"/>
      <c r="AH43" s="607"/>
      <c r="AI43" s="607"/>
      <c r="AJ43" s="607"/>
      <c r="AK43" s="607"/>
      <c r="AL43" s="607"/>
      <c r="AM43" s="607"/>
      <c r="AN43" s="607"/>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11"/>
      <c r="BP43" s="1"/>
      <c r="BQ43" s="1"/>
      <c r="BR43" s="1"/>
      <c r="BS43" s="1"/>
      <c r="BT43" s="1"/>
    </row>
    <row r="44" spans="1:92" ht="11.85" customHeight="1"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2"/>
      <c r="AD44" s="2"/>
      <c r="AE44" s="162"/>
      <c r="AF44" s="162"/>
      <c r="AG44" s="162"/>
      <c r="AH44" s="162"/>
      <c r="AI44" s="162"/>
      <c r="AJ44" s="162"/>
      <c r="AK44" s="162"/>
      <c r="AL44" s="162"/>
      <c r="AM44" s="162"/>
      <c r="AN44" s="162"/>
      <c r="AO44" s="162"/>
      <c r="AP44" s="162"/>
      <c r="AQ44" s="162"/>
      <c r="AR44" s="162"/>
      <c r="AS44" s="162"/>
      <c r="AT44" s="162"/>
      <c r="AU44" s="162"/>
      <c r="AV44" s="162"/>
      <c r="AW44" s="162"/>
      <c r="AX44" s="163"/>
      <c r="AY44" s="163"/>
      <c r="AZ44" s="163"/>
      <c r="BA44" s="163"/>
      <c r="BB44" s="163"/>
      <c r="BC44" s="163"/>
      <c r="BD44" s="2"/>
      <c r="BE44" s="164"/>
      <c r="BF44" s="164"/>
      <c r="BG44" s="164"/>
      <c r="BH44" s="164"/>
      <c r="BI44" s="164"/>
      <c r="BJ44" s="164"/>
      <c r="BK44" s="164"/>
      <c r="BL44" s="164"/>
      <c r="BM44" s="164"/>
      <c r="BN44" s="164"/>
      <c r="BO44" s="164"/>
      <c r="BP44" s="2"/>
      <c r="BQ44" s="2"/>
      <c r="BR44" s="2"/>
      <c r="BS44" s="2"/>
      <c r="BT44" s="1"/>
      <c r="BU44" s="1"/>
      <c r="BV44" s="1"/>
    </row>
    <row r="45" spans="1:92" ht="11.8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2"/>
      <c r="AD45" s="2"/>
      <c r="AE45" s="162"/>
      <c r="AF45" s="162"/>
      <c r="AG45" s="162"/>
      <c r="AH45" s="162"/>
      <c r="AI45" s="162"/>
      <c r="AJ45" s="162"/>
      <c r="AK45" s="162"/>
      <c r="AL45" s="162"/>
      <c r="AM45" s="162"/>
      <c r="AN45" s="162"/>
      <c r="AO45" s="162"/>
      <c r="AP45" s="162"/>
      <c r="AQ45" s="162"/>
      <c r="AR45" s="162"/>
      <c r="AS45" s="162"/>
      <c r="AT45" s="162"/>
      <c r="AU45" s="162"/>
      <c r="AV45" s="162"/>
      <c r="AW45" s="162"/>
      <c r="AX45" s="163"/>
      <c r="AY45" s="163"/>
      <c r="AZ45" s="163"/>
      <c r="BA45" s="163"/>
      <c r="BB45" s="163"/>
      <c r="BC45" s="163"/>
      <c r="BD45" s="2"/>
      <c r="BE45" s="164"/>
      <c r="BF45" s="164"/>
      <c r="BG45" s="164"/>
      <c r="BH45" s="164"/>
      <c r="BI45" s="164"/>
      <c r="BJ45" s="164"/>
      <c r="BK45" s="164"/>
      <c r="BL45" s="164"/>
      <c r="BM45" s="164"/>
      <c r="BN45" s="164"/>
      <c r="BO45" s="164"/>
      <c r="BP45" s="2"/>
      <c r="BQ45" s="2"/>
      <c r="BR45" s="2"/>
      <c r="BS45" s="2"/>
      <c r="BT45" s="1"/>
      <c r="BU45" s="1"/>
      <c r="BV45" s="1"/>
    </row>
    <row r="46" spans="1:92" ht="11.85" customHeight="1"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2"/>
      <c r="AD46" s="2"/>
      <c r="AE46" s="162"/>
      <c r="AF46" s="162"/>
      <c r="AG46" s="162"/>
      <c r="AH46" s="162"/>
      <c r="AI46" s="162"/>
      <c r="AJ46" s="162"/>
      <c r="AK46" s="162"/>
      <c r="AL46" s="162"/>
      <c r="AM46" s="162"/>
      <c r="AN46" s="162"/>
      <c r="AO46" s="162"/>
      <c r="AP46" s="162"/>
      <c r="AQ46" s="162"/>
      <c r="AR46" s="162"/>
      <c r="AS46" s="162"/>
      <c r="AT46" s="162"/>
      <c r="AU46" s="162"/>
      <c r="AV46" s="162"/>
      <c r="AW46" s="162"/>
      <c r="AX46" s="163"/>
      <c r="AY46" s="163"/>
      <c r="AZ46" s="163"/>
      <c r="BA46" s="163"/>
      <c r="BB46" s="163"/>
      <c r="BC46" s="163"/>
      <c r="BD46" s="2"/>
      <c r="BE46" s="164"/>
      <c r="BF46" s="164"/>
      <c r="BG46" s="164"/>
      <c r="BH46" s="164"/>
      <c r="BI46" s="164"/>
      <c r="BJ46" s="164"/>
      <c r="BK46" s="164"/>
      <c r="BL46" s="164"/>
      <c r="BM46" s="164"/>
      <c r="BN46" s="164"/>
      <c r="BO46" s="164"/>
      <c r="BP46" s="2"/>
      <c r="BQ46" s="2"/>
      <c r="BR46" s="2"/>
      <c r="BS46" s="2"/>
      <c r="BT46" s="1"/>
      <c r="BU46" s="1"/>
      <c r="BV46" s="1"/>
    </row>
    <row r="47" spans="1:92" ht="11.8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64"/>
      <c r="BF47" s="164"/>
      <c r="BG47" s="164"/>
      <c r="BH47" s="164"/>
      <c r="BI47" s="164"/>
      <c r="BJ47" s="164"/>
      <c r="BK47" s="164"/>
      <c r="BL47" s="164"/>
      <c r="BM47" s="164"/>
      <c r="BN47" s="164"/>
      <c r="BO47" s="164"/>
      <c r="BP47" s="2"/>
      <c r="BQ47" s="2"/>
      <c r="BR47" s="2"/>
      <c r="BS47" s="2"/>
      <c r="BT47" s="1"/>
      <c r="BU47" s="1"/>
      <c r="BV47" s="1"/>
    </row>
    <row r="48" spans="1:92" ht="11.8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7"/>
      <c r="BE48" s="164"/>
      <c r="BF48" s="164"/>
      <c r="BG48" s="164"/>
      <c r="BH48" s="164"/>
      <c r="BI48" s="164"/>
      <c r="BJ48" s="164"/>
      <c r="BK48" s="164"/>
      <c r="BL48" s="164"/>
      <c r="BM48" s="164"/>
      <c r="BN48" s="164"/>
      <c r="BO48" s="164"/>
      <c r="BP48" s="2"/>
      <c r="BQ48" s="2"/>
      <c r="BR48" s="2"/>
      <c r="BS48" s="2"/>
      <c r="BT48" s="1"/>
      <c r="BU48" s="1"/>
      <c r="BV48" s="1"/>
    </row>
    <row r="49" spans="1:74" ht="11.8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7"/>
      <c r="BE49" s="164"/>
      <c r="BF49" s="164"/>
      <c r="BG49" s="164"/>
      <c r="BH49" s="164"/>
      <c r="BI49" s="164"/>
      <c r="BJ49" s="164"/>
      <c r="BK49" s="164"/>
      <c r="BL49" s="164"/>
      <c r="BM49" s="164"/>
      <c r="BN49" s="164"/>
      <c r="BO49" s="164"/>
      <c r="BP49" s="2"/>
      <c r="BQ49" s="2"/>
      <c r="BR49" s="2"/>
      <c r="BS49" s="2"/>
      <c r="BT49" s="1"/>
      <c r="BU49" s="1"/>
      <c r="BV49" s="1"/>
    </row>
    <row r="50" spans="1:74" ht="11.8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7"/>
      <c r="BE50" s="168"/>
      <c r="BF50" s="168"/>
      <c r="BG50" s="168"/>
      <c r="BH50" s="168"/>
      <c r="BI50" s="168"/>
      <c r="BJ50" s="168"/>
      <c r="BK50" s="168"/>
      <c r="BL50" s="168"/>
      <c r="BM50" s="168"/>
      <c r="BN50" s="168"/>
      <c r="BO50" s="168"/>
      <c r="BP50" s="2"/>
      <c r="BQ50" s="2"/>
      <c r="BR50" s="2"/>
      <c r="BS50" s="2"/>
      <c r="BT50" s="1"/>
      <c r="BU50" s="1"/>
      <c r="BV50" s="1"/>
    </row>
    <row r="51" spans="1:74" ht="11.85" customHeight="1" x14ac:dyDescent="0.2">
      <c r="A51" s="131"/>
      <c r="B51" s="131"/>
      <c r="C51" s="131"/>
      <c r="D51" s="131"/>
      <c r="E51" s="131"/>
      <c r="F51" s="131"/>
      <c r="G51" s="131"/>
      <c r="H51" s="132"/>
      <c r="I51" s="132"/>
      <c r="J51" s="132"/>
      <c r="K51" s="132"/>
      <c r="L51" s="132"/>
      <c r="M51" s="132"/>
      <c r="N51" s="132"/>
      <c r="O51" s="132"/>
      <c r="P51" s="131"/>
      <c r="Q51" s="131"/>
      <c r="R51" s="131"/>
      <c r="S51" s="131"/>
      <c r="T51" s="131"/>
      <c r="U51" s="131"/>
      <c r="V51" s="131"/>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4"/>
      <c r="BF51" s="164"/>
      <c r="BG51" s="164"/>
      <c r="BH51" s="164"/>
      <c r="BI51" s="164"/>
      <c r="BJ51" s="164"/>
      <c r="BK51" s="164"/>
      <c r="BL51" s="164"/>
      <c r="BM51" s="164"/>
      <c r="BN51" s="164"/>
      <c r="BO51" s="164"/>
      <c r="BP51" s="2"/>
      <c r="BQ51" s="2"/>
      <c r="BR51" s="2"/>
      <c r="BS51" s="2"/>
      <c r="BT51" s="1"/>
      <c r="BU51" s="1"/>
      <c r="BV51" s="1"/>
    </row>
    <row r="52" spans="1:74" ht="11.85" customHeight="1" x14ac:dyDescent="0.2">
      <c r="A52" s="169"/>
      <c r="B52" s="169"/>
      <c r="C52" s="169"/>
      <c r="D52" s="169"/>
      <c r="E52" s="169"/>
      <c r="F52" s="169"/>
      <c r="G52" s="169"/>
      <c r="H52" s="169"/>
      <c r="I52" s="169"/>
      <c r="J52" s="169"/>
      <c r="K52" s="169"/>
      <c r="L52" s="169"/>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169"/>
      <c r="AO52" s="169"/>
      <c r="AP52" s="169"/>
      <c r="AQ52" s="169"/>
      <c r="AR52" s="169"/>
      <c r="AS52" s="169"/>
      <c r="AT52" s="169"/>
      <c r="AU52" s="169"/>
      <c r="AV52" s="169"/>
      <c r="AW52" s="169"/>
      <c r="AX52" s="169"/>
      <c r="AY52" s="2"/>
      <c r="AZ52" s="2"/>
      <c r="BA52" s="2"/>
      <c r="BB52" s="2"/>
      <c r="BC52" s="2"/>
      <c r="BD52" s="2"/>
      <c r="BE52" s="2"/>
      <c r="BF52" s="2"/>
      <c r="BG52" s="2"/>
      <c r="BH52" s="2"/>
      <c r="BI52" s="2"/>
      <c r="BJ52" s="2"/>
      <c r="BK52" s="2"/>
      <c r="BL52" s="2"/>
      <c r="BM52" s="2"/>
      <c r="BN52" s="2"/>
      <c r="BO52" s="2"/>
      <c r="BP52" s="2"/>
      <c r="BQ52" s="2"/>
      <c r="BR52" s="2"/>
      <c r="BS52" s="2"/>
      <c r="BT52" s="1"/>
      <c r="BU52" s="1"/>
      <c r="BV52" s="1"/>
    </row>
    <row r="53" spans="1:74" ht="11.85" customHeight="1" x14ac:dyDescent="0.2">
      <c r="A53" s="169"/>
      <c r="B53" s="169"/>
      <c r="C53" s="169"/>
      <c r="D53" s="169"/>
      <c r="E53" s="169"/>
      <c r="F53" s="170"/>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2"/>
      <c r="AH53" s="2"/>
      <c r="AI53" s="2"/>
      <c r="AJ53" s="169"/>
      <c r="AK53" s="169"/>
      <c r="AL53" s="169"/>
      <c r="AM53" s="169"/>
      <c r="AN53" s="169"/>
      <c r="AO53" s="5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2"/>
      <c r="BQ53" s="2"/>
      <c r="BR53" s="2"/>
      <c r="BS53" s="2"/>
      <c r="BT53" s="1"/>
      <c r="BU53" s="1"/>
      <c r="BV53" s="1"/>
    </row>
    <row r="54" spans="1:74" ht="11.8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1"/>
      <c r="BU54" s="1"/>
      <c r="BV54" s="1"/>
    </row>
    <row r="55" spans="1:74" ht="11.85" customHeight="1" x14ac:dyDescent="0.2">
      <c r="A55" s="173"/>
      <c r="B55" s="173"/>
      <c r="C55" s="173"/>
      <c r="D55" s="173"/>
      <c r="E55" s="160"/>
      <c r="F55" s="160"/>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2"/>
      <c r="BQ55" s="2"/>
      <c r="BR55" s="2"/>
      <c r="BS55" s="2"/>
      <c r="BT55" s="1"/>
      <c r="BU55" s="1"/>
      <c r="BV55" s="1"/>
    </row>
    <row r="56" spans="1:74" ht="11.85" customHeight="1" x14ac:dyDescent="0.2">
      <c r="A56" s="173"/>
      <c r="B56" s="173"/>
      <c r="C56" s="173"/>
      <c r="D56" s="173"/>
      <c r="E56" s="160"/>
      <c r="F56" s="160"/>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2"/>
      <c r="BQ56" s="2"/>
      <c r="BR56" s="2"/>
      <c r="BS56" s="2"/>
      <c r="BT56" s="1"/>
      <c r="BU56" s="1"/>
      <c r="BV56" s="1"/>
    </row>
    <row r="57" spans="1:74" ht="11.8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1"/>
      <c r="BU57" s="1"/>
      <c r="BV57" s="1"/>
    </row>
    <row r="58" spans="1:74" ht="11.85" customHeight="1" x14ac:dyDescent="0.2">
      <c r="A58" s="175"/>
      <c r="B58" s="175"/>
      <c r="C58" s="175"/>
      <c r="D58" s="175"/>
      <c r="E58" s="175"/>
      <c r="F58" s="175"/>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2"/>
      <c r="AH58" s="2"/>
      <c r="AI58" s="2"/>
      <c r="AJ58" s="175"/>
      <c r="AK58" s="175"/>
      <c r="AL58" s="175"/>
      <c r="AM58" s="175"/>
      <c r="AN58" s="175"/>
      <c r="AO58" s="175"/>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2"/>
      <c r="BQ58" s="2"/>
      <c r="BR58" s="2"/>
      <c r="BS58" s="2"/>
      <c r="BT58" s="1"/>
      <c r="BU58" s="1"/>
      <c r="BV58" s="1"/>
    </row>
    <row r="59" spans="1:74" ht="11.85" customHeight="1" x14ac:dyDescent="0.2">
      <c r="A59" s="175"/>
      <c r="B59" s="175"/>
      <c r="C59" s="175"/>
      <c r="D59" s="175"/>
      <c r="E59" s="175"/>
      <c r="F59" s="175"/>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2"/>
      <c r="AH59" s="2"/>
      <c r="AI59" s="2"/>
      <c r="AJ59" s="175"/>
      <c r="AK59" s="175"/>
      <c r="AL59" s="175"/>
      <c r="AM59" s="175"/>
      <c r="AN59" s="175"/>
      <c r="AO59" s="175"/>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2"/>
      <c r="BQ59" s="2"/>
      <c r="BR59" s="2"/>
      <c r="BS59" s="2"/>
      <c r="BT59" s="1"/>
      <c r="BU59" s="1"/>
      <c r="BV59" s="1"/>
    </row>
    <row r="60" spans="1:74" ht="11.85" customHeight="1" x14ac:dyDescent="0.2">
      <c r="A60" s="175"/>
      <c r="B60" s="175"/>
      <c r="C60" s="175"/>
      <c r="D60" s="175"/>
      <c r="E60" s="175"/>
      <c r="F60" s="175"/>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2"/>
      <c r="AH60" s="2"/>
      <c r="AI60" s="2"/>
      <c r="AJ60" s="175"/>
      <c r="AK60" s="175"/>
      <c r="AL60" s="175"/>
      <c r="AM60" s="175"/>
      <c r="AN60" s="175"/>
      <c r="AO60" s="175"/>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2"/>
      <c r="BQ60" s="2"/>
      <c r="BR60" s="2"/>
      <c r="BS60" s="2"/>
      <c r="BT60" s="1"/>
      <c r="BU60" s="1"/>
      <c r="BV60" s="1"/>
    </row>
    <row r="61" spans="1:74" ht="11.85" customHeight="1" x14ac:dyDescent="0.2">
      <c r="A61" s="175"/>
      <c r="B61" s="175"/>
      <c r="C61" s="175"/>
      <c r="D61" s="175"/>
      <c r="E61" s="175"/>
      <c r="F61" s="175"/>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2"/>
      <c r="AH61" s="2"/>
      <c r="AI61" s="2"/>
      <c r="AJ61" s="175"/>
      <c r="AK61" s="175"/>
      <c r="AL61" s="175"/>
      <c r="AM61" s="175"/>
      <c r="AN61" s="175"/>
      <c r="AO61" s="175"/>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2"/>
      <c r="BQ61" s="2"/>
      <c r="BR61" s="2"/>
      <c r="BS61" s="2"/>
      <c r="BT61" s="1"/>
      <c r="BU61" s="1"/>
      <c r="BV61" s="1"/>
    </row>
    <row r="62" spans="1:74" ht="11.8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2"/>
      <c r="BJ62" s="2"/>
      <c r="BK62" s="2"/>
      <c r="BL62" s="2"/>
      <c r="BM62" s="2"/>
      <c r="BN62" s="2"/>
      <c r="BO62" s="2"/>
      <c r="BP62" s="2"/>
      <c r="BQ62" s="2"/>
      <c r="BR62" s="2"/>
      <c r="BS62" s="2"/>
      <c r="BT62" s="1"/>
      <c r="BU62" s="1"/>
      <c r="BV62" s="1"/>
    </row>
    <row r="63" spans="1:74" ht="11.85" customHeight="1" x14ac:dyDescent="0.25">
      <c r="A63" s="2"/>
      <c r="B63" s="146"/>
      <c r="C63" s="177"/>
      <c r="D63" s="177"/>
      <c r="E63" s="177"/>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57"/>
      <c r="AO63" s="146"/>
      <c r="AP63" s="146"/>
      <c r="AQ63" s="146"/>
      <c r="AR63" s="146"/>
      <c r="AS63" s="146"/>
      <c r="AT63" s="146"/>
      <c r="AU63" s="146"/>
      <c r="AV63" s="146"/>
      <c r="AW63" s="146"/>
      <c r="AX63" s="146"/>
      <c r="AY63" s="146"/>
      <c r="AZ63" s="146"/>
      <c r="BA63" s="178"/>
      <c r="BB63" s="178"/>
      <c r="BC63" s="179"/>
      <c r="BD63" s="179"/>
      <c r="BE63" s="179"/>
      <c r="BF63" s="179"/>
      <c r="BG63" s="179"/>
      <c r="BH63" s="179"/>
      <c r="BI63" s="179"/>
      <c r="BJ63" s="179"/>
      <c r="BK63" s="178"/>
      <c r="BL63" s="178"/>
      <c r="BM63" s="180"/>
      <c r="BN63" s="180"/>
      <c r="BO63" s="180"/>
      <c r="BP63" s="2"/>
      <c r="BQ63" s="2"/>
      <c r="BR63" s="2"/>
      <c r="BS63" s="2"/>
      <c r="BT63" s="1"/>
      <c r="BU63" s="1"/>
      <c r="BV63" s="1"/>
    </row>
    <row r="64" spans="1:74" ht="11.85" customHeight="1" x14ac:dyDescent="0.2">
      <c r="A64" s="149"/>
      <c r="B64" s="146"/>
      <c r="C64" s="177"/>
      <c r="D64" s="177"/>
      <c r="E64" s="177"/>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46"/>
      <c r="AO64" s="146"/>
      <c r="AP64" s="146"/>
      <c r="AQ64" s="146"/>
      <c r="AR64" s="146"/>
      <c r="AS64" s="146"/>
      <c r="AT64" s="146"/>
      <c r="AU64" s="146"/>
      <c r="AV64" s="146"/>
      <c r="AW64" s="146"/>
      <c r="AX64" s="146"/>
      <c r="AY64" s="146"/>
      <c r="AZ64" s="146"/>
      <c r="BA64" s="178"/>
      <c r="BB64" s="178"/>
      <c r="BC64" s="181"/>
      <c r="BD64" s="181"/>
      <c r="BE64" s="181"/>
      <c r="BF64" s="181"/>
      <c r="BG64" s="181"/>
      <c r="BH64" s="181"/>
      <c r="BI64" s="181"/>
      <c r="BJ64" s="181"/>
      <c r="BK64" s="178"/>
      <c r="BL64" s="178"/>
      <c r="BM64" s="180"/>
      <c r="BN64" s="180"/>
      <c r="BO64" s="180"/>
      <c r="BP64" s="2"/>
      <c r="BQ64" s="2"/>
      <c r="BR64" s="2"/>
      <c r="BS64" s="2"/>
      <c r="BT64" s="1"/>
      <c r="BU64" s="1"/>
      <c r="BV64" s="1"/>
    </row>
    <row r="65" spans="1:74" ht="11.85" customHeight="1" x14ac:dyDescent="0.25">
      <c r="A65" s="182"/>
      <c r="B65" s="182"/>
      <c r="C65" s="159"/>
      <c r="D65" s="159"/>
      <c r="E65" s="159"/>
      <c r="F65" s="126"/>
      <c r="G65" s="126"/>
      <c r="H65" s="126"/>
      <c r="I65" s="126"/>
      <c r="J65" s="126"/>
      <c r="K65" s="126"/>
      <c r="L65" s="126"/>
      <c r="M65" s="126"/>
      <c r="N65" s="126"/>
      <c r="O65" s="126"/>
      <c r="P65" s="126"/>
      <c r="Q65" s="126"/>
      <c r="R65" s="126"/>
      <c r="S65" s="126"/>
      <c r="T65" s="126"/>
      <c r="U65" s="126"/>
      <c r="V65" s="126"/>
      <c r="W65" s="159"/>
      <c r="X65" s="23"/>
      <c r="Y65" s="23"/>
      <c r="Z65" s="23"/>
      <c r="AA65" s="23"/>
      <c r="AB65" s="23"/>
      <c r="AC65" s="23"/>
      <c r="AD65" s="23"/>
      <c r="AE65" s="23"/>
      <c r="AF65" s="23"/>
      <c r="AG65" s="23"/>
      <c r="AH65" s="23"/>
      <c r="AI65" s="23"/>
      <c r="AJ65" s="23"/>
      <c r="AK65" s="23"/>
      <c r="AL65" s="23"/>
      <c r="AM65" s="23"/>
      <c r="AN65" s="183"/>
      <c r="AO65" s="183"/>
      <c r="AP65" s="183"/>
      <c r="AQ65" s="183"/>
      <c r="AR65" s="183"/>
      <c r="AS65" s="183"/>
      <c r="AT65" s="183"/>
      <c r="AU65" s="183"/>
      <c r="AV65" s="183"/>
      <c r="AW65" s="183"/>
      <c r="AX65" s="183"/>
      <c r="AY65" s="183"/>
      <c r="AZ65" s="183"/>
      <c r="BA65" s="184"/>
      <c r="BB65" s="184"/>
      <c r="BC65" s="184"/>
      <c r="BD65" s="184"/>
      <c r="BE65" s="184"/>
      <c r="BF65" s="184"/>
      <c r="BG65" s="184"/>
      <c r="BH65" s="184"/>
      <c r="BI65" s="184"/>
      <c r="BJ65" s="184"/>
      <c r="BK65" s="184"/>
      <c r="BL65" s="184"/>
      <c r="BM65" s="148"/>
      <c r="BN65" s="148"/>
      <c r="BO65" s="148"/>
      <c r="BP65" s="2"/>
      <c r="BQ65" s="2"/>
      <c r="BR65" s="2"/>
      <c r="BS65" s="2"/>
      <c r="BT65" s="1"/>
      <c r="BU65" s="1"/>
      <c r="BV65" s="1"/>
    </row>
    <row r="66" spans="1:74" ht="11.85" customHeight="1" x14ac:dyDescent="0.25">
      <c r="A66" s="182"/>
      <c r="B66" s="182"/>
      <c r="C66" s="159"/>
      <c r="D66" s="159"/>
      <c r="E66" s="159"/>
      <c r="F66" s="126"/>
      <c r="G66" s="126"/>
      <c r="H66" s="126"/>
      <c r="I66" s="126"/>
      <c r="J66" s="126"/>
      <c r="K66" s="126"/>
      <c r="L66" s="126"/>
      <c r="M66" s="126"/>
      <c r="N66" s="126"/>
      <c r="O66" s="126"/>
      <c r="P66" s="126"/>
      <c r="Q66" s="126"/>
      <c r="R66" s="126"/>
      <c r="S66" s="126"/>
      <c r="T66" s="126"/>
      <c r="U66" s="126"/>
      <c r="V66" s="126"/>
      <c r="W66" s="185"/>
      <c r="X66" s="186"/>
      <c r="Y66" s="186"/>
      <c r="Z66" s="186"/>
      <c r="AA66" s="186"/>
      <c r="AB66" s="186"/>
      <c r="AC66" s="186"/>
      <c r="AD66" s="186"/>
      <c r="AE66" s="186"/>
      <c r="AF66" s="186"/>
      <c r="AG66" s="186"/>
      <c r="AH66" s="186"/>
      <c r="AI66" s="186"/>
      <c r="AJ66" s="186"/>
      <c r="AK66" s="186"/>
      <c r="AL66" s="186"/>
      <c r="AM66" s="186"/>
      <c r="AN66" s="183"/>
      <c r="AO66" s="183"/>
      <c r="AP66" s="183"/>
      <c r="AQ66" s="183"/>
      <c r="AR66" s="183"/>
      <c r="AS66" s="183"/>
      <c r="AT66" s="183"/>
      <c r="AU66" s="183"/>
      <c r="AV66" s="183"/>
      <c r="AW66" s="183"/>
      <c r="AX66" s="183"/>
      <c r="AY66" s="183"/>
      <c r="AZ66" s="183"/>
      <c r="BA66" s="184"/>
      <c r="BB66" s="184"/>
      <c r="BC66" s="184"/>
      <c r="BD66" s="184"/>
      <c r="BE66" s="184"/>
      <c r="BF66" s="184"/>
      <c r="BG66" s="184"/>
      <c r="BH66" s="184"/>
      <c r="BI66" s="184"/>
      <c r="BJ66" s="184"/>
      <c r="BK66" s="184"/>
      <c r="BL66" s="184"/>
      <c r="BM66" s="148"/>
      <c r="BN66" s="148"/>
      <c r="BO66" s="148"/>
      <c r="BP66" s="2"/>
      <c r="BQ66" s="2"/>
      <c r="BR66" s="2"/>
      <c r="BS66" s="2"/>
      <c r="BT66" s="1"/>
      <c r="BU66" s="1"/>
      <c r="BV66" s="1"/>
    </row>
    <row r="67" spans="1:74" ht="11.85" customHeight="1" x14ac:dyDescent="0.25">
      <c r="A67" s="182"/>
      <c r="B67" s="182"/>
      <c r="C67" s="159"/>
      <c r="D67" s="159"/>
      <c r="E67" s="159"/>
      <c r="F67" s="126"/>
      <c r="G67" s="126"/>
      <c r="H67" s="126"/>
      <c r="I67" s="126"/>
      <c r="J67" s="126"/>
      <c r="K67" s="126"/>
      <c r="L67" s="126"/>
      <c r="M67" s="126"/>
      <c r="N67" s="126"/>
      <c r="O67" s="126"/>
      <c r="P67" s="126"/>
      <c r="Q67" s="126"/>
      <c r="R67" s="126"/>
      <c r="S67" s="126"/>
      <c r="T67" s="126"/>
      <c r="U67" s="126"/>
      <c r="V67" s="126"/>
      <c r="W67" s="186"/>
      <c r="X67" s="186"/>
      <c r="Y67" s="186"/>
      <c r="Z67" s="186"/>
      <c r="AA67" s="186"/>
      <c r="AB67" s="186"/>
      <c r="AC67" s="186"/>
      <c r="AD67" s="186"/>
      <c r="AE67" s="186"/>
      <c r="AF67" s="186"/>
      <c r="AG67" s="186"/>
      <c r="AH67" s="186"/>
      <c r="AI67" s="186"/>
      <c r="AJ67" s="186"/>
      <c r="AK67" s="186"/>
      <c r="AL67" s="186"/>
      <c r="AM67" s="186"/>
      <c r="AN67" s="183"/>
      <c r="AO67" s="183"/>
      <c r="AP67" s="183"/>
      <c r="AQ67" s="183"/>
      <c r="AR67" s="183"/>
      <c r="AS67" s="183"/>
      <c r="AT67" s="183"/>
      <c r="AU67" s="183"/>
      <c r="AV67" s="183"/>
      <c r="AW67" s="183"/>
      <c r="AX67" s="183"/>
      <c r="AY67" s="183"/>
      <c r="AZ67" s="183"/>
      <c r="BA67" s="184"/>
      <c r="BB67" s="184"/>
      <c r="BC67" s="184"/>
      <c r="BD67" s="184"/>
      <c r="BE67" s="184"/>
      <c r="BF67" s="184"/>
      <c r="BG67" s="184"/>
      <c r="BH67" s="184"/>
      <c r="BI67" s="184"/>
      <c r="BJ67" s="184"/>
      <c r="BK67" s="184"/>
      <c r="BL67" s="184"/>
      <c r="BM67" s="148"/>
      <c r="BN67" s="148"/>
      <c r="BO67" s="148"/>
      <c r="BP67" s="146"/>
      <c r="BQ67" s="146"/>
      <c r="BR67" s="146"/>
      <c r="BS67" s="2"/>
      <c r="BT67" s="1"/>
      <c r="BU67" s="1"/>
      <c r="BV67" s="1"/>
    </row>
    <row r="68" spans="1:74" ht="11.85" customHeight="1" x14ac:dyDescent="0.25">
      <c r="A68" s="182"/>
      <c r="B68" s="182"/>
      <c r="C68" s="159"/>
      <c r="D68" s="159"/>
      <c r="E68" s="159"/>
      <c r="F68" s="126"/>
      <c r="G68" s="126"/>
      <c r="H68" s="126"/>
      <c r="I68" s="126"/>
      <c r="J68" s="126"/>
      <c r="K68" s="126"/>
      <c r="L68" s="126"/>
      <c r="M68" s="126"/>
      <c r="N68" s="126"/>
      <c r="O68" s="126"/>
      <c r="P68" s="126"/>
      <c r="Q68" s="126"/>
      <c r="R68" s="126"/>
      <c r="S68" s="126"/>
      <c r="T68" s="126"/>
      <c r="U68" s="126"/>
      <c r="V68" s="126"/>
      <c r="W68" s="159"/>
      <c r="X68" s="159"/>
      <c r="Y68" s="159"/>
      <c r="Z68" s="159"/>
      <c r="AA68" s="159"/>
      <c r="AB68" s="159"/>
      <c r="AC68" s="159"/>
      <c r="AD68" s="159"/>
      <c r="AE68" s="159"/>
      <c r="AF68" s="159"/>
      <c r="AG68" s="159"/>
      <c r="AH68" s="159"/>
      <c r="AI68" s="159"/>
      <c r="AJ68" s="159"/>
      <c r="AK68" s="159"/>
      <c r="AL68" s="159"/>
      <c r="AM68" s="159"/>
      <c r="AN68" s="183"/>
      <c r="AO68" s="183"/>
      <c r="AP68" s="183"/>
      <c r="AQ68" s="183"/>
      <c r="AR68" s="183"/>
      <c r="AS68" s="183"/>
      <c r="AT68" s="183"/>
      <c r="AU68" s="183"/>
      <c r="AV68" s="183"/>
      <c r="AW68" s="183"/>
      <c r="AX68" s="183"/>
      <c r="AY68" s="183"/>
      <c r="AZ68" s="183"/>
      <c r="BA68" s="184"/>
      <c r="BB68" s="184"/>
      <c r="BC68" s="184"/>
      <c r="BD68" s="184"/>
      <c r="BE68" s="184"/>
      <c r="BF68" s="184"/>
      <c r="BG68" s="184"/>
      <c r="BH68" s="184"/>
      <c r="BI68" s="184"/>
      <c r="BJ68" s="184"/>
      <c r="BK68" s="184"/>
      <c r="BL68" s="184"/>
      <c r="BM68" s="148"/>
      <c r="BN68" s="148"/>
      <c r="BO68" s="148"/>
      <c r="BP68" s="147"/>
      <c r="BQ68" s="147"/>
      <c r="BR68" s="147"/>
      <c r="BS68" s="2"/>
      <c r="BT68" s="1"/>
      <c r="BU68" s="1"/>
      <c r="BV68" s="1"/>
    </row>
    <row r="69" spans="1:74" ht="11.85" customHeight="1" x14ac:dyDescent="0.25">
      <c r="A69" s="182"/>
      <c r="B69" s="182"/>
      <c r="C69" s="159"/>
      <c r="D69" s="159"/>
      <c r="E69" s="159"/>
      <c r="F69" s="126"/>
      <c r="G69" s="126"/>
      <c r="H69" s="126"/>
      <c r="I69" s="126"/>
      <c r="J69" s="126"/>
      <c r="K69" s="126"/>
      <c r="L69" s="126"/>
      <c r="M69" s="126"/>
      <c r="N69" s="126"/>
      <c r="O69" s="126"/>
      <c r="P69" s="126"/>
      <c r="Q69" s="126"/>
      <c r="R69" s="126"/>
      <c r="S69" s="126"/>
      <c r="T69" s="126"/>
      <c r="U69" s="126"/>
      <c r="V69" s="126"/>
      <c r="W69" s="187"/>
      <c r="X69" s="187"/>
      <c r="Y69" s="187"/>
      <c r="Z69" s="187"/>
      <c r="AA69" s="187"/>
      <c r="AB69" s="187"/>
      <c r="AC69" s="187"/>
      <c r="AD69" s="187"/>
      <c r="AE69" s="187"/>
      <c r="AF69" s="187"/>
      <c r="AG69" s="187"/>
      <c r="AH69" s="187"/>
      <c r="AI69" s="187"/>
      <c r="AJ69" s="187"/>
      <c r="AK69" s="187"/>
      <c r="AL69" s="187"/>
      <c r="AM69" s="187"/>
      <c r="AN69" s="183"/>
      <c r="AO69" s="183"/>
      <c r="AP69" s="183"/>
      <c r="AQ69" s="183"/>
      <c r="AR69" s="183"/>
      <c r="AS69" s="183"/>
      <c r="AT69" s="183"/>
      <c r="AU69" s="183"/>
      <c r="AV69" s="183"/>
      <c r="AW69" s="183"/>
      <c r="AX69" s="183"/>
      <c r="AY69" s="183"/>
      <c r="AZ69" s="183"/>
      <c r="BA69" s="184"/>
      <c r="BB69" s="184"/>
      <c r="BC69" s="184"/>
      <c r="BD69" s="184"/>
      <c r="BE69" s="184"/>
      <c r="BF69" s="184"/>
      <c r="BG69" s="184"/>
      <c r="BH69" s="184"/>
      <c r="BI69" s="184"/>
      <c r="BJ69" s="184"/>
      <c r="BK69" s="184"/>
      <c r="BL69" s="184"/>
      <c r="BM69" s="148"/>
      <c r="BN69" s="148"/>
      <c r="BO69" s="148"/>
      <c r="BP69" s="148"/>
      <c r="BQ69" s="148"/>
      <c r="BR69" s="148"/>
      <c r="BS69" s="2"/>
      <c r="BT69" s="1"/>
      <c r="BU69" s="1"/>
      <c r="BV69" s="1"/>
    </row>
    <row r="70" spans="1:74" ht="11.85" customHeight="1" x14ac:dyDescent="0.25">
      <c r="A70" s="182"/>
      <c r="B70" s="182"/>
      <c r="C70" s="159"/>
      <c r="D70" s="159"/>
      <c r="E70" s="159"/>
      <c r="F70" s="126"/>
      <c r="G70" s="126"/>
      <c r="H70" s="126"/>
      <c r="I70" s="126"/>
      <c r="J70" s="126"/>
      <c r="K70" s="126"/>
      <c r="L70" s="126"/>
      <c r="M70" s="126"/>
      <c r="N70" s="126"/>
      <c r="O70" s="126"/>
      <c r="P70" s="126"/>
      <c r="Q70" s="126"/>
      <c r="R70" s="126"/>
      <c r="S70" s="126"/>
      <c r="T70" s="126"/>
      <c r="U70" s="126"/>
      <c r="V70" s="126"/>
      <c r="W70" s="187"/>
      <c r="X70" s="187"/>
      <c r="Y70" s="187"/>
      <c r="Z70" s="187"/>
      <c r="AA70" s="187"/>
      <c r="AB70" s="187"/>
      <c r="AC70" s="187"/>
      <c r="AD70" s="187"/>
      <c r="AE70" s="187"/>
      <c r="AF70" s="187"/>
      <c r="AG70" s="187"/>
      <c r="AH70" s="187"/>
      <c r="AI70" s="187"/>
      <c r="AJ70" s="187"/>
      <c r="AK70" s="187"/>
      <c r="AL70" s="187"/>
      <c r="AM70" s="187"/>
      <c r="AN70" s="183"/>
      <c r="AO70" s="183"/>
      <c r="AP70" s="183"/>
      <c r="AQ70" s="183"/>
      <c r="AR70" s="183"/>
      <c r="AS70" s="183"/>
      <c r="AT70" s="183"/>
      <c r="AU70" s="183"/>
      <c r="AV70" s="183"/>
      <c r="AW70" s="183"/>
      <c r="AX70" s="183"/>
      <c r="AY70" s="183"/>
      <c r="AZ70" s="183"/>
      <c r="BA70" s="184"/>
      <c r="BB70" s="184"/>
      <c r="BC70" s="184"/>
      <c r="BD70" s="184"/>
      <c r="BE70" s="184"/>
      <c r="BF70" s="184"/>
      <c r="BG70" s="184"/>
      <c r="BH70" s="184"/>
      <c r="BI70" s="184"/>
      <c r="BJ70" s="184"/>
      <c r="BK70" s="184"/>
      <c r="BL70" s="184"/>
      <c r="BM70" s="148"/>
      <c r="BN70" s="148"/>
      <c r="BO70" s="148"/>
      <c r="BP70" s="148"/>
      <c r="BQ70" s="148"/>
      <c r="BR70" s="148"/>
      <c r="BS70" s="2"/>
      <c r="BT70" s="1"/>
      <c r="BU70" s="1"/>
      <c r="BV70" s="1"/>
    </row>
    <row r="71" spans="1:74" ht="11.85" customHeight="1" x14ac:dyDescent="0.25">
      <c r="A71" s="182"/>
      <c r="B71" s="182"/>
      <c r="C71" s="159"/>
      <c r="D71" s="159"/>
      <c r="E71" s="159"/>
      <c r="F71" s="149"/>
      <c r="G71" s="149"/>
      <c r="H71" s="149"/>
      <c r="I71" s="149"/>
      <c r="J71" s="149"/>
      <c r="K71" s="149"/>
      <c r="L71" s="149"/>
      <c r="M71" s="149"/>
      <c r="N71" s="149"/>
      <c r="O71" s="149"/>
      <c r="P71" s="149"/>
      <c r="Q71" s="149"/>
      <c r="R71" s="149"/>
      <c r="S71" s="149"/>
      <c r="T71" s="149"/>
      <c r="U71" s="149"/>
      <c r="V71" s="149"/>
      <c r="W71" s="159"/>
      <c r="X71" s="159"/>
      <c r="Y71" s="159"/>
      <c r="Z71" s="159"/>
      <c r="AA71" s="159"/>
      <c r="AB71" s="159"/>
      <c r="AC71" s="159"/>
      <c r="AD71" s="159"/>
      <c r="AE71" s="159"/>
      <c r="AF71" s="159"/>
      <c r="AG71" s="159"/>
      <c r="AH71" s="159"/>
      <c r="AI71" s="159"/>
      <c r="AJ71" s="159"/>
      <c r="AK71" s="159"/>
      <c r="AL71" s="159"/>
      <c r="AM71" s="159"/>
      <c r="AN71" s="183"/>
      <c r="AO71" s="183"/>
      <c r="AP71" s="183"/>
      <c r="AQ71" s="183"/>
      <c r="AR71" s="183"/>
      <c r="AS71" s="183"/>
      <c r="AT71" s="183"/>
      <c r="AU71" s="183"/>
      <c r="AV71" s="183"/>
      <c r="AW71" s="183"/>
      <c r="AX71" s="183"/>
      <c r="AY71" s="183"/>
      <c r="AZ71" s="183"/>
      <c r="BA71" s="184"/>
      <c r="BB71" s="184"/>
      <c r="BC71" s="184"/>
      <c r="BD71" s="184"/>
      <c r="BE71" s="184"/>
      <c r="BF71" s="184"/>
      <c r="BG71" s="184"/>
      <c r="BH71" s="184"/>
      <c r="BI71" s="184"/>
      <c r="BJ71" s="184"/>
      <c r="BK71" s="184"/>
      <c r="BL71" s="184"/>
      <c r="BM71" s="148"/>
      <c r="BN71" s="148"/>
      <c r="BO71" s="148"/>
      <c r="BP71" s="148"/>
      <c r="BQ71" s="148"/>
      <c r="BR71" s="148"/>
      <c r="BS71" s="2"/>
      <c r="BT71" s="1"/>
      <c r="BU71" s="1"/>
      <c r="BV71" s="1"/>
    </row>
    <row r="72" spans="1:74" ht="11.85" customHeight="1" x14ac:dyDescent="0.25">
      <c r="A72" s="182"/>
      <c r="B72" s="182"/>
      <c r="C72" s="159"/>
      <c r="D72" s="159"/>
      <c r="E72" s="159"/>
      <c r="F72" s="149"/>
      <c r="G72" s="149"/>
      <c r="H72" s="149"/>
      <c r="I72" s="149"/>
      <c r="J72" s="149"/>
      <c r="K72" s="149"/>
      <c r="L72" s="149"/>
      <c r="M72" s="149"/>
      <c r="N72" s="149"/>
      <c r="O72" s="149"/>
      <c r="P72" s="149"/>
      <c r="Q72" s="149"/>
      <c r="R72" s="149"/>
      <c r="S72" s="149"/>
      <c r="T72" s="149"/>
      <c r="U72" s="149"/>
      <c r="V72" s="149"/>
      <c r="W72" s="188"/>
      <c r="X72" s="188"/>
      <c r="Y72" s="188"/>
      <c r="Z72" s="188"/>
      <c r="AA72" s="188"/>
      <c r="AB72" s="188"/>
      <c r="AC72" s="188"/>
      <c r="AD72" s="188"/>
      <c r="AE72" s="188"/>
      <c r="AF72" s="188"/>
      <c r="AG72" s="188"/>
      <c r="AH72" s="188"/>
      <c r="AI72" s="188"/>
      <c r="AJ72" s="188"/>
      <c r="AK72" s="188"/>
      <c r="AL72" s="188"/>
      <c r="AM72" s="188"/>
      <c r="AN72" s="183"/>
      <c r="AO72" s="183"/>
      <c r="AP72" s="183"/>
      <c r="AQ72" s="183"/>
      <c r="AR72" s="183"/>
      <c r="AS72" s="183"/>
      <c r="AT72" s="183"/>
      <c r="AU72" s="183"/>
      <c r="AV72" s="183"/>
      <c r="AW72" s="183"/>
      <c r="AX72" s="183"/>
      <c r="AY72" s="183"/>
      <c r="AZ72" s="183"/>
      <c r="BA72" s="184"/>
      <c r="BB72" s="184"/>
      <c r="BC72" s="184"/>
      <c r="BD72" s="184"/>
      <c r="BE72" s="184"/>
      <c r="BF72" s="184"/>
      <c r="BG72" s="184"/>
      <c r="BH72" s="184"/>
      <c r="BI72" s="184"/>
      <c r="BJ72" s="184"/>
      <c r="BK72" s="184"/>
      <c r="BL72" s="184"/>
      <c r="BM72" s="148"/>
      <c r="BN72" s="148"/>
      <c r="BO72" s="148"/>
      <c r="BP72" s="148"/>
      <c r="BQ72" s="148"/>
      <c r="BR72" s="148"/>
      <c r="BS72" s="2"/>
      <c r="BT72" s="1"/>
      <c r="BU72" s="1"/>
      <c r="BV72" s="1"/>
    </row>
    <row r="73" spans="1:74" ht="11.85" customHeight="1" x14ac:dyDescent="0.25">
      <c r="A73" s="182"/>
      <c r="B73" s="182"/>
      <c r="C73" s="159"/>
      <c r="D73" s="159"/>
      <c r="E73" s="159"/>
      <c r="F73" s="149"/>
      <c r="G73" s="149"/>
      <c r="H73" s="149"/>
      <c r="I73" s="149"/>
      <c r="J73" s="149"/>
      <c r="K73" s="149"/>
      <c r="L73" s="149"/>
      <c r="M73" s="149"/>
      <c r="N73" s="149"/>
      <c r="O73" s="149"/>
      <c r="P73" s="149"/>
      <c r="Q73" s="149"/>
      <c r="R73" s="149"/>
      <c r="S73" s="149"/>
      <c r="T73" s="149"/>
      <c r="U73" s="149"/>
      <c r="V73" s="149"/>
      <c r="W73" s="188"/>
      <c r="X73" s="188"/>
      <c r="Y73" s="188"/>
      <c r="Z73" s="188"/>
      <c r="AA73" s="188"/>
      <c r="AB73" s="188"/>
      <c r="AC73" s="188"/>
      <c r="AD73" s="188"/>
      <c r="AE73" s="188"/>
      <c r="AF73" s="188"/>
      <c r="AG73" s="188"/>
      <c r="AH73" s="188"/>
      <c r="AI73" s="188"/>
      <c r="AJ73" s="188"/>
      <c r="AK73" s="188"/>
      <c r="AL73" s="188"/>
      <c r="AM73" s="188"/>
      <c r="AN73" s="183"/>
      <c r="AO73" s="183"/>
      <c r="AP73" s="183"/>
      <c r="AQ73" s="183"/>
      <c r="AR73" s="183"/>
      <c r="AS73" s="183"/>
      <c r="AT73" s="183"/>
      <c r="AU73" s="183"/>
      <c r="AV73" s="183"/>
      <c r="AW73" s="183"/>
      <c r="AX73" s="183"/>
      <c r="AY73" s="183"/>
      <c r="AZ73" s="183"/>
      <c r="BA73" s="184"/>
      <c r="BB73" s="184"/>
      <c r="BC73" s="184"/>
      <c r="BD73" s="184"/>
      <c r="BE73" s="184"/>
      <c r="BF73" s="184"/>
      <c r="BG73" s="184"/>
      <c r="BH73" s="184"/>
      <c r="BI73" s="184"/>
      <c r="BJ73" s="184"/>
      <c r="BK73" s="184"/>
      <c r="BL73" s="184"/>
      <c r="BM73" s="148"/>
      <c r="BN73" s="148"/>
      <c r="BO73" s="148"/>
      <c r="BP73" s="148"/>
      <c r="BQ73" s="148"/>
      <c r="BR73" s="148"/>
      <c r="BS73" s="2"/>
      <c r="BT73" s="1"/>
      <c r="BU73" s="1"/>
      <c r="BV73" s="1"/>
    </row>
    <row r="74" spans="1:74" ht="11.85" customHeight="1" x14ac:dyDescent="0.25">
      <c r="A74" s="182"/>
      <c r="B74" s="182"/>
      <c r="C74" s="159"/>
      <c r="D74" s="159"/>
      <c r="E74" s="159"/>
      <c r="F74" s="149"/>
      <c r="G74" s="149"/>
      <c r="H74" s="149"/>
      <c r="I74" s="149"/>
      <c r="J74" s="149"/>
      <c r="K74" s="149"/>
      <c r="L74" s="149"/>
      <c r="M74" s="149"/>
      <c r="N74" s="149"/>
      <c r="O74" s="149"/>
      <c r="P74" s="149"/>
      <c r="Q74" s="149"/>
      <c r="R74" s="149"/>
      <c r="S74" s="149"/>
      <c r="T74" s="149"/>
      <c r="U74" s="149"/>
      <c r="V74" s="149"/>
      <c r="W74" s="159"/>
      <c r="X74" s="159"/>
      <c r="Y74" s="159"/>
      <c r="Z74" s="159"/>
      <c r="AA74" s="159"/>
      <c r="AB74" s="159"/>
      <c r="AC74" s="159"/>
      <c r="AD74" s="159"/>
      <c r="AE74" s="159"/>
      <c r="AF74" s="159"/>
      <c r="AG74" s="159"/>
      <c r="AH74" s="159"/>
      <c r="AI74" s="159"/>
      <c r="AJ74" s="159"/>
      <c r="AK74" s="159"/>
      <c r="AL74" s="159"/>
      <c r="AM74" s="159"/>
      <c r="AN74" s="183"/>
      <c r="AO74" s="183"/>
      <c r="AP74" s="183"/>
      <c r="AQ74" s="183"/>
      <c r="AR74" s="183"/>
      <c r="AS74" s="183"/>
      <c r="AT74" s="183"/>
      <c r="AU74" s="183"/>
      <c r="AV74" s="183"/>
      <c r="AW74" s="183"/>
      <c r="AX74" s="183"/>
      <c r="AY74" s="183"/>
      <c r="AZ74" s="183"/>
      <c r="BA74" s="184"/>
      <c r="BB74" s="184"/>
      <c r="BC74" s="184"/>
      <c r="BD74" s="184"/>
      <c r="BE74" s="184"/>
      <c r="BF74" s="184"/>
      <c r="BG74" s="184"/>
      <c r="BH74" s="184"/>
      <c r="BI74" s="184"/>
      <c r="BJ74" s="184"/>
      <c r="BK74" s="184"/>
      <c r="BL74" s="184"/>
      <c r="BM74" s="148"/>
      <c r="BN74" s="148"/>
      <c r="BO74" s="148"/>
      <c r="BP74" s="148"/>
      <c r="BQ74" s="148"/>
      <c r="BR74" s="148"/>
      <c r="BS74" s="2"/>
      <c r="BT74" s="1"/>
      <c r="BU74" s="1"/>
      <c r="BV74" s="1"/>
    </row>
    <row r="75" spans="1:74" ht="11.85" customHeight="1" x14ac:dyDescent="0.25">
      <c r="A75" s="182"/>
      <c r="B75" s="182"/>
      <c r="C75" s="159"/>
      <c r="D75" s="159"/>
      <c r="E75" s="159"/>
      <c r="F75" s="149"/>
      <c r="G75" s="149"/>
      <c r="H75" s="149"/>
      <c r="I75" s="149"/>
      <c r="J75" s="149"/>
      <c r="K75" s="149"/>
      <c r="L75" s="149"/>
      <c r="M75" s="149"/>
      <c r="N75" s="149"/>
      <c r="O75" s="149"/>
      <c r="P75" s="149"/>
      <c r="Q75" s="149"/>
      <c r="R75" s="149"/>
      <c r="S75" s="149"/>
      <c r="T75" s="149"/>
      <c r="U75" s="149"/>
      <c r="V75" s="149"/>
      <c r="W75" s="188"/>
      <c r="X75" s="188"/>
      <c r="Y75" s="188"/>
      <c r="Z75" s="188"/>
      <c r="AA75" s="188"/>
      <c r="AB75" s="188"/>
      <c r="AC75" s="188"/>
      <c r="AD75" s="188"/>
      <c r="AE75" s="188"/>
      <c r="AF75" s="188"/>
      <c r="AG75" s="188"/>
      <c r="AH75" s="188"/>
      <c r="AI75" s="188"/>
      <c r="AJ75" s="188"/>
      <c r="AK75" s="188"/>
      <c r="AL75" s="188"/>
      <c r="AM75" s="188"/>
      <c r="AN75" s="183"/>
      <c r="AO75" s="183"/>
      <c r="AP75" s="183"/>
      <c r="AQ75" s="183"/>
      <c r="AR75" s="183"/>
      <c r="AS75" s="183"/>
      <c r="AT75" s="183"/>
      <c r="AU75" s="183"/>
      <c r="AV75" s="183"/>
      <c r="AW75" s="183"/>
      <c r="AX75" s="183"/>
      <c r="AY75" s="183"/>
      <c r="AZ75" s="183"/>
      <c r="BA75" s="184"/>
      <c r="BB75" s="184"/>
      <c r="BC75" s="184"/>
      <c r="BD75" s="184"/>
      <c r="BE75" s="184"/>
      <c r="BF75" s="184"/>
      <c r="BG75" s="184"/>
      <c r="BH75" s="184"/>
      <c r="BI75" s="184"/>
      <c r="BJ75" s="184"/>
      <c r="BK75" s="184"/>
      <c r="BL75" s="184"/>
      <c r="BM75" s="148"/>
      <c r="BN75" s="148"/>
      <c r="BO75" s="148"/>
      <c r="BP75" s="148"/>
      <c r="BQ75" s="148"/>
      <c r="BR75" s="148"/>
      <c r="BS75" s="2"/>
      <c r="BT75" s="1"/>
      <c r="BU75" s="1"/>
      <c r="BV75" s="1"/>
    </row>
    <row r="76" spans="1:74" ht="11.85" customHeight="1" x14ac:dyDescent="0.25">
      <c r="A76" s="182"/>
      <c r="B76" s="182"/>
      <c r="C76" s="159"/>
      <c r="D76" s="159"/>
      <c r="E76" s="159"/>
      <c r="F76" s="149"/>
      <c r="G76" s="149"/>
      <c r="H76" s="149"/>
      <c r="I76" s="149"/>
      <c r="J76" s="149"/>
      <c r="K76" s="149"/>
      <c r="L76" s="149"/>
      <c r="M76" s="149"/>
      <c r="N76" s="149"/>
      <c r="O76" s="149"/>
      <c r="P76" s="149"/>
      <c r="Q76" s="149"/>
      <c r="R76" s="149"/>
      <c r="S76" s="149"/>
      <c r="T76" s="149"/>
      <c r="U76" s="149"/>
      <c r="V76" s="149"/>
      <c r="W76" s="188"/>
      <c r="X76" s="188"/>
      <c r="Y76" s="188"/>
      <c r="Z76" s="188"/>
      <c r="AA76" s="188"/>
      <c r="AB76" s="188"/>
      <c r="AC76" s="188"/>
      <c r="AD76" s="188"/>
      <c r="AE76" s="188"/>
      <c r="AF76" s="188"/>
      <c r="AG76" s="188"/>
      <c r="AH76" s="188"/>
      <c r="AI76" s="188"/>
      <c r="AJ76" s="188"/>
      <c r="AK76" s="188"/>
      <c r="AL76" s="188"/>
      <c r="AM76" s="188"/>
      <c r="AN76" s="183"/>
      <c r="AO76" s="183"/>
      <c r="AP76" s="183"/>
      <c r="AQ76" s="183"/>
      <c r="AR76" s="183"/>
      <c r="AS76" s="183"/>
      <c r="AT76" s="183"/>
      <c r="AU76" s="183"/>
      <c r="AV76" s="183"/>
      <c r="AW76" s="183"/>
      <c r="AX76" s="183"/>
      <c r="AY76" s="183"/>
      <c r="AZ76" s="183"/>
      <c r="BA76" s="184"/>
      <c r="BB76" s="184"/>
      <c r="BC76" s="184"/>
      <c r="BD76" s="184"/>
      <c r="BE76" s="184"/>
      <c r="BF76" s="184"/>
      <c r="BG76" s="184"/>
      <c r="BH76" s="184"/>
      <c r="BI76" s="184"/>
      <c r="BJ76" s="184"/>
      <c r="BK76" s="184"/>
      <c r="BL76" s="184"/>
      <c r="BM76" s="148"/>
      <c r="BN76" s="148"/>
      <c r="BO76" s="148"/>
      <c r="BP76" s="148"/>
      <c r="BQ76" s="148"/>
      <c r="BR76" s="148"/>
      <c r="BS76" s="2"/>
      <c r="BT76" s="1"/>
      <c r="BU76" s="1"/>
      <c r="BV76" s="1"/>
    </row>
    <row r="77" spans="1:74" ht="11.85" customHeight="1" x14ac:dyDescent="0.25">
      <c r="A77" s="2"/>
      <c r="B77" s="149"/>
      <c r="C77" s="150"/>
      <c r="D77" s="150"/>
      <c r="E77" s="150"/>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53"/>
      <c r="AO77" s="153"/>
      <c r="AP77" s="153"/>
      <c r="AQ77" s="153"/>
      <c r="AR77" s="153"/>
      <c r="AS77" s="153"/>
      <c r="AT77" s="153"/>
      <c r="AU77" s="153"/>
      <c r="AV77" s="153"/>
      <c r="AW77" s="153"/>
      <c r="AX77" s="153"/>
      <c r="AY77" s="153"/>
      <c r="AZ77" s="153"/>
      <c r="BA77" s="154"/>
      <c r="BB77" s="154"/>
      <c r="BC77" s="2"/>
      <c r="BD77" s="2"/>
      <c r="BE77" s="156"/>
      <c r="BF77" s="2"/>
      <c r="BG77" s="156"/>
      <c r="BH77" s="156"/>
      <c r="BI77" s="156"/>
      <c r="BJ77" s="156"/>
      <c r="BK77" s="156"/>
      <c r="BL77" s="156"/>
      <c r="BM77" s="148"/>
      <c r="BN77" s="148"/>
      <c r="BO77" s="148"/>
      <c r="BP77" s="148"/>
      <c r="BQ77" s="148"/>
      <c r="BR77" s="148"/>
      <c r="BS77" s="2"/>
      <c r="BT77" s="1"/>
      <c r="BU77" s="1"/>
      <c r="BV77" s="1"/>
    </row>
    <row r="78" spans="1:74" ht="11.85" customHeight="1" x14ac:dyDescent="0.25">
      <c r="A78" s="2"/>
      <c r="B78" s="14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46"/>
      <c r="AO78" s="146"/>
      <c r="AP78" s="146"/>
      <c r="AQ78" s="146"/>
      <c r="AR78" s="146"/>
      <c r="AS78" s="146"/>
      <c r="AT78" s="146"/>
      <c r="AU78" s="153"/>
      <c r="AV78" s="153"/>
      <c r="AW78" s="153"/>
      <c r="AX78" s="153"/>
      <c r="AY78" s="153"/>
      <c r="AZ78" s="153"/>
      <c r="BA78" s="154"/>
      <c r="BB78" s="154"/>
      <c r="BC78" s="155"/>
      <c r="BD78" s="155"/>
      <c r="BE78" s="156"/>
      <c r="BF78" s="156"/>
      <c r="BG78" s="156"/>
      <c r="BH78" s="156"/>
      <c r="BI78" s="156"/>
      <c r="BJ78" s="156"/>
      <c r="BK78" s="156"/>
      <c r="BL78" s="156"/>
      <c r="BM78" s="148"/>
      <c r="BN78" s="148"/>
      <c r="BO78" s="148"/>
      <c r="BP78" s="148"/>
      <c r="BQ78" s="148"/>
      <c r="BR78" s="148"/>
      <c r="BS78" s="2"/>
      <c r="BT78" s="1"/>
      <c r="BU78" s="1"/>
      <c r="BV78" s="1"/>
    </row>
    <row r="79" spans="1:74" ht="11.85" customHeight="1" x14ac:dyDescent="0.25">
      <c r="A79" s="2"/>
      <c r="B79" s="14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46"/>
      <c r="AO79" s="146"/>
      <c r="AP79" s="146"/>
      <c r="AQ79" s="146"/>
      <c r="AR79" s="146"/>
      <c r="AS79" s="146"/>
      <c r="AT79" s="146"/>
      <c r="AU79" s="153"/>
      <c r="AV79" s="153"/>
      <c r="AW79" s="153"/>
      <c r="AX79" s="153"/>
      <c r="AY79" s="153"/>
      <c r="AZ79" s="153"/>
      <c r="BA79" s="154"/>
      <c r="BB79" s="154"/>
      <c r="BC79" s="23"/>
      <c r="BD79" s="23"/>
      <c r="BE79" s="156"/>
      <c r="BF79" s="156"/>
      <c r="BG79" s="156"/>
      <c r="BH79" s="156"/>
      <c r="BI79" s="156"/>
      <c r="BJ79" s="156"/>
      <c r="BK79" s="156"/>
      <c r="BL79" s="156"/>
      <c r="BM79" s="148"/>
      <c r="BN79" s="148"/>
      <c r="BO79" s="148"/>
      <c r="BP79" s="148"/>
      <c r="BQ79" s="148"/>
      <c r="BR79" s="148"/>
      <c r="BS79" s="2"/>
      <c r="BT79" s="1"/>
      <c r="BU79" s="1"/>
      <c r="BV79" s="1"/>
    </row>
    <row r="80" spans="1:74" ht="11.85" customHeight="1" x14ac:dyDescent="0.25">
      <c r="A80" s="2"/>
      <c r="B80" s="2"/>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46"/>
      <c r="AO80" s="146"/>
      <c r="AP80" s="146"/>
      <c r="AQ80" s="146"/>
      <c r="AR80" s="146"/>
      <c r="AS80" s="146"/>
      <c r="AT80" s="146"/>
      <c r="AU80" s="2"/>
      <c r="AV80" s="2"/>
      <c r="AW80" s="2"/>
      <c r="AX80" s="2"/>
      <c r="AY80" s="2"/>
      <c r="AZ80" s="2"/>
      <c r="BA80" s="2"/>
      <c r="BB80" s="2"/>
      <c r="BC80" s="2"/>
      <c r="BD80" s="2"/>
      <c r="BE80" s="2"/>
      <c r="BF80" s="2"/>
      <c r="BG80" s="2"/>
      <c r="BH80" s="2"/>
      <c r="BI80" s="2"/>
      <c r="BJ80" s="2"/>
      <c r="BK80" s="2"/>
      <c r="BL80" s="2"/>
      <c r="BM80" s="2"/>
      <c r="BN80" s="2"/>
      <c r="BO80" s="2"/>
      <c r="BP80" s="148"/>
      <c r="BQ80" s="148"/>
      <c r="BR80" s="148"/>
      <c r="BS80" s="2"/>
      <c r="BT80" s="1"/>
      <c r="BU80" s="1"/>
      <c r="BV80" s="1"/>
    </row>
    <row r="81" spans="1:74" ht="11.85" customHeight="1" x14ac:dyDescent="0.25">
      <c r="A81" s="2"/>
      <c r="B81" s="2"/>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46"/>
      <c r="AO81" s="157"/>
      <c r="AP81" s="157"/>
      <c r="AQ81" s="157"/>
      <c r="AR81" s="157"/>
      <c r="AS81" s="157"/>
      <c r="AT81" s="157"/>
      <c r="AU81" s="157"/>
      <c r="AV81" s="157"/>
      <c r="AW81" s="157"/>
      <c r="AX81" s="157"/>
      <c r="AY81" s="157"/>
      <c r="AZ81" s="157"/>
      <c r="BA81" s="157"/>
      <c r="BB81" s="157"/>
      <c r="BC81" s="2"/>
      <c r="BD81" s="23"/>
      <c r="BE81" s="23"/>
      <c r="BF81" s="23"/>
      <c r="BG81" s="23"/>
      <c r="BH81" s="23"/>
      <c r="BI81" s="23"/>
      <c r="BJ81" s="23"/>
      <c r="BK81" s="23"/>
      <c r="BL81" s="23"/>
      <c r="BM81" s="23"/>
      <c r="BN81" s="23"/>
      <c r="BO81" s="23"/>
      <c r="BP81" s="148"/>
      <c r="BQ81" s="148"/>
      <c r="BR81" s="148"/>
      <c r="BS81" s="2"/>
      <c r="BT81" s="1"/>
      <c r="BU81" s="1"/>
      <c r="BV81" s="1"/>
    </row>
    <row r="82" spans="1:74" ht="11.85" customHeight="1" x14ac:dyDescent="0.25">
      <c r="A82" s="2"/>
      <c r="B82" s="2"/>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2"/>
      <c r="AO82" s="157"/>
      <c r="AP82" s="157"/>
      <c r="AQ82" s="157"/>
      <c r="AR82" s="157"/>
      <c r="AS82" s="157"/>
      <c r="AT82" s="157"/>
      <c r="AU82" s="157"/>
      <c r="AV82" s="157"/>
      <c r="AW82" s="157"/>
      <c r="AX82" s="157"/>
      <c r="AY82" s="157"/>
      <c r="AZ82" s="157"/>
      <c r="BA82" s="157"/>
      <c r="BB82" s="157"/>
      <c r="BC82" s="2"/>
      <c r="BD82" s="23"/>
      <c r="BE82" s="23"/>
      <c r="BF82" s="23"/>
      <c r="BG82" s="23"/>
      <c r="BH82" s="23"/>
      <c r="BI82" s="23"/>
      <c r="BJ82" s="23"/>
      <c r="BK82" s="23"/>
      <c r="BL82" s="23"/>
      <c r="BM82" s="23"/>
      <c r="BN82" s="23"/>
      <c r="BO82" s="23"/>
      <c r="BP82" s="148"/>
      <c r="BQ82" s="148"/>
      <c r="BR82" s="148"/>
      <c r="BS82" s="2"/>
      <c r="BT82" s="1"/>
      <c r="BU82" s="1"/>
      <c r="BV82" s="1"/>
    </row>
    <row r="83" spans="1:74" ht="11.85" customHeight="1" x14ac:dyDescent="0.2">
      <c r="A83" s="2"/>
      <c r="B83" s="2"/>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2"/>
      <c r="AO83" s="2"/>
      <c r="AP83" s="146"/>
      <c r="AQ83" s="146"/>
      <c r="AR83" s="146"/>
      <c r="AS83" s="146"/>
      <c r="AT83" s="146"/>
      <c r="AU83" s="2"/>
      <c r="AV83" s="2"/>
      <c r="AW83" s="2"/>
      <c r="AX83" s="2"/>
      <c r="AY83" s="23"/>
      <c r="AZ83" s="23"/>
      <c r="BA83" s="23"/>
      <c r="BB83" s="23"/>
      <c r="BC83" s="23"/>
      <c r="BD83" s="23"/>
      <c r="BE83" s="23"/>
      <c r="BF83" s="23"/>
      <c r="BG83" s="23"/>
      <c r="BH83" s="23"/>
      <c r="BI83" s="23"/>
      <c r="BJ83" s="23"/>
      <c r="BK83" s="23"/>
      <c r="BL83" s="23"/>
      <c r="BM83" s="23"/>
      <c r="BN83" s="23"/>
      <c r="BO83" s="23"/>
      <c r="BP83" s="158"/>
      <c r="BQ83" s="158"/>
      <c r="BR83" s="158"/>
      <c r="BS83" s="158"/>
      <c r="BT83" s="158"/>
      <c r="BU83" s="1"/>
      <c r="BV83" s="1"/>
    </row>
    <row r="84" spans="1:74" ht="11.85" customHeight="1" x14ac:dyDescent="0.2">
      <c r="A84" s="2"/>
      <c r="B84" s="2"/>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46"/>
      <c r="AO84" s="190"/>
      <c r="AP84" s="190"/>
      <c r="AQ84" s="190"/>
      <c r="AR84" s="190"/>
      <c r="AS84" s="190"/>
      <c r="AT84" s="190"/>
      <c r="AU84" s="190"/>
      <c r="AV84" s="190"/>
      <c r="AW84" s="190"/>
      <c r="AX84" s="190"/>
      <c r="AY84" s="23"/>
      <c r="AZ84" s="23"/>
      <c r="BA84" s="23"/>
      <c r="BB84" s="23"/>
      <c r="BC84" s="23"/>
      <c r="BD84" s="23"/>
      <c r="BE84" s="23"/>
      <c r="BF84" s="23"/>
      <c r="BG84" s="23"/>
      <c r="BH84" s="23"/>
      <c r="BI84" s="23"/>
      <c r="BJ84" s="23"/>
      <c r="BK84" s="23"/>
      <c r="BL84" s="23"/>
      <c r="BM84" s="23"/>
      <c r="BN84" s="23"/>
      <c r="BO84" s="23"/>
      <c r="BP84" s="158"/>
      <c r="BQ84" s="158"/>
      <c r="BR84" s="158"/>
      <c r="BS84" s="158"/>
      <c r="BT84" s="158"/>
      <c r="BU84" s="1"/>
      <c r="BV84" s="1"/>
    </row>
    <row r="85" spans="1:74" ht="11.85" customHeight="1" x14ac:dyDescent="0.2">
      <c r="A85" s="2"/>
      <c r="B85" s="2"/>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46"/>
      <c r="AO85" s="190"/>
      <c r="AP85" s="190"/>
      <c r="AQ85" s="190"/>
      <c r="AR85" s="190"/>
      <c r="AS85" s="190"/>
      <c r="AT85" s="190"/>
      <c r="AU85" s="190"/>
      <c r="AV85" s="190"/>
      <c r="AW85" s="190"/>
      <c r="AX85" s="190"/>
      <c r="AY85" s="23"/>
      <c r="AZ85" s="23"/>
      <c r="BA85" s="23"/>
      <c r="BB85" s="23"/>
      <c r="BC85" s="23"/>
      <c r="BD85" s="23"/>
      <c r="BE85" s="23"/>
      <c r="BF85" s="23"/>
      <c r="BG85" s="23"/>
      <c r="BH85" s="23"/>
      <c r="BI85" s="23"/>
      <c r="BJ85" s="23"/>
      <c r="BK85" s="23"/>
      <c r="BL85" s="23"/>
      <c r="BM85" s="23"/>
      <c r="BN85" s="23"/>
      <c r="BO85" s="23"/>
      <c r="BP85" s="158"/>
      <c r="BQ85" s="158"/>
      <c r="BR85" s="158"/>
      <c r="BS85" s="158"/>
      <c r="BT85" s="158"/>
      <c r="BU85" s="1"/>
      <c r="BV85" s="1"/>
    </row>
    <row r="86" spans="1:74" ht="11.85" customHeight="1" x14ac:dyDescent="0.2">
      <c r="A86" s="2"/>
      <c r="B86" s="2"/>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46"/>
      <c r="AO86" s="190"/>
      <c r="AP86" s="190"/>
      <c r="AQ86" s="190"/>
      <c r="AR86" s="190"/>
      <c r="AS86" s="190"/>
      <c r="AT86" s="190"/>
      <c r="AU86" s="190"/>
      <c r="AV86" s="190"/>
      <c r="AW86" s="190"/>
      <c r="AX86" s="190"/>
      <c r="AY86" s="23"/>
      <c r="AZ86" s="23"/>
      <c r="BA86" s="23"/>
      <c r="BB86" s="23"/>
      <c r="BC86" s="23"/>
      <c r="BD86" s="23"/>
      <c r="BE86" s="23"/>
      <c r="BF86" s="23"/>
      <c r="BG86" s="23"/>
      <c r="BH86" s="23"/>
      <c r="BI86" s="23"/>
      <c r="BJ86" s="23"/>
      <c r="BK86" s="23"/>
      <c r="BL86" s="23"/>
      <c r="BM86" s="23"/>
      <c r="BN86" s="23"/>
      <c r="BO86" s="23"/>
      <c r="BP86" s="158"/>
      <c r="BQ86" s="158"/>
      <c r="BR86" s="158"/>
      <c r="BS86" s="158"/>
      <c r="BT86" s="158"/>
      <c r="BU86" s="1"/>
      <c r="BV86" s="1"/>
    </row>
    <row r="87" spans="1:74" ht="11.85" customHeight="1" x14ac:dyDescent="0.2">
      <c r="A87" s="2"/>
      <c r="B87" s="2"/>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46"/>
      <c r="AO87" s="190"/>
      <c r="AP87" s="190"/>
      <c r="AQ87" s="190"/>
      <c r="AR87" s="190"/>
      <c r="AS87" s="190"/>
      <c r="AT87" s="190"/>
      <c r="AU87" s="190"/>
      <c r="AV87" s="190"/>
      <c r="AW87" s="190"/>
      <c r="AX87" s="190"/>
      <c r="AY87" s="23"/>
      <c r="AZ87" s="23"/>
      <c r="BA87" s="23"/>
      <c r="BB87" s="23"/>
      <c r="BC87" s="23"/>
      <c r="BD87" s="23"/>
      <c r="BE87" s="23"/>
      <c r="BF87" s="23"/>
      <c r="BG87" s="23"/>
      <c r="BH87" s="23"/>
      <c r="BI87" s="23"/>
      <c r="BJ87" s="23"/>
      <c r="BK87" s="23"/>
      <c r="BL87" s="23"/>
      <c r="BM87" s="23"/>
      <c r="BN87" s="23"/>
      <c r="BO87" s="23"/>
      <c r="BP87" s="158"/>
      <c r="BQ87" s="158"/>
      <c r="BR87" s="158"/>
      <c r="BS87" s="158"/>
      <c r="BT87" s="158"/>
      <c r="BU87" s="1"/>
      <c r="BV87" s="1"/>
    </row>
    <row r="88" spans="1:74" ht="11.85" customHeight="1" x14ac:dyDescent="0.2">
      <c r="A88" s="2"/>
      <c r="B88" s="2"/>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46"/>
      <c r="AO88" s="190"/>
      <c r="AP88" s="190"/>
      <c r="AQ88" s="190"/>
      <c r="AR88" s="190"/>
      <c r="AS88" s="190"/>
      <c r="AT88" s="190"/>
      <c r="AU88" s="190"/>
      <c r="AV88" s="190"/>
      <c r="AW88" s="190"/>
      <c r="AX88" s="190"/>
      <c r="AY88" s="23"/>
      <c r="AZ88" s="23"/>
      <c r="BA88" s="23"/>
      <c r="BB88" s="23"/>
      <c r="BC88" s="23"/>
      <c r="BD88" s="23"/>
      <c r="BE88" s="23"/>
      <c r="BF88" s="23"/>
      <c r="BG88" s="23"/>
      <c r="BH88" s="23"/>
      <c r="BI88" s="23"/>
      <c r="BJ88" s="23"/>
      <c r="BK88" s="23"/>
      <c r="BL88" s="23"/>
      <c r="BM88" s="23"/>
      <c r="BN88" s="23"/>
      <c r="BO88" s="23"/>
      <c r="BP88" s="158"/>
      <c r="BQ88" s="158"/>
      <c r="BR88" s="158"/>
      <c r="BS88" s="158"/>
      <c r="BT88" s="158"/>
      <c r="BU88" s="1"/>
      <c r="BV88" s="1"/>
    </row>
    <row r="89" spans="1:74" ht="11.85" customHeight="1" x14ac:dyDescent="0.2">
      <c r="A89" s="2"/>
      <c r="B89" s="2"/>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46"/>
      <c r="AO89" s="190"/>
      <c r="AP89" s="190"/>
      <c r="AQ89" s="190"/>
      <c r="AR89" s="190"/>
      <c r="AS89" s="190"/>
      <c r="AT89" s="190"/>
      <c r="AU89" s="190"/>
      <c r="AV89" s="190"/>
      <c r="AW89" s="190"/>
      <c r="AX89" s="190"/>
      <c r="AY89" s="23"/>
      <c r="AZ89" s="23"/>
      <c r="BA89" s="23"/>
      <c r="BB89" s="23"/>
      <c r="BC89" s="23"/>
      <c r="BD89" s="23"/>
      <c r="BE89" s="23"/>
      <c r="BF89" s="23"/>
      <c r="BG89" s="23"/>
      <c r="BH89" s="23"/>
      <c r="BI89" s="23"/>
      <c r="BJ89" s="23"/>
      <c r="BK89" s="23"/>
      <c r="BL89" s="23"/>
      <c r="BM89" s="23"/>
      <c r="BN89" s="23"/>
      <c r="BO89" s="23"/>
      <c r="BP89" s="158"/>
      <c r="BQ89" s="158"/>
      <c r="BR89" s="158"/>
      <c r="BS89" s="158"/>
      <c r="BT89" s="158"/>
      <c r="BU89" s="1"/>
      <c r="BV89" s="1"/>
    </row>
    <row r="90" spans="1:74" ht="11.85" customHeight="1" x14ac:dyDescent="0.2">
      <c r="A90" s="2"/>
      <c r="B90" s="2"/>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46"/>
      <c r="AO90" s="146"/>
      <c r="AP90" s="146"/>
      <c r="AQ90" s="146"/>
      <c r="AR90" s="146"/>
      <c r="AS90" s="146"/>
      <c r="AT90" s="146"/>
      <c r="AU90" s="2"/>
      <c r="AV90" s="2"/>
      <c r="AW90" s="2"/>
      <c r="AX90" s="2"/>
      <c r="AY90" s="23"/>
      <c r="AZ90" s="23"/>
      <c r="BA90" s="23"/>
      <c r="BB90" s="23"/>
      <c r="BC90" s="23"/>
      <c r="BD90" s="23"/>
      <c r="BE90" s="23"/>
      <c r="BF90" s="23"/>
      <c r="BG90" s="23"/>
      <c r="BH90" s="23"/>
      <c r="BI90" s="23"/>
      <c r="BJ90" s="23"/>
      <c r="BK90" s="23"/>
      <c r="BL90" s="23"/>
      <c r="BM90" s="23"/>
      <c r="BN90" s="23"/>
      <c r="BO90" s="23"/>
      <c r="BP90" s="158"/>
      <c r="BQ90" s="158"/>
      <c r="BR90" s="158"/>
      <c r="BS90" s="158"/>
      <c r="BT90" s="158"/>
      <c r="BU90" s="1"/>
      <c r="BV90" s="1"/>
    </row>
    <row r="91" spans="1:74" ht="11.85" customHeight="1" x14ac:dyDescent="0.2">
      <c r="A91" s="181"/>
      <c r="B91" s="181"/>
      <c r="C91" s="181"/>
      <c r="D91" s="181"/>
      <c r="E91" s="149"/>
      <c r="F91" s="149"/>
      <c r="G91" s="149"/>
      <c r="H91" s="149"/>
      <c r="I91" s="149"/>
      <c r="J91" s="149"/>
      <c r="K91" s="149"/>
      <c r="L91" s="149"/>
      <c r="M91" s="149"/>
      <c r="N91" s="149"/>
      <c r="O91" s="149"/>
      <c r="P91" s="149"/>
      <c r="Q91" s="181"/>
      <c r="R91" s="181"/>
      <c r="S91" s="181"/>
      <c r="T91" s="181"/>
      <c r="U91" s="173"/>
      <c r="V91" s="173"/>
      <c r="W91" s="173"/>
      <c r="X91" s="173"/>
      <c r="Y91" s="173"/>
      <c r="Z91" s="173"/>
      <c r="AA91" s="173"/>
      <c r="AB91" s="173"/>
      <c r="AC91" s="173"/>
      <c r="AD91" s="173"/>
      <c r="AE91" s="181"/>
      <c r="AF91" s="181"/>
      <c r="AG91" s="181"/>
      <c r="AH91" s="181"/>
      <c r="AI91" s="181"/>
      <c r="AJ91" s="181"/>
      <c r="AK91" s="181"/>
      <c r="AL91" s="181"/>
      <c r="AM91" s="181"/>
      <c r="AN91" s="181"/>
      <c r="AO91" s="2"/>
      <c r="AP91" s="2"/>
      <c r="AQ91" s="2"/>
      <c r="AR91" s="2"/>
      <c r="AS91" s="2"/>
      <c r="AT91" s="2"/>
      <c r="AU91" s="2"/>
      <c r="AV91" s="2"/>
      <c r="AW91" s="2"/>
      <c r="AX91" s="2"/>
      <c r="AY91" s="23"/>
      <c r="AZ91" s="23"/>
      <c r="BA91" s="23"/>
      <c r="BB91" s="23"/>
      <c r="BC91" s="23"/>
      <c r="BD91" s="23"/>
      <c r="BE91" s="23"/>
      <c r="BF91" s="23"/>
      <c r="BG91" s="23"/>
      <c r="BH91" s="23"/>
      <c r="BI91" s="23"/>
      <c r="BJ91" s="23"/>
      <c r="BK91" s="23"/>
      <c r="BL91" s="23"/>
      <c r="BM91" s="23"/>
      <c r="BN91" s="23"/>
      <c r="BO91" s="23"/>
      <c r="BP91" s="158"/>
      <c r="BQ91" s="158"/>
      <c r="BR91" s="158"/>
      <c r="BS91" s="158"/>
      <c r="BT91" s="158"/>
      <c r="BU91" s="1"/>
      <c r="BV91" s="1"/>
    </row>
    <row r="92" spans="1:74" ht="11.85" customHeight="1" x14ac:dyDescent="0.2">
      <c r="A92" s="181"/>
      <c r="B92" s="181"/>
      <c r="C92" s="181"/>
      <c r="D92" s="181"/>
      <c r="E92" s="149"/>
      <c r="F92" s="149"/>
      <c r="G92" s="149"/>
      <c r="H92" s="149"/>
      <c r="I92" s="149"/>
      <c r="J92" s="149"/>
      <c r="K92" s="149"/>
      <c r="L92" s="149"/>
      <c r="M92" s="149"/>
      <c r="N92" s="149"/>
      <c r="O92" s="149"/>
      <c r="P92" s="149"/>
      <c r="Q92" s="181"/>
      <c r="R92" s="181"/>
      <c r="S92" s="181"/>
      <c r="T92" s="181"/>
      <c r="U92" s="173"/>
      <c r="V92" s="173"/>
      <c r="W92" s="173"/>
      <c r="X92" s="173"/>
      <c r="Y92" s="173"/>
      <c r="Z92" s="173"/>
      <c r="AA92" s="173"/>
      <c r="AB92" s="173"/>
      <c r="AC92" s="173"/>
      <c r="AD92" s="173"/>
      <c r="AE92" s="181"/>
      <c r="AF92" s="181"/>
      <c r="AG92" s="181"/>
      <c r="AH92" s="181"/>
      <c r="AI92" s="181"/>
      <c r="AJ92" s="181"/>
      <c r="AK92" s="181"/>
      <c r="AL92" s="181"/>
      <c r="AM92" s="181"/>
      <c r="AN92" s="181"/>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1"/>
      <c r="BQ92" s="1"/>
      <c r="BR92" s="1"/>
      <c r="BS92" s="1"/>
      <c r="BT92" s="1"/>
      <c r="BU92" s="1"/>
      <c r="BV92" s="1"/>
    </row>
    <row r="93" spans="1:74" ht="11.8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1"/>
      <c r="BQ93" s="1"/>
      <c r="BR93" s="1"/>
      <c r="BS93" s="1"/>
      <c r="BT93" s="1"/>
      <c r="BU93" s="1"/>
      <c r="BV93" s="1"/>
    </row>
    <row r="94" spans="1:74"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1.25" customHeight="1" x14ac:dyDescent="0.2"/>
    <row r="137" spans="1:74" ht="11.25" customHeight="1" x14ac:dyDescent="0.2"/>
    <row r="138" spans="1:74" ht="11.25" customHeight="1" x14ac:dyDescent="0.2"/>
    <row r="139" spans="1:74" ht="11.25" customHeight="1" x14ac:dyDescent="0.2"/>
    <row r="140" spans="1:74" ht="11.25" customHeight="1" x14ac:dyDescent="0.2"/>
    <row r="141" spans="1:74" ht="11.25" customHeight="1" x14ac:dyDescent="0.2"/>
    <row r="142" spans="1:74" ht="11.25" customHeight="1" x14ac:dyDescent="0.2"/>
    <row r="143" spans="1:74" ht="11.25" customHeight="1" x14ac:dyDescent="0.2"/>
    <row r="144" spans="1:7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sheetData>
  <sheetProtection password="C0CD" sheet="1" scenarios="1" selectLockedCells="1"/>
  <mergeCells count="93">
    <mergeCell ref="BS1:BV1"/>
    <mergeCell ref="A5:F7"/>
    <mergeCell ref="G5:O7"/>
    <mergeCell ref="P5:V7"/>
    <mergeCell ref="W5:BC7"/>
    <mergeCell ref="BE7:BO7"/>
    <mergeCell ref="A1:F3"/>
    <mergeCell ref="G1:AF3"/>
    <mergeCell ref="AH1:AX3"/>
    <mergeCell ref="AY1:AZ3"/>
    <mergeCell ref="BA1:BC3"/>
    <mergeCell ref="BE1:BO6"/>
    <mergeCell ref="A9:E9"/>
    <mergeCell ref="G9:J9"/>
    <mergeCell ref="P9:AF9"/>
    <mergeCell ref="AI9:AL9"/>
    <mergeCell ref="A11:D12"/>
    <mergeCell ref="E11:F12"/>
    <mergeCell ref="G11:BO12"/>
    <mergeCell ref="BS16:CH20"/>
    <mergeCell ref="A19:P20"/>
    <mergeCell ref="Q19:AC20"/>
    <mergeCell ref="AD19:AZ20"/>
    <mergeCell ref="BA19:BL19"/>
    <mergeCell ref="BM19:BO20"/>
    <mergeCell ref="AD23:AZ23"/>
    <mergeCell ref="BA23:BB23"/>
    <mergeCell ref="BC23:BD23"/>
    <mergeCell ref="BE23:BF23"/>
    <mergeCell ref="A14:F17"/>
    <mergeCell ref="G14:AF17"/>
    <mergeCell ref="AH14:AL17"/>
    <mergeCell ref="AM14:BO17"/>
    <mergeCell ref="BG23:BH23"/>
    <mergeCell ref="BI23:BJ23"/>
    <mergeCell ref="BK23:BL23"/>
    <mergeCell ref="BM23:BN23"/>
    <mergeCell ref="A21:C23"/>
    <mergeCell ref="D21:P23"/>
    <mergeCell ref="Q21:AC23"/>
    <mergeCell ref="AD21:AZ22"/>
    <mergeCell ref="BI29:BJ29"/>
    <mergeCell ref="BK29:BL29"/>
    <mergeCell ref="BM29:BN29"/>
    <mergeCell ref="Q24:AC26"/>
    <mergeCell ref="Q27:AC29"/>
    <mergeCell ref="A24:C26"/>
    <mergeCell ref="D24:P26"/>
    <mergeCell ref="AD24:AZ25"/>
    <mergeCell ref="BM24:BO25"/>
    <mergeCell ref="AD26:AZ26"/>
    <mergeCell ref="BI26:BJ26"/>
    <mergeCell ref="BK26:BL26"/>
    <mergeCell ref="BA21:BL22"/>
    <mergeCell ref="BM21:BO22"/>
    <mergeCell ref="BM26:BN26"/>
    <mergeCell ref="A27:C29"/>
    <mergeCell ref="D27:P29"/>
    <mergeCell ref="AD27:AZ28"/>
    <mergeCell ref="BM27:BO28"/>
    <mergeCell ref="AD29:AZ29"/>
    <mergeCell ref="BA29:BB29"/>
    <mergeCell ref="BC29:BD29"/>
    <mergeCell ref="BE29:BF29"/>
    <mergeCell ref="BG29:BH29"/>
    <mergeCell ref="BA26:BB26"/>
    <mergeCell ref="BC26:BD26"/>
    <mergeCell ref="BE26:BF26"/>
    <mergeCell ref="BG26:BH26"/>
    <mergeCell ref="AK30:AL31"/>
    <mergeCell ref="AM30:BO31"/>
    <mergeCell ref="BT30:BT33"/>
    <mergeCell ref="BU30:CN33"/>
    <mergeCell ref="N31:AA32"/>
    <mergeCell ref="AK32:AL33"/>
    <mergeCell ref="AM32:BO33"/>
    <mergeCell ref="N33:AE40"/>
    <mergeCell ref="AK34:AL35"/>
    <mergeCell ref="AM34:BO35"/>
    <mergeCell ref="AK36:AL37"/>
    <mergeCell ref="AM36:BO37"/>
    <mergeCell ref="BS30:BS33"/>
    <mergeCell ref="A42:D43"/>
    <mergeCell ref="E42:N43"/>
    <mergeCell ref="O42:P43"/>
    <mergeCell ref="Q42:T43"/>
    <mergeCell ref="U42:AD43"/>
    <mergeCell ref="AO42:BO43"/>
    <mergeCell ref="AK38:AL39"/>
    <mergeCell ref="AM38:BO39"/>
    <mergeCell ref="AK40:AL41"/>
    <mergeCell ref="AM40:BO41"/>
    <mergeCell ref="AE42:AN43"/>
  </mergeCells>
  <conditionalFormatting sqref="O9 L9 A14:AF17 AH14 A9:F9">
    <cfRule type="expression" dxfId="1008" priority="16">
      <formula>$G$11="CHOISIR LA TACHE A EVALUER"</formula>
    </cfRule>
  </conditionalFormatting>
  <conditionalFormatting sqref="A21 A24 A27">
    <cfRule type="cellIs" dxfId="1007" priority="15" operator="notEqual">
      <formula>0</formula>
    </cfRule>
  </conditionalFormatting>
  <conditionalFormatting sqref="Q21 D27 D21 D24 Q24 Q27">
    <cfRule type="containsErrors" dxfId="1006" priority="14" stopIfTrue="1">
      <formula>ISERROR(D21)</formula>
    </cfRule>
  </conditionalFormatting>
  <conditionalFormatting sqref="E11:BO12 A11">
    <cfRule type="expression" dxfId="1005" priority="11">
      <formula>$O$9="1"</formula>
    </cfRule>
    <cfRule type="expression" dxfId="1004" priority="12">
      <formula>$O$9="2"</formula>
    </cfRule>
    <cfRule type="expression" dxfId="1003" priority="13">
      <formula>$O$9="3"</formula>
    </cfRule>
  </conditionalFormatting>
  <conditionalFormatting sqref="A11:BO12">
    <cfRule type="expression" dxfId="1002" priority="8">
      <formula>$O$9="6"</formula>
    </cfRule>
    <cfRule type="expression" dxfId="1001" priority="9">
      <formula>$O$9="5"</formula>
    </cfRule>
    <cfRule type="expression" dxfId="1000" priority="10">
      <formula>$O$9="4"</formula>
    </cfRule>
  </conditionalFormatting>
  <conditionalFormatting sqref="BU21:CN33">
    <cfRule type="containsErrors" dxfId="999" priority="7">
      <formula>ISERROR(BU21)</formula>
    </cfRule>
  </conditionalFormatting>
  <conditionalFormatting sqref="BS21:BS33">
    <cfRule type="containsErrors" dxfId="998" priority="5">
      <formula>ISERROR(BS21)</formula>
    </cfRule>
    <cfRule type="cellIs" dxfId="997" priority="6" operator="equal">
      <formula>0</formula>
    </cfRule>
  </conditionalFormatting>
  <conditionalFormatting sqref="BM23:BN23">
    <cfRule type="containsErrors" dxfId="996" priority="4">
      <formula>ISERROR(BM23)</formula>
    </cfRule>
  </conditionalFormatting>
  <conditionalFormatting sqref="BM26:BN26">
    <cfRule type="containsErrors" dxfId="995" priority="3">
      <formula>ISERROR(BM26)</formula>
    </cfRule>
  </conditionalFormatting>
  <conditionalFormatting sqref="BM29:BN29">
    <cfRule type="containsErrors" dxfId="994" priority="2">
      <formula>ISERROR(BM29)</formula>
    </cfRule>
  </conditionalFormatting>
  <conditionalFormatting sqref="U42:AD43 AO42:BO43">
    <cfRule type="containsErrors" dxfId="993" priority="1">
      <formula>ISERROR(U42)</formula>
    </cfRule>
  </conditionalFormatting>
  <dataValidations count="4">
    <dataValidation type="list" allowBlank="1" showInputMessage="1" showErrorMessage="1" sqref="A21:C29">
      <formula1>IF($BS$1="Bac Pro Technicien Menuisier Agenceur", numero_competence_detaille,(IF($BS$1="CAP Menuisier Fabricant de Menuiserie…", compétences, codebep)))</formula1>
    </dataValidation>
    <dataValidation type="list" allowBlank="1" showInputMessage="1" showErrorMessage="1" sqref="W5:BC7">
      <formula1>contexte</formula1>
    </dataValidation>
    <dataValidation type="list" allowBlank="1" showInputMessage="1" showErrorMessage="1" sqref="G5:O7">
      <formula1>centre_d_interet</formula1>
    </dataValidation>
    <dataValidation type="list" allowBlank="1" showInputMessage="1" showErrorMessage="1" sqref="U42">
      <formula1>classe</formula1>
    </dataValidation>
  </dataValidations>
  <printOptions horizontalCentered="1" verticalCentered="1"/>
  <pageMargins left="0.11811023622047245" right="0.11811023622047245" top="0.15748031496062992" bottom="0.15748031496062992"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sizeWithCells="1">
                  <from>
                    <xdr:col>38</xdr:col>
                    <xdr:colOff>0</xdr:colOff>
                    <xdr:row>8</xdr:row>
                    <xdr:rowOff>0</xdr:rowOff>
                  </from>
                  <to>
                    <xdr:col>39</xdr:col>
                    <xdr:colOff>76200</xdr:colOff>
                    <xdr:row>10</xdr:row>
                    <xdr:rowOff>9525</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sizeWithCells="1">
                  <from>
                    <xdr:col>46</xdr:col>
                    <xdr:colOff>85725</xdr:colOff>
                    <xdr:row>8</xdr:row>
                    <xdr:rowOff>0</xdr:rowOff>
                  </from>
                  <to>
                    <xdr:col>47</xdr:col>
                    <xdr:colOff>152400</xdr:colOff>
                    <xdr:row>10</xdr:row>
                    <xdr:rowOff>9525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sizeWithCells="1">
                  <from>
                    <xdr:col>57</xdr:col>
                    <xdr:colOff>0</xdr:colOff>
                    <xdr:row>8</xdr:row>
                    <xdr:rowOff>0</xdr:rowOff>
                  </from>
                  <to>
                    <xdr:col>58</xdr:col>
                    <xdr:colOff>76200</xdr:colOff>
                    <xdr:row>10</xdr:row>
                    <xdr:rowOff>9525</xdr:rowOff>
                  </to>
                </anchor>
              </controlPr>
            </control>
          </mc:Choice>
        </mc:AlternateContent>
        <mc:AlternateContent xmlns:mc="http://schemas.openxmlformats.org/markup-compatibility/2006">
          <mc:Choice Requires="x14">
            <control shapeId="91161" r:id="rId7" name="Check Box 25">
              <controlPr defaultSize="0" autoFill="0" autoLine="0" autoPict="0">
                <anchor moveWithCells="1" sizeWithCells="1">
                  <from>
                    <xdr:col>54</xdr:col>
                    <xdr:colOff>76200</xdr:colOff>
                    <xdr:row>21</xdr:row>
                    <xdr:rowOff>342900</xdr:rowOff>
                  </from>
                  <to>
                    <xdr:col>56</xdr:col>
                    <xdr:colOff>95250</xdr:colOff>
                    <xdr:row>22</xdr:row>
                    <xdr:rowOff>390525</xdr:rowOff>
                  </to>
                </anchor>
              </controlPr>
            </control>
          </mc:Choice>
        </mc:AlternateContent>
        <mc:AlternateContent xmlns:mc="http://schemas.openxmlformats.org/markup-compatibility/2006">
          <mc:Choice Requires="x14">
            <control shapeId="91162" r:id="rId8" name="Check Box 26">
              <controlPr defaultSize="0" autoFill="0" autoLine="0" autoPict="0">
                <anchor moveWithCells="1" sizeWithCells="1">
                  <from>
                    <xdr:col>56</xdr:col>
                    <xdr:colOff>57150</xdr:colOff>
                    <xdr:row>21</xdr:row>
                    <xdr:rowOff>342900</xdr:rowOff>
                  </from>
                  <to>
                    <xdr:col>58</xdr:col>
                    <xdr:colOff>76200</xdr:colOff>
                    <xdr:row>22</xdr:row>
                    <xdr:rowOff>390525</xdr:rowOff>
                  </to>
                </anchor>
              </controlPr>
            </control>
          </mc:Choice>
        </mc:AlternateContent>
        <mc:AlternateContent xmlns:mc="http://schemas.openxmlformats.org/markup-compatibility/2006">
          <mc:Choice Requires="x14">
            <control shapeId="91163" r:id="rId9" name="Check Box 27">
              <controlPr defaultSize="0" autoFill="0" autoLine="0" autoPict="0">
                <anchor moveWithCells="1" sizeWithCells="1">
                  <from>
                    <xdr:col>58</xdr:col>
                    <xdr:colOff>38100</xdr:colOff>
                    <xdr:row>21</xdr:row>
                    <xdr:rowOff>342900</xdr:rowOff>
                  </from>
                  <to>
                    <xdr:col>60</xdr:col>
                    <xdr:colOff>57150</xdr:colOff>
                    <xdr:row>22</xdr:row>
                    <xdr:rowOff>390525</xdr:rowOff>
                  </to>
                </anchor>
              </controlPr>
            </control>
          </mc:Choice>
        </mc:AlternateContent>
        <mc:AlternateContent xmlns:mc="http://schemas.openxmlformats.org/markup-compatibility/2006">
          <mc:Choice Requires="x14">
            <control shapeId="91164" r:id="rId10" name="Check Box 28">
              <controlPr defaultSize="0" autoFill="0" autoLine="0" autoPict="0">
                <anchor moveWithCells="1" sizeWithCells="1">
                  <from>
                    <xdr:col>60</xdr:col>
                    <xdr:colOff>28575</xdr:colOff>
                    <xdr:row>21</xdr:row>
                    <xdr:rowOff>342900</xdr:rowOff>
                  </from>
                  <to>
                    <xdr:col>62</xdr:col>
                    <xdr:colOff>57150</xdr:colOff>
                    <xdr:row>22</xdr:row>
                    <xdr:rowOff>390525</xdr:rowOff>
                  </to>
                </anchor>
              </controlPr>
            </control>
          </mc:Choice>
        </mc:AlternateContent>
        <mc:AlternateContent xmlns:mc="http://schemas.openxmlformats.org/markup-compatibility/2006">
          <mc:Choice Requires="x14">
            <control shapeId="91165" r:id="rId11" name="Check Box 29">
              <controlPr defaultSize="0" autoFill="0" autoLine="0" autoPict="0">
                <anchor moveWithCells="1" sizeWithCells="1">
                  <from>
                    <xdr:col>61</xdr:col>
                    <xdr:colOff>133350</xdr:colOff>
                    <xdr:row>21</xdr:row>
                    <xdr:rowOff>342900</xdr:rowOff>
                  </from>
                  <to>
                    <xdr:col>64</xdr:col>
                    <xdr:colOff>19050</xdr:colOff>
                    <xdr:row>22</xdr:row>
                    <xdr:rowOff>390525</xdr:rowOff>
                  </to>
                </anchor>
              </controlPr>
            </control>
          </mc:Choice>
        </mc:AlternateContent>
        <mc:AlternateContent xmlns:mc="http://schemas.openxmlformats.org/markup-compatibility/2006">
          <mc:Choice Requires="x14">
            <control shapeId="91166" r:id="rId12" name="Check Box 30">
              <controlPr defaultSize="0" autoFill="0" autoLine="0" autoPict="0">
                <anchor moveWithCells="1" sizeWithCells="1">
                  <from>
                    <xdr:col>52</xdr:col>
                    <xdr:colOff>104775</xdr:colOff>
                    <xdr:row>21</xdr:row>
                    <xdr:rowOff>342900</xdr:rowOff>
                  </from>
                  <to>
                    <xdr:col>54</xdr:col>
                    <xdr:colOff>123825</xdr:colOff>
                    <xdr:row>22</xdr:row>
                    <xdr:rowOff>390525</xdr:rowOff>
                  </to>
                </anchor>
              </controlPr>
            </control>
          </mc:Choice>
        </mc:AlternateContent>
        <mc:AlternateContent xmlns:mc="http://schemas.openxmlformats.org/markup-compatibility/2006">
          <mc:Choice Requires="x14">
            <control shapeId="91167" r:id="rId13" name="Check Box 31">
              <controlPr defaultSize="0" autoFill="0" autoLine="0" autoPict="0">
                <anchor moveWithCells="1" sizeWithCells="1">
                  <from>
                    <xdr:col>54</xdr:col>
                    <xdr:colOff>76200</xdr:colOff>
                    <xdr:row>24</xdr:row>
                    <xdr:rowOff>342900</xdr:rowOff>
                  </from>
                  <to>
                    <xdr:col>56</xdr:col>
                    <xdr:colOff>95250</xdr:colOff>
                    <xdr:row>25</xdr:row>
                    <xdr:rowOff>390525</xdr:rowOff>
                  </to>
                </anchor>
              </controlPr>
            </control>
          </mc:Choice>
        </mc:AlternateContent>
        <mc:AlternateContent xmlns:mc="http://schemas.openxmlformats.org/markup-compatibility/2006">
          <mc:Choice Requires="x14">
            <control shapeId="91168" r:id="rId14" name="Check Box 32">
              <controlPr defaultSize="0" autoFill="0" autoLine="0" autoPict="0">
                <anchor moveWithCells="1" sizeWithCells="1">
                  <from>
                    <xdr:col>56</xdr:col>
                    <xdr:colOff>57150</xdr:colOff>
                    <xdr:row>24</xdr:row>
                    <xdr:rowOff>342900</xdr:rowOff>
                  </from>
                  <to>
                    <xdr:col>58</xdr:col>
                    <xdr:colOff>76200</xdr:colOff>
                    <xdr:row>25</xdr:row>
                    <xdr:rowOff>390525</xdr:rowOff>
                  </to>
                </anchor>
              </controlPr>
            </control>
          </mc:Choice>
        </mc:AlternateContent>
        <mc:AlternateContent xmlns:mc="http://schemas.openxmlformats.org/markup-compatibility/2006">
          <mc:Choice Requires="x14">
            <control shapeId="91169" r:id="rId15" name="Check Box 33">
              <controlPr defaultSize="0" autoFill="0" autoLine="0" autoPict="0">
                <anchor moveWithCells="1" sizeWithCells="1">
                  <from>
                    <xdr:col>58</xdr:col>
                    <xdr:colOff>38100</xdr:colOff>
                    <xdr:row>24</xdr:row>
                    <xdr:rowOff>342900</xdr:rowOff>
                  </from>
                  <to>
                    <xdr:col>60</xdr:col>
                    <xdr:colOff>57150</xdr:colOff>
                    <xdr:row>25</xdr:row>
                    <xdr:rowOff>390525</xdr:rowOff>
                  </to>
                </anchor>
              </controlPr>
            </control>
          </mc:Choice>
        </mc:AlternateContent>
        <mc:AlternateContent xmlns:mc="http://schemas.openxmlformats.org/markup-compatibility/2006">
          <mc:Choice Requires="x14">
            <control shapeId="91170" r:id="rId16" name="Check Box 34">
              <controlPr defaultSize="0" autoFill="0" autoLine="0" autoPict="0">
                <anchor moveWithCells="1" sizeWithCells="1">
                  <from>
                    <xdr:col>60</xdr:col>
                    <xdr:colOff>28575</xdr:colOff>
                    <xdr:row>24</xdr:row>
                    <xdr:rowOff>342900</xdr:rowOff>
                  </from>
                  <to>
                    <xdr:col>62</xdr:col>
                    <xdr:colOff>57150</xdr:colOff>
                    <xdr:row>25</xdr:row>
                    <xdr:rowOff>390525</xdr:rowOff>
                  </to>
                </anchor>
              </controlPr>
            </control>
          </mc:Choice>
        </mc:AlternateContent>
        <mc:AlternateContent xmlns:mc="http://schemas.openxmlformats.org/markup-compatibility/2006">
          <mc:Choice Requires="x14">
            <control shapeId="91171" r:id="rId17" name="Check Box 35">
              <controlPr defaultSize="0" autoFill="0" autoLine="0" autoPict="0">
                <anchor moveWithCells="1" sizeWithCells="1">
                  <from>
                    <xdr:col>61</xdr:col>
                    <xdr:colOff>133350</xdr:colOff>
                    <xdr:row>24</xdr:row>
                    <xdr:rowOff>342900</xdr:rowOff>
                  </from>
                  <to>
                    <xdr:col>64</xdr:col>
                    <xdr:colOff>19050</xdr:colOff>
                    <xdr:row>25</xdr:row>
                    <xdr:rowOff>390525</xdr:rowOff>
                  </to>
                </anchor>
              </controlPr>
            </control>
          </mc:Choice>
        </mc:AlternateContent>
        <mc:AlternateContent xmlns:mc="http://schemas.openxmlformats.org/markup-compatibility/2006">
          <mc:Choice Requires="x14">
            <control shapeId="91172" r:id="rId18" name="Check Box 36">
              <controlPr defaultSize="0" autoFill="0" autoLine="0" autoPict="0">
                <anchor moveWithCells="1" sizeWithCells="1">
                  <from>
                    <xdr:col>52</xdr:col>
                    <xdr:colOff>104775</xdr:colOff>
                    <xdr:row>24</xdr:row>
                    <xdr:rowOff>342900</xdr:rowOff>
                  </from>
                  <to>
                    <xdr:col>54</xdr:col>
                    <xdr:colOff>123825</xdr:colOff>
                    <xdr:row>25</xdr:row>
                    <xdr:rowOff>390525</xdr:rowOff>
                  </to>
                </anchor>
              </controlPr>
            </control>
          </mc:Choice>
        </mc:AlternateContent>
        <mc:AlternateContent xmlns:mc="http://schemas.openxmlformats.org/markup-compatibility/2006">
          <mc:Choice Requires="x14">
            <control shapeId="91173" r:id="rId19" name="Check Box 37">
              <controlPr defaultSize="0" autoFill="0" autoLine="0" autoPict="0">
                <anchor moveWithCells="1" sizeWithCells="1">
                  <from>
                    <xdr:col>54</xdr:col>
                    <xdr:colOff>76200</xdr:colOff>
                    <xdr:row>27</xdr:row>
                    <xdr:rowOff>342900</xdr:rowOff>
                  </from>
                  <to>
                    <xdr:col>56</xdr:col>
                    <xdr:colOff>95250</xdr:colOff>
                    <xdr:row>28</xdr:row>
                    <xdr:rowOff>390525</xdr:rowOff>
                  </to>
                </anchor>
              </controlPr>
            </control>
          </mc:Choice>
        </mc:AlternateContent>
        <mc:AlternateContent xmlns:mc="http://schemas.openxmlformats.org/markup-compatibility/2006">
          <mc:Choice Requires="x14">
            <control shapeId="91174" r:id="rId20" name="Check Box 38">
              <controlPr defaultSize="0" autoFill="0" autoLine="0" autoPict="0">
                <anchor moveWithCells="1" sizeWithCells="1">
                  <from>
                    <xdr:col>56</xdr:col>
                    <xdr:colOff>57150</xdr:colOff>
                    <xdr:row>27</xdr:row>
                    <xdr:rowOff>342900</xdr:rowOff>
                  </from>
                  <to>
                    <xdr:col>58</xdr:col>
                    <xdr:colOff>76200</xdr:colOff>
                    <xdr:row>28</xdr:row>
                    <xdr:rowOff>390525</xdr:rowOff>
                  </to>
                </anchor>
              </controlPr>
            </control>
          </mc:Choice>
        </mc:AlternateContent>
        <mc:AlternateContent xmlns:mc="http://schemas.openxmlformats.org/markup-compatibility/2006">
          <mc:Choice Requires="x14">
            <control shapeId="91175" r:id="rId21" name="Check Box 39">
              <controlPr defaultSize="0" autoFill="0" autoLine="0" autoPict="0">
                <anchor moveWithCells="1" sizeWithCells="1">
                  <from>
                    <xdr:col>58</xdr:col>
                    <xdr:colOff>38100</xdr:colOff>
                    <xdr:row>27</xdr:row>
                    <xdr:rowOff>342900</xdr:rowOff>
                  </from>
                  <to>
                    <xdr:col>60</xdr:col>
                    <xdr:colOff>57150</xdr:colOff>
                    <xdr:row>28</xdr:row>
                    <xdr:rowOff>390525</xdr:rowOff>
                  </to>
                </anchor>
              </controlPr>
            </control>
          </mc:Choice>
        </mc:AlternateContent>
        <mc:AlternateContent xmlns:mc="http://schemas.openxmlformats.org/markup-compatibility/2006">
          <mc:Choice Requires="x14">
            <control shapeId="91176" r:id="rId22" name="Check Box 40">
              <controlPr defaultSize="0" autoFill="0" autoLine="0" autoPict="0">
                <anchor moveWithCells="1" sizeWithCells="1">
                  <from>
                    <xdr:col>60</xdr:col>
                    <xdr:colOff>28575</xdr:colOff>
                    <xdr:row>27</xdr:row>
                    <xdr:rowOff>342900</xdr:rowOff>
                  </from>
                  <to>
                    <xdr:col>62</xdr:col>
                    <xdr:colOff>57150</xdr:colOff>
                    <xdr:row>28</xdr:row>
                    <xdr:rowOff>390525</xdr:rowOff>
                  </to>
                </anchor>
              </controlPr>
            </control>
          </mc:Choice>
        </mc:AlternateContent>
        <mc:AlternateContent xmlns:mc="http://schemas.openxmlformats.org/markup-compatibility/2006">
          <mc:Choice Requires="x14">
            <control shapeId="91177" r:id="rId23" name="Check Box 41">
              <controlPr defaultSize="0" autoFill="0" autoLine="0" autoPict="0">
                <anchor moveWithCells="1" sizeWithCells="1">
                  <from>
                    <xdr:col>61</xdr:col>
                    <xdr:colOff>133350</xdr:colOff>
                    <xdr:row>27</xdr:row>
                    <xdr:rowOff>342900</xdr:rowOff>
                  </from>
                  <to>
                    <xdr:col>64</xdr:col>
                    <xdr:colOff>19050</xdr:colOff>
                    <xdr:row>28</xdr:row>
                    <xdr:rowOff>390525</xdr:rowOff>
                  </to>
                </anchor>
              </controlPr>
            </control>
          </mc:Choice>
        </mc:AlternateContent>
        <mc:AlternateContent xmlns:mc="http://schemas.openxmlformats.org/markup-compatibility/2006">
          <mc:Choice Requires="x14">
            <control shapeId="91178" r:id="rId24" name="Check Box 42">
              <controlPr defaultSize="0" autoFill="0" autoLine="0" autoPict="0">
                <anchor moveWithCells="1" sizeWithCells="1">
                  <from>
                    <xdr:col>52</xdr:col>
                    <xdr:colOff>104775</xdr:colOff>
                    <xdr:row>27</xdr:row>
                    <xdr:rowOff>342900</xdr:rowOff>
                  </from>
                  <to>
                    <xdr:col>54</xdr:col>
                    <xdr:colOff>123825</xdr:colOff>
                    <xdr:row>28</xdr:row>
                    <xdr:rowOff>390525</xdr:rowOff>
                  </to>
                </anchor>
              </controlPr>
            </control>
          </mc:Choice>
        </mc:AlternateContent>
        <mc:AlternateContent xmlns:mc="http://schemas.openxmlformats.org/markup-compatibility/2006">
          <mc:Choice Requires="x14">
            <control shapeId="91141" r:id="rId25" name="Check Box 5">
              <controlPr defaultSize="0" autoFill="0" autoLine="0" autoPict="0">
                <anchor moveWithCells="1" sizeWithCells="1">
                  <from>
                    <xdr:col>54</xdr:col>
                    <xdr:colOff>76200</xdr:colOff>
                    <xdr:row>20</xdr:row>
                    <xdr:rowOff>219075</xdr:rowOff>
                  </from>
                  <to>
                    <xdr:col>56</xdr:col>
                    <xdr:colOff>95250</xdr:colOff>
                    <xdr:row>21</xdr:row>
                    <xdr:rowOff>266700</xdr:rowOff>
                  </to>
                </anchor>
              </controlPr>
            </control>
          </mc:Choice>
        </mc:AlternateContent>
        <mc:AlternateContent xmlns:mc="http://schemas.openxmlformats.org/markup-compatibility/2006">
          <mc:Choice Requires="x14">
            <control shapeId="91142" r:id="rId26" name="Check Box 6">
              <controlPr defaultSize="0" autoFill="0" autoLine="0" autoPict="0">
                <anchor moveWithCells="1" sizeWithCells="1">
                  <from>
                    <xdr:col>56</xdr:col>
                    <xdr:colOff>57150</xdr:colOff>
                    <xdr:row>20</xdr:row>
                    <xdr:rowOff>219075</xdr:rowOff>
                  </from>
                  <to>
                    <xdr:col>58</xdr:col>
                    <xdr:colOff>76200</xdr:colOff>
                    <xdr:row>21</xdr:row>
                    <xdr:rowOff>266700</xdr:rowOff>
                  </to>
                </anchor>
              </controlPr>
            </control>
          </mc:Choice>
        </mc:AlternateContent>
        <mc:AlternateContent xmlns:mc="http://schemas.openxmlformats.org/markup-compatibility/2006">
          <mc:Choice Requires="x14">
            <control shapeId="91143" r:id="rId27" name="Check Box 7">
              <controlPr defaultSize="0" autoFill="0" autoLine="0" autoPict="0">
                <anchor moveWithCells="1" sizeWithCells="1">
                  <from>
                    <xdr:col>58</xdr:col>
                    <xdr:colOff>38100</xdr:colOff>
                    <xdr:row>20</xdr:row>
                    <xdr:rowOff>219075</xdr:rowOff>
                  </from>
                  <to>
                    <xdr:col>60</xdr:col>
                    <xdr:colOff>57150</xdr:colOff>
                    <xdr:row>21</xdr:row>
                    <xdr:rowOff>266700</xdr:rowOff>
                  </to>
                </anchor>
              </controlPr>
            </control>
          </mc:Choice>
        </mc:AlternateContent>
        <mc:AlternateContent xmlns:mc="http://schemas.openxmlformats.org/markup-compatibility/2006">
          <mc:Choice Requires="x14">
            <control shapeId="91144" r:id="rId28" name="Check Box 8">
              <controlPr defaultSize="0" autoFill="0" autoLine="0" autoPict="0">
                <anchor moveWithCells="1" sizeWithCells="1">
                  <from>
                    <xdr:col>60</xdr:col>
                    <xdr:colOff>19050</xdr:colOff>
                    <xdr:row>20</xdr:row>
                    <xdr:rowOff>219075</xdr:rowOff>
                  </from>
                  <to>
                    <xdr:col>62</xdr:col>
                    <xdr:colOff>47625</xdr:colOff>
                    <xdr:row>21</xdr:row>
                    <xdr:rowOff>266700</xdr:rowOff>
                  </to>
                </anchor>
              </controlPr>
            </control>
          </mc:Choice>
        </mc:AlternateContent>
        <mc:AlternateContent xmlns:mc="http://schemas.openxmlformats.org/markup-compatibility/2006">
          <mc:Choice Requires="x14">
            <control shapeId="91145" r:id="rId29" name="Check Box 9">
              <controlPr defaultSize="0" autoFill="0" autoLine="0" autoPict="0">
                <anchor moveWithCells="1" sizeWithCells="1">
                  <from>
                    <xdr:col>61</xdr:col>
                    <xdr:colOff>133350</xdr:colOff>
                    <xdr:row>20</xdr:row>
                    <xdr:rowOff>219075</xdr:rowOff>
                  </from>
                  <to>
                    <xdr:col>64</xdr:col>
                    <xdr:colOff>19050</xdr:colOff>
                    <xdr:row>21</xdr:row>
                    <xdr:rowOff>266700</xdr:rowOff>
                  </to>
                </anchor>
              </controlPr>
            </control>
          </mc:Choice>
        </mc:AlternateContent>
        <mc:AlternateContent xmlns:mc="http://schemas.openxmlformats.org/markup-compatibility/2006">
          <mc:Choice Requires="x14">
            <control shapeId="91146" r:id="rId30" name="Check Box 10">
              <controlPr defaultSize="0" autoFill="0" autoLine="0" autoPict="0">
                <anchor moveWithCells="1" sizeWithCells="1">
                  <from>
                    <xdr:col>52</xdr:col>
                    <xdr:colOff>104775</xdr:colOff>
                    <xdr:row>20</xdr:row>
                    <xdr:rowOff>219075</xdr:rowOff>
                  </from>
                  <to>
                    <xdr:col>54</xdr:col>
                    <xdr:colOff>123825</xdr:colOff>
                    <xdr:row>21</xdr:row>
                    <xdr:rowOff>266700</xdr:rowOff>
                  </to>
                </anchor>
              </controlPr>
            </control>
          </mc:Choice>
        </mc:AlternateContent>
        <mc:AlternateContent xmlns:mc="http://schemas.openxmlformats.org/markup-compatibility/2006">
          <mc:Choice Requires="x14">
            <control shapeId="91148" r:id="rId31" name="Check Box 12">
              <controlPr defaultSize="0" autoFill="0" autoLine="0" autoPict="0">
                <anchor moveWithCells="1" sizeWithCells="1">
                  <from>
                    <xdr:col>54</xdr:col>
                    <xdr:colOff>76200</xdr:colOff>
                    <xdr:row>23</xdr:row>
                    <xdr:rowOff>152400</xdr:rowOff>
                  </from>
                  <to>
                    <xdr:col>56</xdr:col>
                    <xdr:colOff>95250</xdr:colOff>
                    <xdr:row>24</xdr:row>
                    <xdr:rowOff>200025</xdr:rowOff>
                  </to>
                </anchor>
              </controlPr>
            </control>
          </mc:Choice>
        </mc:AlternateContent>
        <mc:AlternateContent xmlns:mc="http://schemas.openxmlformats.org/markup-compatibility/2006">
          <mc:Choice Requires="x14">
            <control shapeId="91149" r:id="rId32" name="Check Box 13">
              <controlPr defaultSize="0" autoFill="0" autoLine="0" autoPict="0">
                <anchor moveWithCells="1" sizeWithCells="1">
                  <from>
                    <xdr:col>56</xdr:col>
                    <xdr:colOff>57150</xdr:colOff>
                    <xdr:row>23</xdr:row>
                    <xdr:rowOff>152400</xdr:rowOff>
                  </from>
                  <to>
                    <xdr:col>58</xdr:col>
                    <xdr:colOff>76200</xdr:colOff>
                    <xdr:row>24</xdr:row>
                    <xdr:rowOff>200025</xdr:rowOff>
                  </to>
                </anchor>
              </controlPr>
            </control>
          </mc:Choice>
        </mc:AlternateContent>
        <mc:AlternateContent xmlns:mc="http://schemas.openxmlformats.org/markup-compatibility/2006">
          <mc:Choice Requires="x14">
            <control shapeId="91150" r:id="rId33" name="Check Box 14">
              <controlPr defaultSize="0" autoFill="0" autoLine="0" autoPict="0">
                <anchor moveWithCells="1" sizeWithCells="1">
                  <from>
                    <xdr:col>58</xdr:col>
                    <xdr:colOff>38100</xdr:colOff>
                    <xdr:row>23</xdr:row>
                    <xdr:rowOff>152400</xdr:rowOff>
                  </from>
                  <to>
                    <xdr:col>60</xdr:col>
                    <xdr:colOff>57150</xdr:colOff>
                    <xdr:row>24</xdr:row>
                    <xdr:rowOff>200025</xdr:rowOff>
                  </to>
                </anchor>
              </controlPr>
            </control>
          </mc:Choice>
        </mc:AlternateContent>
        <mc:AlternateContent xmlns:mc="http://schemas.openxmlformats.org/markup-compatibility/2006">
          <mc:Choice Requires="x14">
            <control shapeId="91151" r:id="rId34" name="Check Box 15">
              <controlPr defaultSize="0" autoFill="0" autoLine="0" autoPict="0">
                <anchor moveWithCells="1" sizeWithCells="1">
                  <from>
                    <xdr:col>60</xdr:col>
                    <xdr:colOff>19050</xdr:colOff>
                    <xdr:row>23</xdr:row>
                    <xdr:rowOff>152400</xdr:rowOff>
                  </from>
                  <to>
                    <xdr:col>62</xdr:col>
                    <xdr:colOff>47625</xdr:colOff>
                    <xdr:row>24</xdr:row>
                    <xdr:rowOff>200025</xdr:rowOff>
                  </to>
                </anchor>
              </controlPr>
            </control>
          </mc:Choice>
        </mc:AlternateContent>
        <mc:AlternateContent xmlns:mc="http://schemas.openxmlformats.org/markup-compatibility/2006">
          <mc:Choice Requires="x14">
            <control shapeId="91152" r:id="rId35" name="Check Box 16">
              <controlPr defaultSize="0" autoFill="0" autoLine="0" autoPict="0">
                <anchor moveWithCells="1" sizeWithCells="1">
                  <from>
                    <xdr:col>61</xdr:col>
                    <xdr:colOff>133350</xdr:colOff>
                    <xdr:row>23</xdr:row>
                    <xdr:rowOff>152400</xdr:rowOff>
                  </from>
                  <to>
                    <xdr:col>64</xdr:col>
                    <xdr:colOff>19050</xdr:colOff>
                    <xdr:row>24</xdr:row>
                    <xdr:rowOff>200025</xdr:rowOff>
                  </to>
                </anchor>
              </controlPr>
            </control>
          </mc:Choice>
        </mc:AlternateContent>
        <mc:AlternateContent xmlns:mc="http://schemas.openxmlformats.org/markup-compatibility/2006">
          <mc:Choice Requires="x14">
            <control shapeId="91153" r:id="rId36" name="Check Box 17">
              <controlPr defaultSize="0" autoFill="0" autoLine="0" autoPict="0">
                <anchor moveWithCells="1" sizeWithCells="1">
                  <from>
                    <xdr:col>52</xdr:col>
                    <xdr:colOff>104775</xdr:colOff>
                    <xdr:row>23</xdr:row>
                    <xdr:rowOff>152400</xdr:rowOff>
                  </from>
                  <to>
                    <xdr:col>54</xdr:col>
                    <xdr:colOff>123825</xdr:colOff>
                    <xdr:row>24</xdr:row>
                    <xdr:rowOff>200025</xdr:rowOff>
                  </to>
                </anchor>
              </controlPr>
            </control>
          </mc:Choice>
        </mc:AlternateContent>
        <mc:AlternateContent xmlns:mc="http://schemas.openxmlformats.org/markup-compatibility/2006">
          <mc:Choice Requires="x14">
            <control shapeId="91155" r:id="rId37" name="Check Box 19">
              <controlPr defaultSize="0" autoFill="0" autoLine="0" autoPict="0">
                <anchor moveWithCells="1" sizeWithCells="1">
                  <from>
                    <xdr:col>54</xdr:col>
                    <xdr:colOff>76200</xdr:colOff>
                    <xdr:row>26</xdr:row>
                    <xdr:rowOff>190500</xdr:rowOff>
                  </from>
                  <to>
                    <xdr:col>56</xdr:col>
                    <xdr:colOff>95250</xdr:colOff>
                    <xdr:row>27</xdr:row>
                    <xdr:rowOff>228600</xdr:rowOff>
                  </to>
                </anchor>
              </controlPr>
            </control>
          </mc:Choice>
        </mc:AlternateContent>
        <mc:AlternateContent xmlns:mc="http://schemas.openxmlformats.org/markup-compatibility/2006">
          <mc:Choice Requires="x14">
            <control shapeId="91156" r:id="rId38" name="Check Box 20">
              <controlPr defaultSize="0" autoFill="0" autoLine="0" autoPict="0">
                <anchor moveWithCells="1" sizeWithCells="1">
                  <from>
                    <xdr:col>56</xdr:col>
                    <xdr:colOff>57150</xdr:colOff>
                    <xdr:row>26</xdr:row>
                    <xdr:rowOff>190500</xdr:rowOff>
                  </from>
                  <to>
                    <xdr:col>58</xdr:col>
                    <xdr:colOff>76200</xdr:colOff>
                    <xdr:row>27</xdr:row>
                    <xdr:rowOff>228600</xdr:rowOff>
                  </to>
                </anchor>
              </controlPr>
            </control>
          </mc:Choice>
        </mc:AlternateContent>
        <mc:AlternateContent xmlns:mc="http://schemas.openxmlformats.org/markup-compatibility/2006">
          <mc:Choice Requires="x14">
            <control shapeId="91157" r:id="rId39" name="Check Box 21">
              <controlPr defaultSize="0" autoFill="0" autoLine="0" autoPict="0">
                <anchor moveWithCells="1" sizeWithCells="1">
                  <from>
                    <xdr:col>58</xdr:col>
                    <xdr:colOff>38100</xdr:colOff>
                    <xdr:row>26</xdr:row>
                    <xdr:rowOff>190500</xdr:rowOff>
                  </from>
                  <to>
                    <xdr:col>60</xdr:col>
                    <xdr:colOff>57150</xdr:colOff>
                    <xdr:row>27</xdr:row>
                    <xdr:rowOff>228600</xdr:rowOff>
                  </to>
                </anchor>
              </controlPr>
            </control>
          </mc:Choice>
        </mc:AlternateContent>
        <mc:AlternateContent xmlns:mc="http://schemas.openxmlformats.org/markup-compatibility/2006">
          <mc:Choice Requires="x14">
            <control shapeId="91158" r:id="rId40" name="Check Box 22">
              <controlPr defaultSize="0" autoFill="0" autoLine="0" autoPict="0">
                <anchor moveWithCells="1" sizeWithCells="1">
                  <from>
                    <xdr:col>60</xdr:col>
                    <xdr:colOff>19050</xdr:colOff>
                    <xdr:row>26</xdr:row>
                    <xdr:rowOff>190500</xdr:rowOff>
                  </from>
                  <to>
                    <xdr:col>62</xdr:col>
                    <xdr:colOff>47625</xdr:colOff>
                    <xdr:row>27</xdr:row>
                    <xdr:rowOff>228600</xdr:rowOff>
                  </to>
                </anchor>
              </controlPr>
            </control>
          </mc:Choice>
        </mc:AlternateContent>
        <mc:AlternateContent xmlns:mc="http://schemas.openxmlformats.org/markup-compatibility/2006">
          <mc:Choice Requires="x14">
            <control shapeId="91159" r:id="rId41" name="Check Box 23">
              <controlPr defaultSize="0" autoFill="0" autoLine="0" autoPict="0">
                <anchor moveWithCells="1" sizeWithCells="1">
                  <from>
                    <xdr:col>61</xdr:col>
                    <xdr:colOff>133350</xdr:colOff>
                    <xdr:row>26</xdr:row>
                    <xdr:rowOff>190500</xdr:rowOff>
                  </from>
                  <to>
                    <xdr:col>64</xdr:col>
                    <xdr:colOff>19050</xdr:colOff>
                    <xdr:row>27</xdr:row>
                    <xdr:rowOff>228600</xdr:rowOff>
                  </to>
                </anchor>
              </controlPr>
            </control>
          </mc:Choice>
        </mc:AlternateContent>
        <mc:AlternateContent xmlns:mc="http://schemas.openxmlformats.org/markup-compatibility/2006">
          <mc:Choice Requires="x14">
            <control shapeId="91160" r:id="rId42" name="Check Box 24">
              <controlPr defaultSize="0" autoFill="0" autoLine="0" autoPict="0">
                <anchor moveWithCells="1" sizeWithCells="1">
                  <from>
                    <xdr:col>52</xdr:col>
                    <xdr:colOff>104775</xdr:colOff>
                    <xdr:row>26</xdr:row>
                    <xdr:rowOff>190500</xdr:rowOff>
                  </from>
                  <to>
                    <xdr:col>54</xdr:col>
                    <xdr:colOff>123825</xdr:colOff>
                    <xdr:row>27</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7030A0"/>
    <pageSetUpPr fitToPage="1"/>
  </sheetPr>
  <dimension ref="A1:CW431"/>
  <sheetViews>
    <sheetView view="pageBreakPreview" zoomScale="55" zoomScaleNormal="70" zoomScaleSheetLayoutView="55" workbookViewId="0">
      <selection activeCell="AV4" sqref="AV4:BR14"/>
    </sheetView>
  </sheetViews>
  <sheetFormatPr baseColWidth="10" defaultRowHeight="12.75" x14ac:dyDescent="0.2"/>
  <cols>
    <col min="1" max="6" width="3.42578125" customWidth="1"/>
    <col min="7" max="12" width="2.85546875" customWidth="1"/>
    <col min="13" max="93" width="2.28515625" customWidth="1"/>
    <col min="94" max="97" width="8.28515625" customWidth="1"/>
    <col min="98" max="98" width="9.7109375" customWidth="1"/>
    <col min="99" max="99" width="10.85546875" customWidth="1"/>
    <col min="100" max="100" width="8.5703125" customWidth="1"/>
    <col min="101" max="101" width="11.42578125" customWidth="1"/>
    <col min="102" max="164" width="2.28515625" customWidth="1"/>
  </cols>
  <sheetData>
    <row r="1" spans="1:101" ht="18" customHeight="1" x14ac:dyDescent="0.25">
      <c r="S1" s="821" t="str">
        <f>Accueil!B4</f>
        <v>Bac Pro Technicien Menuisier Agenceur</v>
      </c>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1"/>
      <c r="BO1" s="821"/>
      <c r="BP1" s="821"/>
      <c r="BQ1" s="821"/>
      <c r="BR1" s="821"/>
      <c r="BS1" s="821"/>
      <c r="BT1" s="821"/>
      <c r="BU1" s="821"/>
      <c r="BV1" s="821"/>
      <c r="BW1" s="821"/>
      <c r="BX1" s="1"/>
      <c r="BY1" s="1"/>
      <c r="BZ1" s="1"/>
      <c r="CA1" s="1"/>
      <c r="CB1" s="1"/>
      <c r="CC1" s="1"/>
      <c r="CD1" s="1"/>
      <c r="CE1" s="1"/>
      <c r="CF1" s="1"/>
      <c r="CG1" s="1"/>
      <c r="CH1" s="1"/>
      <c r="CI1" s="1"/>
      <c r="CJ1" s="1"/>
      <c r="CK1" s="1"/>
      <c r="CL1" s="1"/>
      <c r="CM1" s="1"/>
      <c r="CN1" s="1"/>
      <c r="CO1" s="1"/>
      <c r="CP1" s="1"/>
      <c r="CQ1" s="1"/>
      <c r="CR1" s="1"/>
      <c r="CS1" s="1"/>
      <c r="CT1" s="429"/>
      <c r="CU1" s="1"/>
    </row>
    <row r="2" spans="1:101" ht="18" customHeight="1" x14ac:dyDescent="0.25">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1"/>
      <c r="BY2" s="1"/>
      <c r="BZ2" s="1"/>
      <c r="CA2" s="1"/>
      <c r="CB2" s="1"/>
      <c r="CC2" s="1"/>
      <c r="CD2" s="1"/>
      <c r="CE2" s="1"/>
      <c r="CF2" s="1"/>
      <c r="CG2" s="1"/>
      <c r="CH2" s="1"/>
      <c r="CI2" s="1"/>
      <c r="CJ2" s="1"/>
      <c r="CK2" s="1"/>
      <c r="CL2" s="1"/>
      <c r="CM2" s="1"/>
      <c r="CN2" s="1"/>
      <c r="CO2" s="1"/>
      <c r="CP2" s="1"/>
      <c r="CQ2" s="1"/>
      <c r="CR2" s="1"/>
      <c r="CS2" s="1"/>
      <c r="CT2" s="429"/>
      <c r="CU2" s="1"/>
    </row>
    <row r="3" spans="1:101" ht="18" customHeight="1" x14ac:dyDescent="0.2">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row>
    <row r="4" spans="1:101" ht="18" customHeight="1" x14ac:dyDescent="0.2">
      <c r="A4" s="864" t="s">
        <v>1146</v>
      </c>
      <c r="B4" s="865"/>
      <c r="C4" s="865"/>
      <c r="D4" s="865"/>
      <c r="E4" s="865"/>
      <c r="F4" s="865"/>
      <c r="G4" s="865"/>
      <c r="H4" s="865"/>
      <c r="I4" s="865"/>
      <c r="J4" s="865"/>
      <c r="K4" s="882" t="str">
        <f ca="1">'Entête Dossier'!M23</f>
        <v>TABLETTE D'ANGLE</v>
      </c>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3"/>
      <c r="AU4" s="1"/>
      <c r="AV4" s="874"/>
      <c r="AW4" s="875"/>
      <c r="AX4" s="875"/>
      <c r="AY4" s="875"/>
      <c r="AZ4" s="875"/>
      <c r="BA4" s="875"/>
      <c r="BB4" s="875"/>
      <c r="BC4" s="875"/>
      <c r="BD4" s="875"/>
      <c r="BE4" s="875"/>
      <c r="BF4" s="875"/>
      <c r="BG4" s="875"/>
      <c r="BH4" s="875"/>
      <c r="BI4" s="875"/>
      <c r="BJ4" s="875"/>
      <c r="BK4" s="875"/>
      <c r="BL4" s="875"/>
      <c r="BM4" s="875"/>
      <c r="BN4" s="875"/>
      <c r="BO4" s="875"/>
      <c r="BP4" s="875"/>
      <c r="BQ4" s="875"/>
      <c r="BR4" s="876"/>
      <c r="BS4" s="1"/>
      <c r="BT4" s="851" t="s">
        <v>1811</v>
      </c>
      <c r="BU4" s="852"/>
      <c r="BV4" s="852"/>
      <c r="BW4" s="852"/>
      <c r="BX4" s="852"/>
      <c r="BY4" s="852"/>
      <c r="BZ4" s="852"/>
      <c r="CA4" s="852"/>
      <c r="CB4" s="852"/>
      <c r="CC4" s="852"/>
      <c r="CD4" s="852"/>
      <c r="CE4" s="852"/>
      <c r="CF4" s="852"/>
      <c r="CG4" s="852"/>
      <c r="CH4" s="852"/>
      <c r="CI4" s="852"/>
      <c r="CJ4" s="852"/>
      <c r="CK4" s="852"/>
      <c r="CL4" s="852"/>
      <c r="CM4" s="852"/>
      <c r="CN4" s="853"/>
      <c r="CO4" s="1"/>
      <c r="CP4" s="1"/>
      <c r="CQ4" s="1"/>
      <c r="CR4" s="1"/>
      <c r="CS4" s="1"/>
      <c r="CT4" s="1"/>
      <c r="CU4" s="1"/>
    </row>
    <row r="5" spans="1:101" ht="18" customHeight="1" x14ac:dyDescent="0.2">
      <c r="A5" s="866"/>
      <c r="B5" s="867"/>
      <c r="C5" s="867"/>
      <c r="D5" s="867"/>
      <c r="E5" s="867"/>
      <c r="F5" s="867"/>
      <c r="G5" s="867"/>
      <c r="H5" s="867"/>
      <c r="I5" s="867"/>
      <c r="J5" s="867"/>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5"/>
      <c r="AU5" s="1"/>
      <c r="AV5" s="877"/>
      <c r="AW5" s="535"/>
      <c r="AX5" s="535"/>
      <c r="AY5" s="535"/>
      <c r="AZ5" s="535"/>
      <c r="BA5" s="535"/>
      <c r="BB5" s="535"/>
      <c r="BC5" s="535"/>
      <c r="BD5" s="535"/>
      <c r="BE5" s="535"/>
      <c r="BF5" s="535"/>
      <c r="BG5" s="535"/>
      <c r="BH5" s="535"/>
      <c r="BI5" s="535"/>
      <c r="BJ5" s="535"/>
      <c r="BK5" s="535"/>
      <c r="BL5" s="535"/>
      <c r="BM5" s="535"/>
      <c r="BN5" s="535"/>
      <c r="BO5" s="535"/>
      <c r="BP5" s="535"/>
      <c r="BQ5" s="535"/>
      <c r="BR5" s="878"/>
      <c r="BS5" s="1"/>
      <c r="BT5" s="854"/>
      <c r="BU5" s="855"/>
      <c r="BV5" s="855"/>
      <c r="BW5" s="855"/>
      <c r="BX5" s="855"/>
      <c r="BY5" s="855"/>
      <c r="BZ5" s="855"/>
      <c r="CA5" s="855"/>
      <c r="CB5" s="855"/>
      <c r="CC5" s="855"/>
      <c r="CD5" s="855"/>
      <c r="CE5" s="855"/>
      <c r="CF5" s="855"/>
      <c r="CG5" s="855"/>
      <c r="CH5" s="855"/>
      <c r="CI5" s="855"/>
      <c r="CJ5" s="855"/>
      <c r="CK5" s="855"/>
      <c r="CL5" s="855"/>
      <c r="CM5" s="855"/>
      <c r="CN5" s="856"/>
      <c r="CO5" s="1"/>
      <c r="CP5" s="1"/>
      <c r="CQ5" s="1"/>
      <c r="CR5" s="1"/>
      <c r="CS5" s="1"/>
      <c r="CT5" s="1"/>
      <c r="CU5" s="1"/>
    </row>
    <row r="6" spans="1:101" ht="18" customHeight="1" x14ac:dyDescent="0.2">
      <c r="A6" s="868"/>
      <c r="B6" s="869"/>
      <c r="C6" s="869"/>
      <c r="D6" s="869"/>
      <c r="E6" s="869"/>
      <c r="F6" s="869"/>
      <c r="G6" s="869"/>
      <c r="H6" s="869"/>
      <c r="I6" s="869"/>
      <c r="J6" s="869"/>
      <c r="K6" s="886"/>
      <c r="L6" s="886"/>
      <c r="M6" s="886"/>
      <c r="N6" s="886"/>
      <c r="O6" s="886"/>
      <c r="P6" s="886"/>
      <c r="Q6" s="886"/>
      <c r="R6" s="886"/>
      <c r="S6" s="886"/>
      <c r="T6" s="886"/>
      <c r="U6" s="886"/>
      <c r="V6" s="886"/>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7"/>
      <c r="AU6" s="1"/>
      <c r="AV6" s="877"/>
      <c r="AW6" s="535"/>
      <c r="AX6" s="535"/>
      <c r="AY6" s="535"/>
      <c r="AZ6" s="535"/>
      <c r="BA6" s="535"/>
      <c r="BB6" s="535"/>
      <c r="BC6" s="535"/>
      <c r="BD6" s="535"/>
      <c r="BE6" s="535"/>
      <c r="BF6" s="535"/>
      <c r="BG6" s="535"/>
      <c r="BH6" s="535"/>
      <c r="BI6" s="535"/>
      <c r="BJ6" s="535"/>
      <c r="BK6" s="535"/>
      <c r="BL6" s="535"/>
      <c r="BM6" s="535"/>
      <c r="BN6" s="535"/>
      <c r="BO6" s="535"/>
      <c r="BP6" s="535"/>
      <c r="BQ6" s="535"/>
      <c r="BR6" s="878"/>
      <c r="BS6" s="1"/>
      <c r="BT6" s="857"/>
      <c r="BU6" s="858"/>
      <c r="BV6" s="858"/>
      <c r="BW6" s="858"/>
      <c r="BX6" s="858"/>
      <c r="BY6" s="858"/>
      <c r="BZ6" s="858"/>
      <c r="CA6" s="858"/>
      <c r="CB6" s="858"/>
      <c r="CC6" s="858"/>
      <c r="CD6" s="858"/>
      <c r="CE6" s="858"/>
      <c r="CF6" s="858"/>
      <c r="CG6" s="858"/>
      <c r="CH6" s="858"/>
      <c r="CI6" s="858"/>
      <c r="CJ6" s="858"/>
      <c r="CK6" s="858"/>
      <c r="CL6" s="858"/>
      <c r="CM6" s="858"/>
      <c r="CN6" s="859"/>
      <c r="CO6" s="1"/>
      <c r="CP6" s="1"/>
      <c r="CQ6" s="1"/>
      <c r="CR6" s="1"/>
      <c r="CS6" s="1"/>
      <c r="CT6" s="1"/>
      <c r="CU6" s="1"/>
    </row>
    <row r="7" spans="1:101" ht="18" customHeight="1" x14ac:dyDescent="0.2">
      <c r="A7" s="135"/>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877"/>
      <c r="AW7" s="535"/>
      <c r="AX7" s="535"/>
      <c r="AY7" s="535"/>
      <c r="AZ7" s="535"/>
      <c r="BA7" s="535"/>
      <c r="BB7" s="535"/>
      <c r="BC7" s="535"/>
      <c r="BD7" s="535"/>
      <c r="BE7" s="535"/>
      <c r="BF7" s="535"/>
      <c r="BG7" s="535"/>
      <c r="BH7" s="535"/>
      <c r="BI7" s="535"/>
      <c r="BJ7" s="535"/>
      <c r="BK7" s="535"/>
      <c r="BL7" s="535"/>
      <c r="BM7" s="535"/>
      <c r="BN7" s="535"/>
      <c r="BO7" s="535"/>
      <c r="BP7" s="535"/>
      <c r="BQ7" s="535"/>
      <c r="BR7" s="878"/>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row>
    <row r="8" spans="1:101" ht="21" customHeight="1" x14ac:dyDescent="0.2">
      <c r="A8" s="864" t="s">
        <v>1807</v>
      </c>
      <c r="B8" s="865"/>
      <c r="C8" s="865"/>
      <c r="D8" s="865"/>
      <c r="E8" s="865"/>
      <c r="F8" s="865"/>
      <c r="G8" s="865"/>
      <c r="H8" s="865"/>
      <c r="I8" s="865"/>
      <c r="J8" s="865"/>
      <c r="K8" s="870" t="str">
        <f ca="1">'Fiche (1)'!AO42</f>
        <v>DUBOIS Victor</v>
      </c>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870"/>
      <c r="AS8" s="870"/>
      <c r="AT8" s="871"/>
      <c r="AU8" s="1"/>
      <c r="AV8" s="877"/>
      <c r="AW8" s="535"/>
      <c r="AX8" s="535"/>
      <c r="AY8" s="535"/>
      <c r="AZ8" s="535"/>
      <c r="BA8" s="535"/>
      <c r="BB8" s="535"/>
      <c r="BC8" s="535"/>
      <c r="BD8" s="535"/>
      <c r="BE8" s="535"/>
      <c r="BF8" s="535"/>
      <c r="BG8" s="535"/>
      <c r="BH8" s="535"/>
      <c r="BI8" s="535"/>
      <c r="BJ8" s="535"/>
      <c r="BK8" s="535"/>
      <c r="BL8" s="535"/>
      <c r="BM8" s="535"/>
      <c r="BN8" s="535"/>
      <c r="BO8" s="535"/>
      <c r="BP8" s="535"/>
      <c r="BQ8" s="535"/>
      <c r="BR8" s="878"/>
      <c r="BS8" s="1"/>
      <c r="BT8" s="903" t="s">
        <v>1812</v>
      </c>
      <c r="BU8" s="904"/>
      <c r="BV8" s="904"/>
      <c r="BW8" s="904"/>
      <c r="BX8" s="904"/>
      <c r="BY8" s="909" t="s">
        <v>2152</v>
      </c>
      <c r="BZ8" s="909"/>
      <c r="CA8" s="909"/>
      <c r="CB8" s="909"/>
      <c r="CC8" s="910"/>
      <c r="CD8" s="1"/>
      <c r="CE8" s="903" t="s">
        <v>1813</v>
      </c>
      <c r="CF8" s="904"/>
      <c r="CG8" s="904"/>
      <c r="CH8" s="904"/>
      <c r="CI8" s="904"/>
      <c r="CJ8" s="909"/>
      <c r="CK8" s="909"/>
      <c r="CL8" s="909"/>
      <c r="CM8" s="909"/>
      <c r="CN8" s="910"/>
      <c r="CO8" s="1"/>
      <c r="CP8" s="534"/>
      <c r="CQ8" s="534"/>
      <c r="CR8" s="534"/>
      <c r="CS8" s="534"/>
      <c r="CT8" s="1"/>
      <c r="CU8" s="1"/>
    </row>
    <row r="9" spans="1:101" ht="21" customHeight="1" x14ac:dyDescent="0.2">
      <c r="A9" s="866"/>
      <c r="B9" s="867"/>
      <c r="C9" s="867"/>
      <c r="D9" s="867"/>
      <c r="E9" s="867"/>
      <c r="F9" s="867"/>
      <c r="G9" s="867"/>
      <c r="H9" s="867"/>
      <c r="I9" s="867"/>
      <c r="J9" s="867"/>
      <c r="K9" s="872"/>
      <c r="L9" s="872"/>
      <c r="M9" s="872"/>
      <c r="N9" s="872"/>
      <c r="O9" s="872"/>
      <c r="P9" s="872"/>
      <c r="Q9" s="872"/>
      <c r="R9" s="872"/>
      <c r="S9" s="872"/>
      <c r="T9" s="872"/>
      <c r="U9" s="872"/>
      <c r="V9" s="872"/>
      <c r="W9" s="872"/>
      <c r="X9" s="872"/>
      <c r="Y9" s="872"/>
      <c r="Z9" s="872"/>
      <c r="AA9" s="872"/>
      <c r="AB9" s="872"/>
      <c r="AC9" s="872"/>
      <c r="AD9" s="872"/>
      <c r="AE9" s="872"/>
      <c r="AF9" s="872"/>
      <c r="AG9" s="872"/>
      <c r="AH9" s="872"/>
      <c r="AI9" s="872"/>
      <c r="AJ9" s="872"/>
      <c r="AK9" s="872"/>
      <c r="AL9" s="872"/>
      <c r="AM9" s="872"/>
      <c r="AN9" s="872"/>
      <c r="AO9" s="872"/>
      <c r="AP9" s="872"/>
      <c r="AQ9" s="872"/>
      <c r="AR9" s="872"/>
      <c r="AS9" s="872"/>
      <c r="AT9" s="873"/>
      <c r="AU9" s="1"/>
      <c r="AV9" s="877"/>
      <c r="AW9" s="535"/>
      <c r="AX9" s="535"/>
      <c r="AY9" s="535"/>
      <c r="AZ9" s="535"/>
      <c r="BA9" s="535"/>
      <c r="BB9" s="535"/>
      <c r="BC9" s="535"/>
      <c r="BD9" s="535"/>
      <c r="BE9" s="535"/>
      <c r="BF9" s="535"/>
      <c r="BG9" s="535"/>
      <c r="BH9" s="535"/>
      <c r="BI9" s="535"/>
      <c r="BJ9" s="535"/>
      <c r="BK9" s="535"/>
      <c r="BL9" s="535"/>
      <c r="BM9" s="535"/>
      <c r="BN9" s="535"/>
      <c r="BO9" s="535"/>
      <c r="BP9" s="535"/>
      <c r="BQ9" s="535"/>
      <c r="BR9" s="878"/>
      <c r="BS9" s="1"/>
      <c r="BT9" s="905"/>
      <c r="BU9" s="906"/>
      <c r="BV9" s="906"/>
      <c r="BW9" s="906"/>
      <c r="BX9" s="906"/>
      <c r="BY9" s="911"/>
      <c r="BZ9" s="911"/>
      <c r="CA9" s="911"/>
      <c r="CB9" s="911"/>
      <c r="CC9" s="912"/>
      <c r="CD9" s="1"/>
      <c r="CE9" s="905"/>
      <c r="CF9" s="906"/>
      <c r="CG9" s="906"/>
      <c r="CH9" s="906"/>
      <c r="CI9" s="906"/>
      <c r="CJ9" s="911"/>
      <c r="CK9" s="911"/>
      <c r="CL9" s="911"/>
      <c r="CM9" s="911"/>
      <c r="CN9" s="912"/>
      <c r="CO9" s="1"/>
      <c r="CP9" s="534"/>
      <c r="CQ9" s="534"/>
      <c r="CR9" s="534"/>
      <c r="CS9" s="534"/>
      <c r="CT9" s="1"/>
      <c r="CU9" s="1"/>
    </row>
    <row r="10" spans="1:101" ht="10.5" customHeight="1" x14ac:dyDescent="0.2">
      <c r="A10" s="868"/>
      <c r="B10" s="869"/>
      <c r="C10" s="869"/>
      <c r="D10" s="869"/>
      <c r="E10" s="869"/>
      <c r="F10" s="869"/>
      <c r="G10" s="869"/>
      <c r="H10" s="869"/>
      <c r="I10" s="869"/>
      <c r="J10" s="869"/>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7"/>
      <c r="AU10" s="1"/>
      <c r="AV10" s="877"/>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878"/>
      <c r="BS10" s="1"/>
      <c r="BT10" s="907"/>
      <c r="BU10" s="908"/>
      <c r="BV10" s="908"/>
      <c r="BW10" s="908"/>
      <c r="BX10" s="908"/>
      <c r="BY10" s="913"/>
      <c r="BZ10" s="913"/>
      <c r="CA10" s="913"/>
      <c r="CB10" s="913"/>
      <c r="CC10" s="914"/>
      <c r="CD10" s="1"/>
      <c r="CE10" s="907"/>
      <c r="CF10" s="908"/>
      <c r="CG10" s="908"/>
      <c r="CH10" s="908"/>
      <c r="CI10" s="908"/>
      <c r="CJ10" s="913"/>
      <c r="CK10" s="913"/>
      <c r="CL10" s="913"/>
      <c r="CM10" s="913"/>
      <c r="CN10" s="914"/>
      <c r="CO10" s="1"/>
      <c r="CP10" s="534"/>
      <c r="CQ10" s="534"/>
      <c r="CR10" s="534"/>
      <c r="CS10" s="534"/>
      <c r="CT10" s="1"/>
      <c r="CU10" s="1"/>
      <c r="CW10" s="814">
        <f>SUM('Fiche (1)'!BO23,'Fiche (1)'!BO26,'Fiche (1)'!BO29,'Fiche (2)'!BO23,'Fiche (2)'!BO26,'Fiche (2)'!BO29,'Fiche (3)'!BO23,'Fiche (3)'!BO26,'Fiche (3)'!BO29,'Fiche (4)'!BO23,'Fiche (4)'!BO26,'Fiche (4)'!BO29,'Fiche (5)'!BO23,'Fiche (5)'!BO26,'Fiche (5)'!BO29,'Fiche (6)'!BO23,'Fiche (6)'!BO26,'Fiche (6)'!BO29,'Fiche (7)'!BO23,'Fiche (7)'!BO26,'Fiche (7)'!BO29,'Fiche (8)'!BO23,'Fiche (8)'!BO26,'Fiche (8)'!BO29)</f>
        <v>100</v>
      </c>
    </row>
    <row r="11" spans="1:101" ht="18" customHeight="1" thickBot="1" x14ac:dyDescent="0.25">
      <c r="A11" s="13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877"/>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878"/>
      <c r="BS11" s="1"/>
      <c r="BT11" s="475" t="s">
        <v>1814</v>
      </c>
      <c r="BU11" s="1"/>
      <c r="BV11" s="1"/>
      <c r="BW11" s="1"/>
      <c r="BX11" s="1"/>
      <c r="BY11" s="1"/>
      <c r="BZ11" s="1"/>
      <c r="CA11" s="1"/>
      <c r="CB11" s="1"/>
      <c r="CC11" s="1"/>
      <c r="CD11" s="1"/>
      <c r="CE11" s="1"/>
      <c r="CF11" s="1"/>
      <c r="CG11" s="1"/>
      <c r="CH11" s="1"/>
      <c r="CI11" s="1"/>
      <c r="CJ11" s="1"/>
      <c r="CK11" s="1"/>
      <c r="CL11" s="1"/>
      <c r="CM11" s="1"/>
      <c r="CN11" s="1"/>
      <c r="CO11" s="1"/>
      <c r="CP11" s="534"/>
      <c r="CQ11" s="534"/>
      <c r="CR11" s="534"/>
      <c r="CS11" s="534"/>
      <c r="CT11" s="1"/>
      <c r="CU11" s="1"/>
      <c r="CW11" s="814"/>
    </row>
    <row r="12" spans="1:101" ht="30" customHeight="1" thickTop="1" x14ac:dyDescent="0.2">
      <c r="A12" s="864" t="s">
        <v>1808</v>
      </c>
      <c r="B12" s="865"/>
      <c r="C12" s="865"/>
      <c r="D12" s="865"/>
      <c r="E12" s="865"/>
      <c r="F12" s="865"/>
      <c r="G12" s="865"/>
      <c r="H12" s="865"/>
      <c r="I12" s="865"/>
      <c r="J12" s="865"/>
      <c r="K12" s="815">
        <f ca="1">TODAY()</f>
        <v>43504</v>
      </c>
      <c r="L12" s="815"/>
      <c r="M12" s="815"/>
      <c r="N12" s="815"/>
      <c r="O12" s="815"/>
      <c r="P12" s="815"/>
      <c r="Q12" s="815"/>
      <c r="R12" s="815"/>
      <c r="S12" s="815"/>
      <c r="T12" s="815"/>
      <c r="U12" s="815"/>
      <c r="V12" s="815"/>
      <c r="W12" s="815"/>
      <c r="X12" s="816"/>
      <c r="Y12" s="431"/>
      <c r="Z12" s="802" t="s">
        <v>2002</v>
      </c>
      <c r="AA12" s="803"/>
      <c r="AB12" s="803"/>
      <c r="AC12" s="803"/>
      <c r="AD12" s="803"/>
      <c r="AE12" s="803"/>
      <c r="AF12" s="803"/>
      <c r="AG12" s="803"/>
      <c r="AH12" s="808" t="str">
        <f>CONCATENATE(CW13," / ",CW10)</f>
        <v>77,5 / 100</v>
      </c>
      <c r="AI12" s="808"/>
      <c r="AJ12" s="808"/>
      <c r="AK12" s="808"/>
      <c r="AL12" s="808"/>
      <c r="AM12" s="808"/>
      <c r="AN12" s="808"/>
      <c r="AO12" s="808"/>
      <c r="AP12" s="808"/>
      <c r="AQ12" s="808"/>
      <c r="AR12" s="808"/>
      <c r="AS12" s="808"/>
      <c r="AT12" s="809"/>
      <c r="AU12" s="1"/>
      <c r="AV12" s="877"/>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878"/>
      <c r="BS12" s="1"/>
      <c r="BT12" s="927" t="s">
        <v>2223</v>
      </c>
      <c r="BU12" s="928"/>
      <c r="BV12" s="928"/>
      <c r="BW12" s="928"/>
      <c r="BX12" s="928"/>
      <c r="BY12" s="928"/>
      <c r="BZ12" s="928"/>
      <c r="CA12" s="928"/>
      <c r="CB12" s="928"/>
      <c r="CC12" s="928"/>
      <c r="CD12" s="928"/>
      <c r="CE12" s="928"/>
      <c r="CF12" s="928"/>
      <c r="CG12" s="928"/>
      <c r="CH12" s="928"/>
      <c r="CI12" s="928"/>
      <c r="CJ12" s="928"/>
      <c r="CK12" s="928"/>
      <c r="CL12" s="928"/>
      <c r="CM12" s="928"/>
      <c r="CN12" s="929"/>
      <c r="CO12" s="1"/>
      <c r="CP12" s="534"/>
      <c r="CQ12" s="534"/>
      <c r="CR12" s="534"/>
      <c r="CS12" s="534"/>
      <c r="CT12" s="1"/>
      <c r="CU12" s="1"/>
      <c r="CW12" s="814"/>
    </row>
    <row r="13" spans="1:101" ht="30" customHeight="1" x14ac:dyDescent="0.2">
      <c r="A13" s="866"/>
      <c r="B13" s="867"/>
      <c r="C13" s="867"/>
      <c r="D13" s="867"/>
      <c r="E13" s="867"/>
      <c r="F13" s="867"/>
      <c r="G13" s="867"/>
      <c r="H13" s="867"/>
      <c r="I13" s="867"/>
      <c r="J13" s="867"/>
      <c r="K13" s="817"/>
      <c r="L13" s="817"/>
      <c r="M13" s="817"/>
      <c r="N13" s="817"/>
      <c r="O13" s="817"/>
      <c r="P13" s="817"/>
      <c r="Q13" s="817"/>
      <c r="R13" s="817"/>
      <c r="S13" s="817"/>
      <c r="T13" s="817"/>
      <c r="U13" s="817"/>
      <c r="V13" s="817"/>
      <c r="W13" s="817"/>
      <c r="X13" s="818"/>
      <c r="Y13" s="431"/>
      <c r="Z13" s="804"/>
      <c r="AA13" s="805"/>
      <c r="AB13" s="805"/>
      <c r="AC13" s="805"/>
      <c r="AD13" s="805"/>
      <c r="AE13" s="805"/>
      <c r="AF13" s="805"/>
      <c r="AG13" s="805"/>
      <c r="AH13" s="810"/>
      <c r="AI13" s="810"/>
      <c r="AJ13" s="810"/>
      <c r="AK13" s="810"/>
      <c r="AL13" s="810"/>
      <c r="AM13" s="810"/>
      <c r="AN13" s="810"/>
      <c r="AO13" s="810"/>
      <c r="AP13" s="810"/>
      <c r="AQ13" s="810"/>
      <c r="AR13" s="810"/>
      <c r="AS13" s="810"/>
      <c r="AT13" s="811"/>
      <c r="AU13" s="1"/>
      <c r="AV13" s="877"/>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878"/>
      <c r="BS13" s="1"/>
      <c r="BT13" s="930"/>
      <c r="BU13" s="931"/>
      <c r="BV13" s="931"/>
      <c r="BW13" s="931"/>
      <c r="BX13" s="931"/>
      <c r="BY13" s="931"/>
      <c r="BZ13" s="931"/>
      <c r="CA13" s="931"/>
      <c r="CB13" s="931"/>
      <c r="CC13" s="931"/>
      <c r="CD13" s="931"/>
      <c r="CE13" s="931"/>
      <c r="CF13" s="931"/>
      <c r="CG13" s="931"/>
      <c r="CH13" s="931"/>
      <c r="CI13" s="931"/>
      <c r="CJ13" s="931"/>
      <c r="CK13" s="931"/>
      <c r="CL13" s="931"/>
      <c r="CM13" s="931"/>
      <c r="CN13" s="932"/>
      <c r="CO13" s="1"/>
      <c r="CP13" s="534"/>
      <c r="CQ13" s="534"/>
      <c r="CR13" s="534"/>
      <c r="CS13" s="534"/>
      <c r="CT13" s="1"/>
      <c r="CU13" s="1"/>
      <c r="CW13">
        <f>SUMIF(CG18:CK113,"&lt;&gt;#VALEUR!")</f>
        <v>77.5</v>
      </c>
    </row>
    <row r="14" spans="1:101" ht="30" customHeight="1" thickBot="1" x14ac:dyDescent="0.25">
      <c r="A14" s="868"/>
      <c r="B14" s="869"/>
      <c r="C14" s="869"/>
      <c r="D14" s="869"/>
      <c r="E14" s="869"/>
      <c r="F14" s="869"/>
      <c r="G14" s="869"/>
      <c r="H14" s="869"/>
      <c r="I14" s="869"/>
      <c r="J14" s="869"/>
      <c r="K14" s="819"/>
      <c r="L14" s="819"/>
      <c r="M14" s="819"/>
      <c r="N14" s="819"/>
      <c r="O14" s="819"/>
      <c r="P14" s="819"/>
      <c r="Q14" s="819"/>
      <c r="R14" s="819"/>
      <c r="S14" s="819"/>
      <c r="T14" s="819"/>
      <c r="U14" s="819"/>
      <c r="V14" s="819"/>
      <c r="W14" s="819"/>
      <c r="X14" s="820"/>
      <c r="Y14" s="431"/>
      <c r="Z14" s="806"/>
      <c r="AA14" s="807"/>
      <c r="AB14" s="807"/>
      <c r="AC14" s="807"/>
      <c r="AD14" s="807"/>
      <c r="AE14" s="807"/>
      <c r="AF14" s="807"/>
      <c r="AG14" s="807"/>
      <c r="AH14" s="812"/>
      <c r="AI14" s="812"/>
      <c r="AJ14" s="812"/>
      <c r="AK14" s="812"/>
      <c r="AL14" s="812"/>
      <c r="AM14" s="812"/>
      <c r="AN14" s="812"/>
      <c r="AO14" s="812"/>
      <c r="AP14" s="812"/>
      <c r="AQ14" s="812"/>
      <c r="AR14" s="812"/>
      <c r="AS14" s="812"/>
      <c r="AT14" s="813"/>
      <c r="AU14" s="1"/>
      <c r="AV14" s="879"/>
      <c r="AW14" s="880"/>
      <c r="AX14" s="880"/>
      <c r="AY14" s="880"/>
      <c r="AZ14" s="880"/>
      <c r="BA14" s="880"/>
      <c r="BB14" s="880"/>
      <c r="BC14" s="880"/>
      <c r="BD14" s="880"/>
      <c r="BE14" s="880"/>
      <c r="BF14" s="880"/>
      <c r="BG14" s="880"/>
      <c r="BH14" s="880"/>
      <c r="BI14" s="880"/>
      <c r="BJ14" s="880"/>
      <c r="BK14" s="880"/>
      <c r="BL14" s="880"/>
      <c r="BM14" s="880"/>
      <c r="BN14" s="880"/>
      <c r="BO14" s="880"/>
      <c r="BP14" s="880"/>
      <c r="BQ14" s="880"/>
      <c r="BR14" s="881"/>
      <c r="BS14" s="1"/>
      <c r="BT14" s="933"/>
      <c r="BU14" s="934"/>
      <c r="BV14" s="934"/>
      <c r="BW14" s="934"/>
      <c r="BX14" s="934"/>
      <c r="BY14" s="934"/>
      <c r="BZ14" s="934"/>
      <c r="CA14" s="934"/>
      <c r="CB14" s="934"/>
      <c r="CC14" s="934"/>
      <c r="CD14" s="934"/>
      <c r="CE14" s="934"/>
      <c r="CF14" s="934"/>
      <c r="CG14" s="934"/>
      <c r="CH14" s="934"/>
      <c r="CI14" s="934"/>
      <c r="CJ14" s="934"/>
      <c r="CK14" s="934"/>
      <c r="CL14" s="934"/>
      <c r="CM14" s="934"/>
      <c r="CN14" s="935"/>
      <c r="CO14" s="1"/>
      <c r="CP14" s="534"/>
      <c r="CQ14" s="534"/>
      <c r="CR14" s="534"/>
      <c r="CS14" s="534"/>
      <c r="CT14" s="1"/>
      <c r="CU14" s="1"/>
    </row>
    <row r="15" spans="1:101" ht="18" customHeight="1" thickTop="1" x14ac:dyDescent="0.2">
      <c r="A15" s="13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534"/>
      <c r="CQ15" s="534"/>
      <c r="CR15" s="534"/>
      <c r="CS15" s="534"/>
      <c r="CT15" s="1"/>
      <c r="CU15" s="1"/>
    </row>
    <row r="16" spans="1:101" ht="18" customHeight="1" x14ac:dyDescent="0.2">
      <c r="A16" s="860" t="s">
        <v>1809</v>
      </c>
      <c r="B16" s="860"/>
      <c r="C16" s="860"/>
      <c r="D16" s="860"/>
      <c r="E16" s="860"/>
      <c r="F16" s="860"/>
      <c r="G16" s="860" t="s">
        <v>1810</v>
      </c>
      <c r="H16" s="860"/>
      <c r="I16" s="860"/>
      <c r="J16" s="860"/>
      <c r="K16" s="860"/>
      <c r="L16" s="860"/>
      <c r="M16" s="845" t="s">
        <v>2004</v>
      </c>
      <c r="N16" s="845"/>
      <c r="O16" s="845"/>
      <c r="P16" s="845"/>
      <c r="Q16" s="845"/>
      <c r="R16" s="845"/>
      <c r="S16" s="845"/>
      <c r="T16" s="845"/>
      <c r="U16" s="845"/>
      <c r="V16" s="845"/>
      <c r="W16" s="845"/>
      <c r="X16" s="845"/>
      <c r="Y16" s="845"/>
      <c r="Z16" s="845"/>
      <c r="AA16" s="845"/>
      <c r="AB16" s="845"/>
      <c r="AC16" s="845"/>
      <c r="AD16" s="845"/>
      <c r="AE16" s="845"/>
      <c r="AF16" s="845"/>
      <c r="AG16" s="845"/>
      <c r="AH16" s="845"/>
      <c r="AI16" s="845"/>
      <c r="AJ16" s="845"/>
      <c r="AK16" s="845"/>
      <c r="AL16" s="845"/>
      <c r="AM16" s="845"/>
      <c r="AN16" s="845"/>
      <c r="AO16" s="845"/>
      <c r="AP16" s="845"/>
      <c r="AQ16" s="845"/>
      <c r="AR16" s="845"/>
      <c r="AS16" s="845"/>
      <c r="AT16" s="845"/>
      <c r="AU16" s="845"/>
      <c r="AV16" s="847" t="s">
        <v>2003</v>
      </c>
      <c r="AW16" s="847"/>
      <c r="AX16" s="847"/>
      <c r="AY16" s="847"/>
      <c r="AZ16" s="847"/>
      <c r="BA16" s="847"/>
      <c r="BB16" s="847"/>
      <c r="BC16" s="847"/>
      <c r="BD16" s="847"/>
      <c r="BE16" s="847"/>
      <c r="BF16" s="847"/>
      <c r="BG16" s="847"/>
      <c r="BH16" s="847"/>
      <c r="BI16" s="847"/>
      <c r="BJ16" s="847"/>
      <c r="BK16" s="847"/>
      <c r="BL16" s="847"/>
      <c r="BM16" s="847"/>
      <c r="BN16" s="847"/>
      <c r="BO16" s="847"/>
      <c r="BP16" s="847"/>
      <c r="BQ16" s="847"/>
      <c r="BR16" s="847"/>
      <c r="BS16" s="847"/>
      <c r="BT16" s="847"/>
      <c r="BU16" s="847"/>
      <c r="BV16" s="847"/>
      <c r="BW16" s="847"/>
      <c r="BX16" s="847"/>
      <c r="BY16" s="847"/>
      <c r="BZ16" s="847"/>
      <c r="CA16" s="847"/>
      <c r="CB16" s="847"/>
      <c r="CC16" s="847"/>
      <c r="CD16" s="847"/>
      <c r="CE16" s="847"/>
      <c r="CF16" s="847"/>
      <c r="CG16" s="897" t="s">
        <v>2002</v>
      </c>
      <c r="CH16" s="898"/>
      <c r="CI16" s="898"/>
      <c r="CJ16" s="898"/>
      <c r="CK16" s="898"/>
      <c r="CL16" s="898"/>
      <c r="CM16" s="898"/>
      <c r="CN16" s="899"/>
      <c r="CO16" s="1"/>
      <c r="CP16" s="534"/>
      <c r="CQ16" s="534"/>
      <c r="CR16" s="534"/>
      <c r="CS16" s="534"/>
      <c r="CT16" s="1"/>
      <c r="CU16" s="1"/>
    </row>
    <row r="17" spans="1:101" ht="18" customHeight="1" x14ac:dyDescent="0.2">
      <c r="A17" s="861"/>
      <c r="B17" s="861"/>
      <c r="C17" s="861"/>
      <c r="D17" s="861"/>
      <c r="E17" s="861"/>
      <c r="F17" s="861"/>
      <c r="G17" s="861"/>
      <c r="H17" s="861"/>
      <c r="I17" s="861"/>
      <c r="J17" s="861"/>
      <c r="K17" s="861"/>
      <c r="L17" s="861"/>
      <c r="M17" s="846"/>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46"/>
      <c r="AN17" s="846"/>
      <c r="AO17" s="846"/>
      <c r="AP17" s="846"/>
      <c r="AQ17" s="846"/>
      <c r="AR17" s="846"/>
      <c r="AS17" s="846"/>
      <c r="AT17" s="846"/>
      <c r="AU17" s="846"/>
      <c r="AV17" s="848"/>
      <c r="AW17" s="848"/>
      <c r="AX17" s="848"/>
      <c r="AY17" s="848"/>
      <c r="AZ17" s="848"/>
      <c r="BA17" s="848"/>
      <c r="BB17" s="848"/>
      <c r="BC17" s="848"/>
      <c r="BD17" s="848"/>
      <c r="BE17" s="848"/>
      <c r="BF17" s="848"/>
      <c r="BG17" s="848"/>
      <c r="BH17" s="848"/>
      <c r="BI17" s="848"/>
      <c r="BJ17" s="848"/>
      <c r="BK17" s="848"/>
      <c r="BL17" s="848"/>
      <c r="BM17" s="848"/>
      <c r="BN17" s="848"/>
      <c r="BO17" s="848"/>
      <c r="BP17" s="848"/>
      <c r="BQ17" s="848"/>
      <c r="BR17" s="848"/>
      <c r="BS17" s="848"/>
      <c r="BT17" s="848"/>
      <c r="BU17" s="848"/>
      <c r="BV17" s="848"/>
      <c r="BW17" s="848"/>
      <c r="BX17" s="848"/>
      <c r="BY17" s="848"/>
      <c r="BZ17" s="848"/>
      <c r="CA17" s="848"/>
      <c r="CB17" s="848"/>
      <c r="CC17" s="848"/>
      <c r="CD17" s="848"/>
      <c r="CE17" s="848"/>
      <c r="CF17" s="848"/>
      <c r="CG17" s="900"/>
      <c r="CH17" s="901"/>
      <c r="CI17" s="901"/>
      <c r="CJ17" s="901"/>
      <c r="CK17" s="901"/>
      <c r="CL17" s="901"/>
      <c r="CM17" s="901"/>
      <c r="CN17" s="902"/>
      <c r="CO17" s="1"/>
      <c r="CP17" s="534"/>
      <c r="CQ17" s="534"/>
      <c r="CR17" s="534"/>
      <c r="CS17" s="534"/>
      <c r="CT17" s="1"/>
      <c r="CU17" s="1"/>
    </row>
    <row r="18" spans="1:101" ht="18" customHeight="1" x14ac:dyDescent="0.2">
      <c r="A18" s="842" t="str">
        <f ca="1">CELL("contenu",'Fiche (1)'!$G$11:$BO$12)</f>
        <v>Usiner des profils, des liaisons et des formes sur des machines conventionnelles, à positionnement numérique et à commande numérique</v>
      </c>
      <c r="B18" s="842"/>
      <c r="C18" s="842"/>
      <c r="D18" s="842"/>
      <c r="E18" s="842"/>
      <c r="F18" s="842"/>
      <c r="G18" s="862" t="str">
        <f ca="1">CONCATENATE("C ",(CELL("contenu",'Fiche (1)'!$A$21:$C$23)))</f>
        <v>C 1.1.5</v>
      </c>
      <c r="H18" s="862"/>
      <c r="I18" s="862"/>
      <c r="J18" s="862"/>
      <c r="K18" s="862"/>
      <c r="L18" s="862"/>
      <c r="M18" s="850" t="str">
        <f ca="1">'Fiche (1)'!D21</f>
        <v>Identifier les caractéristiques géométriques et dimensionnelles.</v>
      </c>
      <c r="N18" s="850"/>
      <c r="O18" s="850"/>
      <c r="P18" s="850"/>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850"/>
      <c r="AS18" s="850"/>
      <c r="AT18" s="850"/>
      <c r="AU18" s="850"/>
      <c r="AV18" s="822" t="str">
        <f>'Fiche (1)'!AD21</f>
        <v>Tracer la forme de la tablette sur le panneau fourni.
(Respecter les dimensions et les tolérances)</v>
      </c>
      <c r="AW18" s="823"/>
      <c r="AX18" s="823"/>
      <c r="AY18" s="823"/>
      <c r="AZ18" s="823"/>
      <c r="BA18" s="823"/>
      <c r="BB18" s="823"/>
      <c r="BC18" s="823"/>
      <c r="BD18" s="823"/>
      <c r="BE18" s="823"/>
      <c r="BF18" s="823"/>
      <c r="BG18" s="823"/>
      <c r="BH18" s="823"/>
      <c r="BI18" s="823"/>
      <c r="BJ18" s="823"/>
      <c r="BK18" s="823"/>
      <c r="BL18" s="823"/>
      <c r="BM18" s="823"/>
      <c r="BN18" s="823"/>
      <c r="BO18" s="823"/>
      <c r="BP18" s="823"/>
      <c r="BQ18" s="823"/>
      <c r="BR18" s="823"/>
      <c r="BS18" s="823"/>
      <c r="BT18" s="823"/>
      <c r="BU18" s="823"/>
      <c r="BV18" s="823"/>
      <c r="BW18" s="823"/>
      <c r="BX18" s="823"/>
      <c r="BY18" s="823"/>
      <c r="BZ18" s="823"/>
      <c r="CA18" s="823"/>
      <c r="CB18" s="823"/>
      <c r="CC18" s="823"/>
      <c r="CD18" s="823"/>
      <c r="CE18" s="823"/>
      <c r="CF18" s="824"/>
      <c r="CG18" s="924">
        <f>'Fiche (1)'!BR23</f>
        <v>15</v>
      </c>
      <c r="CH18" s="925"/>
      <c r="CI18" s="925"/>
      <c r="CJ18" s="925"/>
      <c r="CK18" s="926"/>
      <c r="CL18" s="936" t="str">
        <f ca="1">CONCATENATE("/",(CELL("contenu",'Fiche (1)'!BO23)))</f>
        <v>/20</v>
      </c>
      <c r="CM18" s="937"/>
      <c r="CN18" s="938"/>
      <c r="CO18" s="1"/>
      <c r="CP18" s="534"/>
      <c r="CQ18" s="534"/>
      <c r="CR18" s="534"/>
      <c r="CS18" s="534"/>
      <c r="CT18" s="534" t="str">
        <f>MID(AV20,8,1)</f>
        <v>5</v>
      </c>
      <c r="CU18" s="534" t="str">
        <f>CT18</f>
        <v>5</v>
      </c>
      <c r="CV18" s="814" t="str">
        <f>'Fiche (1)'!$O$9</f>
        <v>2</v>
      </c>
      <c r="CW18" s="814"/>
    </row>
    <row r="19" spans="1:101" ht="18" customHeight="1" x14ac:dyDescent="0.2">
      <c r="A19" s="843"/>
      <c r="B19" s="843"/>
      <c r="C19" s="843"/>
      <c r="D19" s="843"/>
      <c r="E19" s="843"/>
      <c r="F19" s="843"/>
      <c r="G19" s="841"/>
      <c r="H19" s="841"/>
      <c r="I19" s="841"/>
      <c r="J19" s="841"/>
      <c r="K19" s="841"/>
      <c r="L19" s="841"/>
      <c r="M19" s="849"/>
      <c r="N19" s="849"/>
      <c r="O19" s="849"/>
      <c r="P19" s="849"/>
      <c r="Q19" s="849"/>
      <c r="R19" s="849"/>
      <c r="S19" s="849"/>
      <c r="T19" s="849"/>
      <c r="U19" s="849"/>
      <c r="V19" s="849"/>
      <c r="W19" s="849"/>
      <c r="X19" s="849"/>
      <c r="Y19" s="849"/>
      <c r="Z19" s="849"/>
      <c r="AA19" s="849"/>
      <c r="AB19" s="849"/>
      <c r="AC19" s="849"/>
      <c r="AD19" s="849"/>
      <c r="AE19" s="849"/>
      <c r="AF19" s="849"/>
      <c r="AG19" s="849"/>
      <c r="AH19" s="849"/>
      <c r="AI19" s="849"/>
      <c r="AJ19" s="849"/>
      <c r="AK19" s="849"/>
      <c r="AL19" s="849"/>
      <c r="AM19" s="849"/>
      <c r="AN19" s="849"/>
      <c r="AO19" s="849"/>
      <c r="AP19" s="849"/>
      <c r="AQ19" s="849"/>
      <c r="AR19" s="849"/>
      <c r="AS19" s="849"/>
      <c r="AT19" s="849"/>
      <c r="AU19" s="849"/>
      <c r="AV19" s="825"/>
      <c r="AW19" s="826"/>
      <c r="AX19" s="826"/>
      <c r="AY19" s="826"/>
      <c r="AZ19" s="826"/>
      <c r="BA19" s="826"/>
      <c r="BB19" s="826"/>
      <c r="BC19" s="826"/>
      <c r="BD19" s="826"/>
      <c r="BE19" s="826"/>
      <c r="BF19" s="826"/>
      <c r="BG19" s="826"/>
      <c r="BH19" s="826"/>
      <c r="BI19" s="826"/>
      <c r="BJ19" s="826"/>
      <c r="BK19" s="826"/>
      <c r="BL19" s="826"/>
      <c r="BM19" s="826"/>
      <c r="BN19" s="826"/>
      <c r="BO19" s="826"/>
      <c r="BP19" s="826"/>
      <c r="BQ19" s="826"/>
      <c r="BR19" s="826"/>
      <c r="BS19" s="826"/>
      <c r="BT19" s="826"/>
      <c r="BU19" s="826"/>
      <c r="BV19" s="826"/>
      <c r="BW19" s="826"/>
      <c r="BX19" s="826"/>
      <c r="BY19" s="826"/>
      <c r="BZ19" s="826"/>
      <c r="CA19" s="826"/>
      <c r="CB19" s="826"/>
      <c r="CC19" s="826"/>
      <c r="CD19" s="826"/>
      <c r="CE19" s="826"/>
      <c r="CF19" s="827"/>
      <c r="CG19" s="918"/>
      <c r="CH19" s="919"/>
      <c r="CI19" s="919"/>
      <c r="CJ19" s="919"/>
      <c r="CK19" s="920"/>
      <c r="CL19" s="939"/>
      <c r="CM19" s="940"/>
      <c r="CN19" s="941"/>
      <c r="CO19" s="1"/>
      <c r="CP19" s="534"/>
      <c r="CQ19" s="534"/>
      <c r="CR19" s="534"/>
      <c r="CS19" s="534"/>
      <c r="CT19" s="534"/>
      <c r="CU19" s="534"/>
      <c r="CV19" s="814"/>
      <c r="CW19" s="814"/>
    </row>
    <row r="20" spans="1:101" ht="18" customHeight="1" x14ac:dyDescent="0.2">
      <c r="A20" s="843"/>
      <c r="B20" s="843"/>
      <c r="C20" s="843"/>
      <c r="D20" s="843"/>
      <c r="E20" s="843"/>
      <c r="F20" s="843"/>
      <c r="G20" s="841"/>
      <c r="H20" s="841"/>
      <c r="I20" s="841"/>
      <c r="J20" s="841"/>
      <c r="K20" s="841"/>
      <c r="L20" s="841"/>
      <c r="M20" s="849"/>
      <c r="N20" s="849"/>
      <c r="O20" s="849"/>
      <c r="P20" s="849"/>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N20" s="849"/>
      <c r="AO20" s="849"/>
      <c r="AP20" s="849"/>
      <c r="AQ20" s="849"/>
      <c r="AR20" s="849"/>
      <c r="AS20" s="849"/>
      <c r="AT20" s="849"/>
      <c r="AU20" s="849"/>
      <c r="AV20" s="828" t="str">
        <f>IF('Fiche (1)'!BA23=FALSE,(IF('Fiche (1)'!BC23=FALSE,(IF('Fiche (1)'!$BE$23=FALSE,(IF('Fiche (1)'!$BG$23=FALSE,(IF('Fiche (1)'!$BI$23=FALSE,(IF('Fiche (1)'!$BK$23=FALSE,"Non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20" s="829"/>
      <c r="AX20" s="829"/>
      <c r="AY20" s="829"/>
      <c r="AZ20" s="829"/>
      <c r="BA20" s="829"/>
      <c r="BB20" s="829"/>
      <c r="BC20" s="829"/>
      <c r="BD20" s="829"/>
      <c r="BE20" s="829"/>
      <c r="BF20" s="829"/>
      <c r="BG20" s="829"/>
      <c r="BH20" s="829"/>
      <c r="BI20" s="829"/>
      <c r="BJ20" s="829"/>
      <c r="BK20" s="829"/>
      <c r="BL20" s="829"/>
      <c r="BM20" s="829"/>
      <c r="BN20" s="829"/>
      <c r="BO20" s="829"/>
      <c r="BP20" s="829"/>
      <c r="BQ20" s="829"/>
      <c r="BR20" s="829"/>
      <c r="BS20" s="829"/>
      <c r="BT20" s="829"/>
      <c r="BU20" s="829"/>
      <c r="BV20" s="829"/>
      <c r="BW20" s="829"/>
      <c r="BX20" s="829"/>
      <c r="BY20" s="829"/>
      <c r="BZ20" s="829"/>
      <c r="CA20" s="829"/>
      <c r="CB20" s="829"/>
      <c r="CC20" s="829"/>
      <c r="CD20" s="829"/>
      <c r="CE20" s="829"/>
      <c r="CF20" s="830"/>
      <c r="CG20" s="918"/>
      <c r="CH20" s="919"/>
      <c r="CI20" s="919"/>
      <c r="CJ20" s="919"/>
      <c r="CK20" s="920"/>
      <c r="CL20" s="939"/>
      <c r="CM20" s="940"/>
      <c r="CN20" s="941"/>
      <c r="CO20" s="1"/>
      <c r="CP20" s="534"/>
      <c r="CQ20" s="534"/>
      <c r="CR20" s="534"/>
      <c r="CS20" s="534"/>
      <c r="CT20" s="534"/>
      <c r="CU20" s="534"/>
      <c r="CV20" s="814"/>
      <c r="CW20" s="814"/>
    </row>
    <row r="21" spans="1:101" ht="18" customHeight="1" x14ac:dyDescent="0.2">
      <c r="A21" s="843"/>
      <c r="B21" s="843"/>
      <c r="C21" s="843"/>
      <c r="D21" s="843"/>
      <c r="E21" s="843"/>
      <c r="F21" s="843"/>
      <c r="G21" s="863"/>
      <c r="H21" s="863"/>
      <c r="I21" s="863"/>
      <c r="J21" s="863"/>
      <c r="K21" s="863"/>
      <c r="L21" s="863"/>
      <c r="M21" s="849"/>
      <c r="N21" s="849"/>
      <c r="O21" s="849"/>
      <c r="P21" s="849"/>
      <c r="Q21" s="849"/>
      <c r="R21" s="849"/>
      <c r="S21" s="849"/>
      <c r="T21" s="849"/>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28"/>
      <c r="AW21" s="829"/>
      <c r="AX21" s="829"/>
      <c r="AY21" s="829"/>
      <c r="AZ21" s="829"/>
      <c r="BA21" s="829"/>
      <c r="BB21" s="829"/>
      <c r="BC21" s="829"/>
      <c r="BD21" s="829"/>
      <c r="BE21" s="829"/>
      <c r="BF21" s="829"/>
      <c r="BG21" s="829"/>
      <c r="BH21" s="829"/>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30"/>
      <c r="CG21" s="918"/>
      <c r="CH21" s="919"/>
      <c r="CI21" s="919"/>
      <c r="CJ21" s="919"/>
      <c r="CK21" s="920"/>
      <c r="CL21" s="939"/>
      <c r="CM21" s="940"/>
      <c r="CN21" s="941"/>
      <c r="CO21" s="1"/>
      <c r="CP21" s="534"/>
      <c r="CQ21" s="534"/>
      <c r="CR21" s="534"/>
      <c r="CS21" s="534"/>
      <c r="CT21" s="534"/>
      <c r="CU21" s="534"/>
      <c r="CV21" s="814"/>
      <c r="CW21" s="814"/>
    </row>
    <row r="22" spans="1:101" ht="18" customHeight="1" x14ac:dyDescent="0.2">
      <c r="A22" s="843"/>
      <c r="B22" s="843"/>
      <c r="C22" s="843"/>
      <c r="D22" s="843"/>
      <c r="E22" s="843"/>
      <c r="F22" s="843"/>
      <c r="G22" s="841" t="str">
        <f ca="1">CONCATENATE("C ",(CELL("contenu",'Fiche (1)'!$A$24:$C$26)))</f>
        <v>C 3.1.3</v>
      </c>
      <c r="H22" s="841"/>
      <c r="I22" s="841"/>
      <c r="J22" s="841"/>
      <c r="K22" s="841"/>
      <c r="L22" s="841"/>
      <c r="M22" s="849" t="str">
        <f ca="1">'Fiche (1)'!D24</f>
        <v>Choisir et préparer les outillages et/ou accessoires nécessaires au poste de travail (repérage et débit, usinage, contrôle, montage, mise en forme, finition, conditionnement…).</v>
      </c>
      <c r="N22" s="849"/>
      <c r="O22" s="849"/>
      <c r="P22" s="849"/>
      <c r="Q22" s="849"/>
      <c r="R22" s="849"/>
      <c r="S22" s="849"/>
      <c r="T22" s="849"/>
      <c r="U22" s="849"/>
      <c r="V22" s="849"/>
      <c r="W22" s="849"/>
      <c r="X22" s="849"/>
      <c r="Y22" s="849"/>
      <c r="Z22" s="849"/>
      <c r="AA22" s="849"/>
      <c r="AB22" s="849"/>
      <c r="AC22" s="849"/>
      <c r="AD22" s="849"/>
      <c r="AE22" s="849"/>
      <c r="AF22" s="849"/>
      <c r="AG22" s="849"/>
      <c r="AH22" s="849"/>
      <c r="AI22" s="849"/>
      <c r="AJ22" s="849"/>
      <c r="AK22" s="849"/>
      <c r="AL22" s="849"/>
      <c r="AM22" s="849"/>
      <c r="AN22" s="849"/>
      <c r="AO22" s="849"/>
      <c r="AP22" s="849"/>
      <c r="AQ22" s="849"/>
      <c r="AR22" s="849"/>
      <c r="AS22" s="849"/>
      <c r="AT22" s="849"/>
      <c r="AU22" s="849"/>
      <c r="AV22" s="831" t="str">
        <f>'Fiche (1)'!AD24</f>
        <v>Organiser son poste de travail pour réaliser la découpe à la scie sauteuse.</v>
      </c>
      <c r="AW22" s="832"/>
      <c r="AX22" s="832"/>
      <c r="AY22" s="832"/>
      <c r="AZ22" s="832"/>
      <c r="BA22" s="832"/>
      <c r="BB22" s="832"/>
      <c r="BC22" s="832"/>
      <c r="BD22" s="832"/>
      <c r="BE22" s="832"/>
      <c r="BF22" s="832"/>
      <c r="BG22" s="832"/>
      <c r="BH22" s="832"/>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3"/>
      <c r="CG22" s="915">
        <f>'Fiche (1)'!BR26</f>
        <v>10</v>
      </c>
      <c r="CH22" s="916"/>
      <c r="CI22" s="916"/>
      <c r="CJ22" s="916"/>
      <c r="CK22" s="917"/>
      <c r="CL22" s="888" t="str">
        <f ca="1">CONCATENATE("/",(CELL("contenu",'Fiche (1)'!BO26)))</f>
        <v>/10</v>
      </c>
      <c r="CM22" s="889"/>
      <c r="CN22" s="890"/>
      <c r="CO22" s="1"/>
      <c r="CP22" s="534"/>
      <c r="CQ22" s="534"/>
      <c r="CR22" s="534"/>
      <c r="CS22" s="534"/>
      <c r="CT22" s="534" t="str">
        <f>MID(AV24,8,1)</f>
        <v>6</v>
      </c>
      <c r="CU22" s="534" t="str">
        <f>CT22</f>
        <v>6</v>
      </c>
      <c r="CV22" s="814" t="str">
        <f>'Fiche (1)'!$O$9</f>
        <v>2</v>
      </c>
    </row>
    <row r="23" spans="1:101" ht="18" customHeight="1" x14ac:dyDescent="0.2">
      <c r="A23" s="843"/>
      <c r="B23" s="843"/>
      <c r="C23" s="843"/>
      <c r="D23" s="843"/>
      <c r="E23" s="843"/>
      <c r="F23" s="843"/>
      <c r="G23" s="841"/>
      <c r="H23" s="841"/>
      <c r="I23" s="841"/>
      <c r="J23" s="841"/>
      <c r="K23" s="841"/>
      <c r="L23" s="841"/>
      <c r="M23" s="849"/>
      <c r="N23" s="849"/>
      <c r="O23" s="849"/>
      <c r="P23" s="849"/>
      <c r="Q23" s="849"/>
      <c r="R23" s="849"/>
      <c r="S23" s="849"/>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9"/>
      <c r="AQ23" s="849"/>
      <c r="AR23" s="849"/>
      <c r="AS23" s="849"/>
      <c r="AT23" s="849"/>
      <c r="AU23" s="849"/>
      <c r="AV23" s="825"/>
      <c r="AW23" s="826"/>
      <c r="AX23" s="826"/>
      <c r="AY23" s="826"/>
      <c r="AZ23" s="826"/>
      <c r="BA23" s="826"/>
      <c r="BB23" s="826"/>
      <c r="BC23" s="826"/>
      <c r="BD23" s="826"/>
      <c r="BE23" s="826"/>
      <c r="BF23" s="826"/>
      <c r="BG23" s="826"/>
      <c r="BH23" s="826"/>
      <c r="BI23" s="826"/>
      <c r="BJ23" s="826"/>
      <c r="BK23" s="826"/>
      <c r="BL23" s="826"/>
      <c r="BM23" s="826"/>
      <c r="BN23" s="826"/>
      <c r="BO23" s="826"/>
      <c r="BP23" s="826"/>
      <c r="BQ23" s="826"/>
      <c r="BR23" s="826"/>
      <c r="BS23" s="826"/>
      <c r="BT23" s="826"/>
      <c r="BU23" s="826"/>
      <c r="BV23" s="826"/>
      <c r="BW23" s="826"/>
      <c r="BX23" s="826"/>
      <c r="BY23" s="826"/>
      <c r="BZ23" s="826"/>
      <c r="CA23" s="826"/>
      <c r="CB23" s="826"/>
      <c r="CC23" s="826"/>
      <c r="CD23" s="826"/>
      <c r="CE23" s="826"/>
      <c r="CF23" s="827"/>
      <c r="CG23" s="918"/>
      <c r="CH23" s="919"/>
      <c r="CI23" s="919"/>
      <c r="CJ23" s="919"/>
      <c r="CK23" s="920"/>
      <c r="CL23" s="891"/>
      <c r="CM23" s="892"/>
      <c r="CN23" s="893"/>
      <c r="CO23" s="1"/>
      <c r="CP23" s="534"/>
      <c r="CQ23" s="534"/>
      <c r="CR23" s="534"/>
      <c r="CS23" s="534"/>
      <c r="CT23" s="534"/>
      <c r="CU23" s="534"/>
      <c r="CV23" s="814"/>
    </row>
    <row r="24" spans="1:101" ht="18" customHeight="1" x14ac:dyDescent="0.2">
      <c r="A24" s="843"/>
      <c r="B24" s="843"/>
      <c r="C24" s="843"/>
      <c r="D24" s="843"/>
      <c r="E24" s="843"/>
      <c r="F24" s="843"/>
      <c r="G24" s="841"/>
      <c r="H24" s="841"/>
      <c r="I24" s="841"/>
      <c r="J24" s="841"/>
      <c r="K24" s="841"/>
      <c r="L24" s="841"/>
      <c r="M24" s="849"/>
      <c r="N24" s="849"/>
      <c r="O24" s="849"/>
      <c r="P24" s="849"/>
      <c r="Q24" s="849"/>
      <c r="R24" s="849"/>
      <c r="S24" s="849"/>
      <c r="T24" s="849"/>
      <c r="U24" s="849"/>
      <c r="V24" s="849"/>
      <c r="W24" s="849"/>
      <c r="X24" s="849"/>
      <c r="Y24" s="849"/>
      <c r="Z24" s="849"/>
      <c r="AA24" s="849"/>
      <c r="AB24" s="849"/>
      <c r="AC24" s="849"/>
      <c r="AD24" s="849"/>
      <c r="AE24" s="849"/>
      <c r="AF24" s="849"/>
      <c r="AG24" s="849"/>
      <c r="AH24" s="849"/>
      <c r="AI24" s="849"/>
      <c r="AJ24" s="849"/>
      <c r="AK24" s="849"/>
      <c r="AL24" s="849"/>
      <c r="AM24" s="849"/>
      <c r="AN24" s="849"/>
      <c r="AO24" s="849"/>
      <c r="AP24" s="849"/>
      <c r="AQ24" s="849"/>
      <c r="AR24" s="849"/>
      <c r="AS24" s="849"/>
      <c r="AT24" s="849"/>
      <c r="AU24" s="849"/>
      <c r="AV24" s="828" t="str">
        <f>IF('Fiche (1)'!BA26=FALSE,(IF('Fiche (1)'!BC26=FALSE,(IF('Fiche (1)'!$BE$26=FALSE,(IF('Fiche (1)'!$BG$26=FALSE,(IF('Fiche (1)'!$BI$26=FALSE,(IF('Fiche (1)'!$BK$26=FALSE,"Non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6: L'élève effectue les opérations en autonomie.</v>
      </c>
      <c r="AW24" s="829"/>
      <c r="AX24" s="829"/>
      <c r="AY24" s="829"/>
      <c r="AZ24" s="829"/>
      <c r="BA24" s="829"/>
      <c r="BB24" s="829"/>
      <c r="BC24" s="829"/>
      <c r="BD24" s="829"/>
      <c r="BE24" s="829"/>
      <c r="BF24" s="829"/>
      <c r="BG24" s="829"/>
      <c r="BH24" s="829"/>
      <c r="BI24" s="829"/>
      <c r="BJ24" s="829"/>
      <c r="BK24" s="829"/>
      <c r="BL24" s="829"/>
      <c r="BM24" s="829"/>
      <c r="BN24" s="829"/>
      <c r="BO24" s="829"/>
      <c r="BP24" s="829"/>
      <c r="BQ24" s="829"/>
      <c r="BR24" s="829"/>
      <c r="BS24" s="829"/>
      <c r="BT24" s="829"/>
      <c r="BU24" s="829"/>
      <c r="BV24" s="829"/>
      <c r="BW24" s="829"/>
      <c r="BX24" s="829"/>
      <c r="BY24" s="829"/>
      <c r="BZ24" s="829"/>
      <c r="CA24" s="829"/>
      <c r="CB24" s="829"/>
      <c r="CC24" s="829"/>
      <c r="CD24" s="829"/>
      <c r="CE24" s="829"/>
      <c r="CF24" s="830"/>
      <c r="CG24" s="918"/>
      <c r="CH24" s="919"/>
      <c r="CI24" s="919"/>
      <c r="CJ24" s="919"/>
      <c r="CK24" s="920"/>
      <c r="CL24" s="891"/>
      <c r="CM24" s="892"/>
      <c r="CN24" s="893"/>
      <c r="CO24" s="1"/>
      <c r="CP24" s="534"/>
      <c r="CQ24" s="534"/>
      <c r="CR24" s="534"/>
      <c r="CS24" s="534"/>
      <c r="CT24" s="534"/>
      <c r="CU24" s="534"/>
      <c r="CV24" s="814"/>
    </row>
    <row r="25" spans="1:101" ht="18" customHeight="1" x14ac:dyDescent="0.2">
      <c r="A25" s="843"/>
      <c r="B25" s="843"/>
      <c r="C25" s="843"/>
      <c r="D25" s="843"/>
      <c r="E25" s="843"/>
      <c r="F25" s="843"/>
      <c r="G25" s="841"/>
      <c r="H25" s="841"/>
      <c r="I25" s="841"/>
      <c r="J25" s="841"/>
      <c r="K25" s="841"/>
      <c r="L25" s="841"/>
      <c r="M25" s="849"/>
      <c r="N25" s="849"/>
      <c r="O25" s="849"/>
      <c r="P25" s="849"/>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N25" s="849"/>
      <c r="AO25" s="849"/>
      <c r="AP25" s="849"/>
      <c r="AQ25" s="849"/>
      <c r="AR25" s="849"/>
      <c r="AS25" s="849"/>
      <c r="AT25" s="849"/>
      <c r="AU25" s="849"/>
      <c r="AV25" s="834"/>
      <c r="AW25" s="835"/>
      <c r="AX25" s="835"/>
      <c r="AY25" s="835"/>
      <c r="AZ25" s="835"/>
      <c r="BA25" s="835"/>
      <c r="BB25" s="835"/>
      <c r="BC25" s="835"/>
      <c r="BD25" s="835"/>
      <c r="BE25" s="835"/>
      <c r="BF25" s="835"/>
      <c r="BG25" s="835"/>
      <c r="BH25" s="835"/>
      <c r="BI25" s="835"/>
      <c r="BJ25" s="835"/>
      <c r="BK25" s="835"/>
      <c r="BL25" s="835"/>
      <c r="BM25" s="835"/>
      <c r="BN25" s="835"/>
      <c r="BO25" s="835"/>
      <c r="BP25" s="835"/>
      <c r="BQ25" s="835"/>
      <c r="BR25" s="835"/>
      <c r="BS25" s="835"/>
      <c r="BT25" s="835"/>
      <c r="BU25" s="835"/>
      <c r="BV25" s="835"/>
      <c r="BW25" s="835"/>
      <c r="BX25" s="835"/>
      <c r="BY25" s="835"/>
      <c r="BZ25" s="835"/>
      <c r="CA25" s="835"/>
      <c r="CB25" s="835"/>
      <c r="CC25" s="835"/>
      <c r="CD25" s="835"/>
      <c r="CE25" s="835"/>
      <c r="CF25" s="836"/>
      <c r="CG25" s="921"/>
      <c r="CH25" s="922"/>
      <c r="CI25" s="922"/>
      <c r="CJ25" s="922"/>
      <c r="CK25" s="923"/>
      <c r="CL25" s="894"/>
      <c r="CM25" s="895"/>
      <c r="CN25" s="896"/>
      <c r="CO25" s="1"/>
      <c r="CP25" s="534"/>
      <c r="CQ25" s="534"/>
      <c r="CR25" s="534"/>
      <c r="CS25" s="534"/>
      <c r="CT25" s="534"/>
      <c r="CU25" s="534"/>
      <c r="CV25" s="814"/>
    </row>
    <row r="26" spans="1:101" ht="18" customHeight="1" x14ac:dyDescent="0.2">
      <c r="A26" s="843"/>
      <c r="B26" s="843"/>
      <c r="C26" s="843"/>
      <c r="D26" s="843"/>
      <c r="E26" s="843"/>
      <c r="F26" s="843"/>
      <c r="G26" s="840" t="str">
        <f ca="1">CONCATENATE("C ",(CELL("contenu",'Fiche (1)'!$A$27:$C$29)))</f>
        <v>C 3.4.2</v>
      </c>
      <c r="H26" s="840"/>
      <c r="I26" s="840"/>
      <c r="J26" s="840"/>
      <c r="K26" s="840"/>
      <c r="L26" s="840"/>
      <c r="M26" s="849" t="str">
        <f ca="1">'Fiche (1)'!D27</f>
        <v>Usiner les éléments.</v>
      </c>
      <c r="N26" s="849"/>
      <c r="O26" s="849"/>
      <c r="P26" s="849"/>
      <c r="Q26" s="849"/>
      <c r="R26" s="849"/>
      <c r="S26" s="849"/>
      <c r="T26" s="849"/>
      <c r="U26" s="849"/>
      <c r="V26" s="849"/>
      <c r="W26" s="849"/>
      <c r="X26" s="849"/>
      <c r="Y26" s="849"/>
      <c r="Z26" s="849"/>
      <c r="AA26" s="849"/>
      <c r="AB26" s="849"/>
      <c r="AC26" s="849"/>
      <c r="AD26" s="849"/>
      <c r="AE26" s="849"/>
      <c r="AF26" s="849"/>
      <c r="AG26" s="849"/>
      <c r="AH26" s="849"/>
      <c r="AI26" s="849"/>
      <c r="AJ26" s="849"/>
      <c r="AK26" s="849"/>
      <c r="AL26" s="849"/>
      <c r="AM26" s="849"/>
      <c r="AN26" s="849"/>
      <c r="AO26" s="849"/>
      <c r="AP26" s="849"/>
      <c r="AQ26" s="849"/>
      <c r="AR26" s="849"/>
      <c r="AS26" s="849"/>
      <c r="AT26" s="849"/>
      <c r="AU26" s="849"/>
      <c r="AV26" s="825" t="str">
        <f>'Fiche (1)'!AD27</f>
        <v>Chantourner le devant de la tablette à la scie sauteuse.
Rectifier la courbe si besoin.</v>
      </c>
      <c r="AW26" s="826"/>
      <c r="AX26" s="826"/>
      <c r="AY26" s="826"/>
      <c r="AZ26" s="826"/>
      <c r="BA26" s="826"/>
      <c r="BB26" s="826"/>
      <c r="BC26" s="826"/>
      <c r="BD26" s="826"/>
      <c r="BE26" s="826"/>
      <c r="BF26" s="826"/>
      <c r="BG26" s="826"/>
      <c r="BH26" s="826"/>
      <c r="BI26" s="826"/>
      <c r="BJ26" s="826"/>
      <c r="BK26" s="826"/>
      <c r="BL26" s="826"/>
      <c r="BM26" s="826"/>
      <c r="BN26" s="826"/>
      <c r="BO26" s="826"/>
      <c r="BP26" s="826"/>
      <c r="BQ26" s="826"/>
      <c r="BR26" s="826"/>
      <c r="BS26" s="826"/>
      <c r="BT26" s="826"/>
      <c r="BU26" s="826"/>
      <c r="BV26" s="826"/>
      <c r="BW26" s="826"/>
      <c r="BX26" s="826"/>
      <c r="BY26" s="826"/>
      <c r="BZ26" s="826"/>
      <c r="CA26" s="826"/>
      <c r="CB26" s="826"/>
      <c r="CC26" s="826"/>
      <c r="CD26" s="826"/>
      <c r="CE26" s="826"/>
      <c r="CF26" s="827"/>
      <c r="CG26" s="918">
        <f>'Fiche (1)'!BR29</f>
        <v>5</v>
      </c>
      <c r="CH26" s="919"/>
      <c r="CI26" s="919"/>
      <c r="CJ26" s="919"/>
      <c r="CK26" s="920"/>
      <c r="CL26" s="888" t="str">
        <f ca="1">CONCATENATE("/",(CELL("contenu",'Fiche (1)'!BO29)))</f>
        <v>/10</v>
      </c>
      <c r="CM26" s="889"/>
      <c r="CN26" s="890"/>
      <c r="CO26" s="1"/>
      <c r="CP26" s="534"/>
      <c r="CQ26" s="534"/>
      <c r="CR26" s="534"/>
      <c r="CS26" s="534"/>
      <c r="CT26" s="534" t="str">
        <f>MID(AV28,8,1)</f>
        <v>4</v>
      </c>
      <c r="CU26" s="534" t="str">
        <f>CT26</f>
        <v>4</v>
      </c>
      <c r="CV26" s="814" t="str">
        <f>'Fiche (1)'!$O$9</f>
        <v>2</v>
      </c>
    </row>
    <row r="27" spans="1:101" ht="18" customHeight="1" x14ac:dyDescent="0.2">
      <c r="A27" s="843"/>
      <c r="B27" s="843"/>
      <c r="C27" s="843"/>
      <c r="D27" s="843"/>
      <c r="E27" s="843"/>
      <c r="F27" s="843"/>
      <c r="G27" s="841"/>
      <c r="H27" s="841"/>
      <c r="I27" s="841"/>
      <c r="J27" s="841"/>
      <c r="K27" s="841"/>
      <c r="L27" s="841"/>
      <c r="M27" s="849"/>
      <c r="N27" s="849"/>
      <c r="O27" s="849"/>
      <c r="P27" s="849"/>
      <c r="Q27" s="849"/>
      <c r="R27" s="849"/>
      <c r="S27" s="849"/>
      <c r="T27" s="849"/>
      <c r="U27" s="849"/>
      <c r="V27" s="849"/>
      <c r="W27" s="849"/>
      <c r="X27" s="849"/>
      <c r="Y27" s="849"/>
      <c r="Z27" s="849"/>
      <c r="AA27" s="849"/>
      <c r="AB27" s="849"/>
      <c r="AC27" s="849"/>
      <c r="AD27" s="849"/>
      <c r="AE27" s="849"/>
      <c r="AF27" s="849"/>
      <c r="AG27" s="849"/>
      <c r="AH27" s="849"/>
      <c r="AI27" s="849"/>
      <c r="AJ27" s="849"/>
      <c r="AK27" s="849"/>
      <c r="AL27" s="849"/>
      <c r="AM27" s="849"/>
      <c r="AN27" s="849"/>
      <c r="AO27" s="849"/>
      <c r="AP27" s="849"/>
      <c r="AQ27" s="849"/>
      <c r="AR27" s="849"/>
      <c r="AS27" s="849"/>
      <c r="AT27" s="849"/>
      <c r="AU27" s="849"/>
      <c r="AV27" s="825"/>
      <c r="AW27" s="826"/>
      <c r="AX27" s="826"/>
      <c r="AY27" s="826"/>
      <c r="AZ27" s="826"/>
      <c r="BA27" s="826"/>
      <c r="BB27" s="826"/>
      <c r="BC27" s="826"/>
      <c r="BD27" s="826"/>
      <c r="BE27" s="826"/>
      <c r="BF27" s="826"/>
      <c r="BG27" s="826"/>
      <c r="BH27" s="826"/>
      <c r="BI27" s="826"/>
      <c r="BJ27" s="826"/>
      <c r="BK27" s="826"/>
      <c r="BL27" s="826"/>
      <c r="BM27" s="826"/>
      <c r="BN27" s="826"/>
      <c r="BO27" s="826"/>
      <c r="BP27" s="826"/>
      <c r="BQ27" s="826"/>
      <c r="BR27" s="826"/>
      <c r="BS27" s="826"/>
      <c r="BT27" s="826"/>
      <c r="BU27" s="826"/>
      <c r="BV27" s="826"/>
      <c r="BW27" s="826"/>
      <c r="BX27" s="826"/>
      <c r="BY27" s="826"/>
      <c r="BZ27" s="826"/>
      <c r="CA27" s="826"/>
      <c r="CB27" s="826"/>
      <c r="CC27" s="826"/>
      <c r="CD27" s="826"/>
      <c r="CE27" s="826"/>
      <c r="CF27" s="827"/>
      <c r="CG27" s="918"/>
      <c r="CH27" s="919"/>
      <c r="CI27" s="919"/>
      <c r="CJ27" s="919"/>
      <c r="CK27" s="920"/>
      <c r="CL27" s="891"/>
      <c r="CM27" s="892"/>
      <c r="CN27" s="893"/>
      <c r="CO27" s="1"/>
      <c r="CP27" s="534"/>
      <c r="CQ27" s="534"/>
      <c r="CR27" s="534"/>
      <c r="CS27" s="534"/>
      <c r="CT27" s="534"/>
      <c r="CU27" s="534"/>
      <c r="CV27" s="814"/>
    </row>
    <row r="28" spans="1:101" ht="18" customHeight="1" x14ac:dyDescent="0.2">
      <c r="A28" s="843"/>
      <c r="B28" s="843"/>
      <c r="C28" s="843"/>
      <c r="D28" s="843"/>
      <c r="E28" s="843"/>
      <c r="F28" s="843"/>
      <c r="G28" s="841"/>
      <c r="H28" s="841"/>
      <c r="I28" s="841"/>
      <c r="J28" s="841"/>
      <c r="K28" s="841"/>
      <c r="L28" s="841"/>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9"/>
      <c r="AQ28" s="849"/>
      <c r="AR28" s="849"/>
      <c r="AS28" s="849"/>
      <c r="AT28" s="849"/>
      <c r="AU28" s="849"/>
      <c r="AV28" s="828" t="str">
        <f>IF('Fiche (1)'!BA29=FALSE,(IF('Fiche (1)'!BC29=FALSE,(IF('Fiche (1)'!$BE$29=FALSE,(IF('Fiche (1)'!$BG$29=FALSE,(IF('Fiche (1)'!$BI$29=FALSE,(IF('Fiche (1)'!$BK$29=FALSE,"Non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4: Les opérations sont réalisées seul, la démarche est complète et cohérente cependant les résultats sont faux.</v>
      </c>
      <c r="AW28" s="829"/>
      <c r="AX28" s="829"/>
      <c r="AY28" s="829"/>
      <c r="AZ28" s="829"/>
      <c r="BA28" s="829"/>
      <c r="BB28" s="829"/>
      <c r="BC28" s="829"/>
      <c r="BD28" s="829"/>
      <c r="BE28" s="829"/>
      <c r="BF28" s="829"/>
      <c r="BG28" s="829"/>
      <c r="BH28" s="829"/>
      <c r="BI28" s="829"/>
      <c r="BJ28" s="829"/>
      <c r="BK28" s="829"/>
      <c r="BL28" s="829"/>
      <c r="BM28" s="829"/>
      <c r="BN28" s="829"/>
      <c r="BO28" s="829"/>
      <c r="BP28" s="829"/>
      <c r="BQ28" s="829"/>
      <c r="BR28" s="829"/>
      <c r="BS28" s="829"/>
      <c r="BT28" s="829"/>
      <c r="BU28" s="829"/>
      <c r="BV28" s="829"/>
      <c r="BW28" s="829"/>
      <c r="BX28" s="829"/>
      <c r="BY28" s="829"/>
      <c r="BZ28" s="829"/>
      <c r="CA28" s="829"/>
      <c r="CB28" s="829"/>
      <c r="CC28" s="829"/>
      <c r="CD28" s="829"/>
      <c r="CE28" s="829"/>
      <c r="CF28" s="830"/>
      <c r="CG28" s="918"/>
      <c r="CH28" s="919"/>
      <c r="CI28" s="919"/>
      <c r="CJ28" s="919"/>
      <c r="CK28" s="920"/>
      <c r="CL28" s="891"/>
      <c r="CM28" s="892"/>
      <c r="CN28" s="893"/>
      <c r="CO28" s="1"/>
      <c r="CP28" s="534"/>
      <c r="CQ28" s="534"/>
      <c r="CR28" s="534"/>
      <c r="CS28" s="534"/>
      <c r="CT28" s="534"/>
      <c r="CU28" s="534"/>
      <c r="CV28" s="814"/>
    </row>
    <row r="29" spans="1:101" ht="18" customHeight="1" x14ac:dyDescent="0.2">
      <c r="A29" s="844"/>
      <c r="B29" s="844"/>
      <c r="C29" s="844"/>
      <c r="D29" s="844"/>
      <c r="E29" s="844"/>
      <c r="F29" s="844"/>
      <c r="G29" s="841"/>
      <c r="H29" s="841"/>
      <c r="I29" s="841"/>
      <c r="J29" s="841"/>
      <c r="K29" s="841"/>
      <c r="L29" s="841"/>
      <c r="M29" s="849"/>
      <c r="N29" s="849"/>
      <c r="O29" s="849"/>
      <c r="P29" s="849"/>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N29" s="849"/>
      <c r="AO29" s="849"/>
      <c r="AP29" s="849"/>
      <c r="AQ29" s="849"/>
      <c r="AR29" s="849"/>
      <c r="AS29" s="849"/>
      <c r="AT29" s="849"/>
      <c r="AU29" s="849"/>
      <c r="AV29" s="834"/>
      <c r="AW29" s="835"/>
      <c r="AX29" s="835"/>
      <c r="AY29" s="835"/>
      <c r="AZ29" s="835"/>
      <c r="BA29" s="835"/>
      <c r="BB29" s="835"/>
      <c r="BC29" s="835"/>
      <c r="BD29" s="835"/>
      <c r="BE29" s="835"/>
      <c r="BF29" s="835"/>
      <c r="BG29" s="835"/>
      <c r="BH29" s="835"/>
      <c r="BI29" s="835"/>
      <c r="BJ29" s="835"/>
      <c r="BK29" s="835"/>
      <c r="BL29" s="835"/>
      <c r="BM29" s="835"/>
      <c r="BN29" s="835"/>
      <c r="BO29" s="835"/>
      <c r="BP29" s="835"/>
      <c r="BQ29" s="835"/>
      <c r="BR29" s="835"/>
      <c r="BS29" s="835"/>
      <c r="BT29" s="835"/>
      <c r="BU29" s="835"/>
      <c r="BV29" s="835"/>
      <c r="BW29" s="835"/>
      <c r="BX29" s="835"/>
      <c r="BY29" s="835"/>
      <c r="BZ29" s="835"/>
      <c r="CA29" s="835"/>
      <c r="CB29" s="835"/>
      <c r="CC29" s="835"/>
      <c r="CD29" s="835"/>
      <c r="CE29" s="835"/>
      <c r="CF29" s="836"/>
      <c r="CG29" s="921"/>
      <c r="CH29" s="922"/>
      <c r="CI29" s="922"/>
      <c r="CJ29" s="922"/>
      <c r="CK29" s="923"/>
      <c r="CL29" s="894"/>
      <c r="CM29" s="895"/>
      <c r="CN29" s="896"/>
      <c r="CO29" s="1"/>
      <c r="CP29" s="534"/>
      <c r="CQ29" s="534"/>
      <c r="CR29" s="534"/>
      <c r="CS29" s="534"/>
      <c r="CT29" s="534"/>
      <c r="CU29" s="534"/>
      <c r="CV29" s="814"/>
    </row>
    <row r="30" spans="1:101" ht="18" customHeight="1" x14ac:dyDescent="0.2">
      <c r="A30" s="842" t="str">
        <f ca="1">CELL("contenu",'Fiche (2)'!G11:BO12)</f>
        <v>Plaquer des panneaux, des surfaces</v>
      </c>
      <c r="B30" s="842"/>
      <c r="C30" s="842"/>
      <c r="D30" s="842"/>
      <c r="E30" s="842"/>
      <c r="F30" s="842"/>
      <c r="G30" s="862" t="str">
        <f ca="1">CONCATENATE("C ",(CELL("contenu",'Fiche (2)'!$A$21:$C$23)))</f>
        <v>C 1.2.1</v>
      </c>
      <c r="H30" s="862"/>
      <c r="I30" s="862"/>
      <c r="J30" s="862"/>
      <c r="K30" s="862"/>
      <c r="L30" s="862"/>
      <c r="M30" s="850" t="str">
        <f ca="1">'Fiche (2)'!D21</f>
        <v>Identifier et analyser les étapes de fabrication, de pose, de dépose, de maintenance.</v>
      </c>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50"/>
      <c r="AL30" s="850"/>
      <c r="AM30" s="850"/>
      <c r="AN30" s="850"/>
      <c r="AO30" s="850"/>
      <c r="AP30" s="850"/>
      <c r="AQ30" s="850"/>
      <c r="AR30" s="850"/>
      <c r="AS30" s="850"/>
      <c r="AT30" s="850"/>
      <c r="AU30" s="850"/>
      <c r="AV30" s="822" t="str">
        <f>'Fiche (2)'!AD21</f>
        <v>Expliquer à l'oral la démarche d'encollage à la colle néoprène.</v>
      </c>
      <c r="AW30" s="823"/>
      <c r="AX30" s="823"/>
      <c r="AY30" s="823"/>
      <c r="AZ30" s="823"/>
      <c r="BA30" s="823"/>
      <c r="BB30" s="823"/>
      <c r="BC30" s="823"/>
      <c r="BD30" s="823"/>
      <c r="BE30" s="823"/>
      <c r="BF30" s="823"/>
      <c r="BG30" s="823"/>
      <c r="BH30" s="823"/>
      <c r="BI30" s="823"/>
      <c r="BJ30" s="823"/>
      <c r="BK30" s="823"/>
      <c r="BL30" s="823"/>
      <c r="BM30" s="823"/>
      <c r="BN30" s="823"/>
      <c r="BO30" s="823"/>
      <c r="BP30" s="823"/>
      <c r="BQ30" s="823"/>
      <c r="BR30" s="823"/>
      <c r="BS30" s="823"/>
      <c r="BT30" s="823"/>
      <c r="BU30" s="823"/>
      <c r="BV30" s="823"/>
      <c r="BW30" s="823"/>
      <c r="BX30" s="823"/>
      <c r="BY30" s="823"/>
      <c r="BZ30" s="823"/>
      <c r="CA30" s="823"/>
      <c r="CB30" s="823"/>
      <c r="CC30" s="823"/>
      <c r="CD30" s="823"/>
      <c r="CE30" s="823"/>
      <c r="CF30" s="824"/>
      <c r="CG30" s="924">
        <f>'Fiche (2)'!BR23</f>
        <v>0</v>
      </c>
      <c r="CH30" s="925"/>
      <c r="CI30" s="925"/>
      <c r="CJ30" s="925"/>
      <c r="CK30" s="926"/>
      <c r="CL30" s="936" t="str">
        <f ca="1">CONCATENATE("/",(CELL("contenu",'Fiche (2)'!BO23)))</f>
        <v>/0</v>
      </c>
      <c r="CM30" s="937"/>
      <c r="CN30" s="938"/>
      <c r="CO30" s="1"/>
      <c r="CP30" s="534"/>
      <c r="CQ30" s="534"/>
      <c r="CR30" s="534"/>
      <c r="CS30" s="534"/>
      <c r="CT30" s="534" t="str">
        <f>MID(AV32,8,1)</f>
        <v>4</v>
      </c>
      <c r="CU30" s="534" t="str">
        <f>CT30</f>
        <v>4</v>
      </c>
      <c r="CV30" s="814" t="str">
        <f>'Fiche (2)'!O$9</f>
        <v>2</v>
      </c>
    </row>
    <row r="31" spans="1:101" ht="18" customHeight="1" x14ac:dyDescent="0.2">
      <c r="A31" s="843"/>
      <c r="B31" s="843"/>
      <c r="C31" s="843"/>
      <c r="D31" s="843"/>
      <c r="E31" s="843"/>
      <c r="F31" s="843"/>
      <c r="G31" s="841"/>
      <c r="H31" s="841"/>
      <c r="I31" s="841"/>
      <c r="J31" s="841"/>
      <c r="K31" s="841"/>
      <c r="L31" s="841"/>
      <c r="M31" s="849"/>
      <c r="N31" s="849"/>
      <c r="O31" s="849"/>
      <c r="P31" s="849"/>
      <c r="Q31" s="849"/>
      <c r="R31" s="849"/>
      <c r="S31" s="849"/>
      <c r="T31" s="849"/>
      <c r="U31" s="849"/>
      <c r="V31" s="849"/>
      <c r="W31" s="849"/>
      <c r="X31" s="849"/>
      <c r="Y31" s="849"/>
      <c r="Z31" s="849"/>
      <c r="AA31" s="849"/>
      <c r="AB31" s="849"/>
      <c r="AC31" s="849"/>
      <c r="AD31" s="849"/>
      <c r="AE31" s="849"/>
      <c r="AF31" s="849"/>
      <c r="AG31" s="849"/>
      <c r="AH31" s="849"/>
      <c r="AI31" s="849"/>
      <c r="AJ31" s="849"/>
      <c r="AK31" s="849"/>
      <c r="AL31" s="849"/>
      <c r="AM31" s="849"/>
      <c r="AN31" s="849"/>
      <c r="AO31" s="849"/>
      <c r="AP31" s="849"/>
      <c r="AQ31" s="849"/>
      <c r="AR31" s="849"/>
      <c r="AS31" s="849"/>
      <c r="AT31" s="849"/>
      <c r="AU31" s="849"/>
      <c r="AV31" s="825"/>
      <c r="AW31" s="826"/>
      <c r="AX31" s="826"/>
      <c r="AY31" s="826"/>
      <c r="AZ31" s="826"/>
      <c r="BA31" s="826"/>
      <c r="BB31" s="826"/>
      <c r="BC31" s="826"/>
      <c r="BD31" s="826"/>
      <c r="BE31" s="826"/>
      <c r="BF31" s="826"/>
      <c r="BG31" s="826"/>
      <c r="BH31" s="826"/>
      <c r="BI31" s="826"/>
      <c r="BJ31" s="826"/>
      <c r="BK31" s="826"/>
      <c r="BL31" s="826"/>
      <c r="BM31" s="826"/>
      <c r="BN31" s="826"/>
      <c r="BO31" s="826"/>
      <c r="BP31" s="826"/>
      <c r="BQ31" s="826"/>
      <c r="BR31" s="826"/>
      <c r="BS31" s="826"/>
      <c r="BT31" s="826"/>
      <c r="BU31" s="826"/>
      <c r="BV31" s="826"/>
      <c r="BW31" s="826"/>
      <c r="BX31" s="826"/>
      <c r="BY31" s="826"/>
      <c r="BZ31" s="826"/>
      <c r="CA31" s="826"/>
      <c r="CB31" s="826"/>
      <c r="CC31" s="826"/>
      <c r="CD31" s="826"/>
      <c r="CE31" s="826"/>
      <c r="CF31" s="827"/>
      <c r="CG31" s="918"/>
      <c r="CH31" s="919"/>
      <c r="CI31" s="919"/>
      <c r="CJ31" s="919"/>
      <c r="CK31" s="920"/>
      <c r="CL31" s="939"/>
      <c r="CM31" s="940"/>
      <c r="CN31" s="941"/>
      <c r="CO31" s="1"/>
      <c r="CP31" s="534"/>
      <c r="CQ31" s="534"/>
      <c r="CR31" s="534"/>
      <c r="CS31" s="534"/>
      <c r="CT31" s="534"/>
      <c r="CU31" s="534"/>
      <c r="CV31" s="814"/>
    </row>
    <row r="32" spans="1:101" ht="18" customHeight="1" x14ac:dyDescent="0.2">
      <c r="A32" s="843"/>
      <c r="B32" s="843"/>
      <c r="C32" s="843"/>
      <c r="D32" s="843"/>
      <c r="E32" s="843"/>
      <c r="F32" s="843"/>
      <c r="G32" s="841"/>
      <c r="H32" s="841"/>
      <c r="I32" s="841"/>
      <c r="J32" s="841"/>
      <c r="K32" s="841"/>
      <c r="L32" s="841"/>
      <c r="M32" s="849"/>
      <c r="N32" s="849"/>
      <c r="O32" s="849"/>
      <c r="P32" s="849"/>
      <c r="Q32" s="849"/>
      <c r="R32" s="849"/>
      <c r="S32" s="849"/>
      <c r="T32" s="849"/>
      <c r="U32" s="849"/>
      <c r="V32" s="849"/>
      <c r="W32" s="849"/>
      <c r="X32" s="849"/>
      <c r="Y32" s="849"/>
      <c r="Z32" s="849"/>
      <c r="AA32" s="849"/>
      <c r="AB32" s="849"/>
      <c r="AC32" s="849"/>
      <c r="AD32" s="849"/>
      <c r="AE32" s="849"/>
      <c r="AF32" s="849"/>
      <c r="AG32" s="849"/>
      <c r="AH32" s="849"/>
      <c r="AI32" s="849"/>
      <c r="AJ32" s="849"/>
      <c r="AK32" s="849"/>
      <c r="AL32" s="849"/>
      <c r="AM32" s="849"/>
      <c r="AN32" s="849"/>
      <c r="AO32" s="849"/>
      <c r="AP32" s="849"/>
      <c r="AQ32" s="849"/>
      <c r="AR32" s="849"/>
      <c r="AS32" s="849"/>
      <c r="AT32" s="849"/>
      <c r="AU32" s="849"/>
      <c r="AV32" s="828" t="str">
        <f>IF('Fiche (2)'!BA23=FALSE,(IF('Fiche (2)'!BC23=FALSE,(IF('Fiche (2)'!$BE$23=FALSE,(IF('Fiche (2)'!$BG$23=FALSE,(IF('Fiche (2)'!$BI$23=FALSE,(IF('Fiche (2)'!$BK$23=FALSE,"Non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4: Les opérations sont réalisées seul, la démarche est complète et cohérente cependant les résultats sont faux.</v>
      </c>
      <c r="AW32" s="829"/>
      <c r="AX32" s="829"/>
      <c r="AY32" s="829"/>
      <c r="AZ32" s="829"/>
      <c r="BA32" s="829"/>
      <c r="BB32" s="829"/>
      <c r="BC32" s="829"/>
      <c r="BD32" s="829"/>
      <c r="BE32" s="829"/>
      <c r="BF32" s="829"/>
      <c r="BG32" s="829"/>
      <c r="BH32" s="829"/>
      <c r="BI32" s="829"/>
      <c r="BJ32" s="829"/>
      <c r="BK32" s="829"/>
      <c r="BL32" s="829"/>
      <c r="BM32" s="829"/>
      <c r="BN32" s="829"/>
      <c r="BO32" s="829"/>
      <c r="BP32" s="829"/>
      <c r="BQ32" s="829"/>
      <c r="BR32" s="829"/>
      <c r="BS32" s="829"/>
      <c r="BT32" s="829"/>
      <c r="BU32" s="829"/>
      <c r="BV32" s="829"/>
      <c r="BW32" s="829"/>
      <c r="BX32" s="829"/>
      <c r="BY32" s="829"/>
      <c r="BZ32" s="829"/>
      <c r="CA32" s="829"/>
      <c r="CB32" s="829"/>
      <c r="CC32" s="829"/>
      <c r="CD32" s="829"/>
      <c r="CE32" s="829"/>
      <c r="CF32" s="830"/>
      <c r="CG32" s="918"/>
      <c r="CH32" s="919"/>
      <c r="CI32" s="919"/>
      <c r="CJ32" s="919"/>
      <c r="CK32" s="920"/>
      <c r="CL32" s="939"/>
      <c r="CM32" s="940"/>
      <c r="CN32" s="941"/>
      <c r="CO32" s="1"/>
      <c r="CP32" s="534"/>
      <c r="CQ32" s="534"/>
      <c r="CR32" s="534"/>
      <c r="CS32" s="534"/>
      <c r="CT32" s="534"/>
      <c r="CU32" s="534"/>
      <c r="CV32" s="814"/>
    </row>
    <row r="33" spans="1:100" ht="18" customHeight="1" x14ac:dyDescent="0.2">
      <c r="A33" s="843"/>
      <c r="B33" s="843"/>
      <c r="C33" s="843"/>
      <c r="D33" s="843"/>
      <c r="E33" s="843"/>
      <c r="F33" s="843"/>
      <c r="G33" s="863"/>
      <c r="H33" s="863"/>
      <c r="I33" s="863"/>
      <c r="J33" s="863"/>
      <c r="K33" s="863"/>
      <c r="L33" s="863"/>
      <c r="M33" s="849"/>
      <c r="N33" s="849"/>
      <c r="O33" s="849"/>
      <c r="P33" s="849"/>
      <c r="Q33" s="849"/>
      <c r="R33" s="849"/>
      <c r="S33" s="849"/>
      <c r="T33" s="849"/>
      <c r="U33" s="849"/>
      <c r="V33" s="849"/>
      <c r="W33" s="849"/>
      <c r="X33" s="849"/>
      <c r="Y33" s="849"/>
      <c r="Z33" s="849"/>
      <c r="AA33" s="849"/>
      <c r="AB33" s="849"/>
      <c r="AC33" s="849"/>
      <c r="AD33" s="849"/>
      <c r="AE33" s="849"/>
      <c r="AF33" s="849"/>
      <c r="AG33" s="849"/>
      <c r="AH33" s="849"/>
      <c r="AI33" s="849"/>
      <c r="AJ33" s="849"/>
      <c r="AK33" s="849"/>
      <c r="AL33" s="849"/>
      <c r="AM33" s="849"/>
      <c r="AN33" s="849"/>
      <c r="AO33" s="849"/>
      <c r="AP33" s="849"/>
      <c r="AQ33" s="849"/>
      <c r="AR33" s="849"/>
      <c r="AS33" s="849"/>
      <c r="AT33" s="849"/>
      <c r="AU33" s="849"/>
      <c r="AV33" s="828"/>
      <c r="AW33" s="829"/>
      <c r="AX33" s="829"/>
      <c r="AY33" s="829"/>
      <c r="AZ33" s="829"/>
      <c r="BA33" s="829"/>
      <c r="BB33" s="829"/>
      <c r="BC33" s="829"/>
      <c r="BD33" s="829"/>
      <c r="BE33" s="829"/>
      <c r="BF33" s="829"/>
      <c r="BG33" s="829"/>
      <c r="BH33" s="829"/>
      <c r="BI33" s="829"/>
      <c r="BJ33" s="829"/>
      <c r="BK33" s="829"/>
      <c r="BL33" s="829"/>
      <c r="BM33" s="829"/>
      <c r="BN33" s="829"/>
      <c r="BO33" s="829"/>
      <c r="BP33" s="829"/>
      <c r="BQ33" s="829"/>
      <c r="BR33" s="829"/>
      <c r="BS33" s="829"/>
      <c r="BT33" s="829"/>
      <c r="BU33" s="829"/>
      <c r="BV33" s="829"/>
      <c r="BW33" s="829"/>
      <c r="BX33" s="829"/>
      <c r="BY33" s="829"/>
      <c r="BZ33" s="829"/>
      <c r="CA33" s="829"/>
      <c r="CB33" s="829"/>
      <c r="CC33" s="829"/>
      <c r="CD33" s="829"/>
      <c r="CE33" s="829"/>
      <c r="CF33" s="830"/>
      <c r="CG33" s="918"/>
      <c r="CH33" s="919"/>
      <c r="CI33" s="919"/>
      <c r="CJ33" s="919"/>
      <c r="CK33" s="920"/>
      <c r="CL33" s="939"/>
      <c r="CM33" s="940"/>
      <c r="CN33" s="941"/>
      <c r="CO33" s="1"/>
      <c r="CP33" s="534"/>
      <c r="CQ33" s="534"/>
      <c r="CR33" s="534"/>
      <c r="CS33" s="534"/>
      <c r="CT33" s="534"/>
      <c r="CU33" s="534"/>
      <c r="CV33" s="814"/>
    </row>
    <row r="34" spans="1:100" ht="18" customHeight="1" x14ac:dyDescent="0.2">
      <c r="A34" s="843"/>
      <c r="B34" s="843"/>
      <c r="C34" s="843"/>
      <c r="D34" s="843"/>
      <c r="E34" s="843"/>
      <c r="F34" s="843"/>
      <c r="G34" s="841" t="str">
        <f ca="1">CONCATENATE("C ",(CELL("contenu",'Fiche (2)'!$A$24:$C$26)))</f>
        <v>C 3.5.2</v>
      </c>
      <c r="H34" s="841"/>
      <c r="I34" s="841"/>
      <c r="J34" s="841"/>
      <c r="K34" s="841"/>
      <c r="L34" s="841"/>
      <c r="M34" s="849" t="str">
        <f ca="1">'Fiche (2)'!D24</f>
        <v xml:space="preserve">Encoller et/ou insérer les pièces et composants. </v>
      </c>
      <c r="N34" s="849"/>
      <c r="O34" s="849"/>
      <c r="P34" s="849"/>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N34" s="849"/>
      <c r="AO34" s="849"/>
      <c r="AP34" s="849"/>
      <c r="AQ34" s="849"/>
      <c r="AR34" s="849"/>
      <c r="AS34" s="849"/>
      <c r="AT34" s="849"/>
      <c r="AU34" s="849"/>
      <c r="AV34" s="831" t="str">
        <f>'Fiche (2)'!AD24</f>
        <v>Respecter le mode opératoire du cours pour l'encollage et le collage: du chant, du dessus.</v>
      </c>
      <c r="AW34" s="832"/>
      <c r="AX34" s="832"/>
      <c r="AY34" s="832"/>
      <c r="AZ34" s="832"/>
      <c r="BA34" s="832"/>
      <c r="BB34" s="832"/>
      <c r="BC34" s="832"/>
      <c r="BD34" s="832"/>
      <c r="BE34" s="832"/>
      <c r="BF34" s="832"/>
      <c r="BG34" s="832"/>
      <c r="BH34" s="832"/>
      <c r="BI34" s="832"/>
      <c r="BJ34" s="832"/>
      <c r="BK34" s="832"/>
      <c r="BL34" s="832"/>
      <c r="BM34" s="832"/>
      <c r="BN34" s="832"/>
      <c r="BO34" s="832"/>
      <c r="BP34" s="832"/>
      <c r="BQ34" s="832"/>
      <c r="BR34" s="832"/>
      <c r="BS34" s="832"/>
      <c r="BT34" s="832"/>
      <c r="BU34" s="832"/>
      <c r="BV34" s="832"/>
      <c r="BW34" s="832"/>
      <c r="BX34" s="832"/>
      <c r="BY34" s="832"/>
      <c r="BZ34" s="832"/>
      <c r="CA34" s="832"/>
      <c r="CB34" s="832"/>
      <c r="CC34" s="832"/>
      <c r="CD34" s="832"/>
      <c r="CE34" s="832"/>
      <c r="CF34" s="833"/>
      <c r="CG34" s="915">
        <f>'Fiche (2)'!BR26</f>
        <v>0</v>
      </c>
      <c r="CH34" s="916"/>
      <c r="CI34" s="916"/>
      <c r="CJ34" s="916"/>
      <c r="CK34" s="917"/>
      <c r="CL34" s="888" t="str">
        <f ca="1">CONCATENATE("/",(CELL("contenu",'Fiche (2)'!BO26)))</f>
        <v>/0</v>
      </c>
      <c r="CM34" s="889"/>
      <c r="CN34" s="890"/>
      <c r="CO34" s="1"/>
      <c r="CP34" s="534"/>
      <c r="CQ34" s="534"/>
      <c r="CR34" s="534"/>
      <c r="CS34" s="534"/>
      <c r="CT34" s="534" t="str">
        <f>MID(AV36,8,1)</f>
        <v>5</v>
      </c>
      <c r="CU34" s="534" t="str">
        <f>CT34</f>
        <v>5</v>
      </c>
      <c r="CV34" s="814" t="str">
        <f>'Fiche (2)'!O$9</f>
        <v>2</v>
      </c>
    </row>
    <row r="35" spans="1:100" ht="18" customHeight="1" x14ac:dyDescent="0.2">
      <c r="A35" s="843"/>
      <c r="B35" s="843"/>
      <c r="C35" s="843"/>
      <c r="D35" s="843"/>
      <c r="E35" s="843"/>
      <c r="F35" s="843"/>
      <c r="G35" s="841"/>
      <c r="H35" s="841"/>
      <c r="I35" s="841"/>
      <c r="J35" s="841"/>
      <c r="K35" s="841"/>
      <c r="L35" s="841"/>
      <c r="M35" s="849"/>
      <c r="N35" s="849"/>
      <c r="O35" s="849"/>
      <c r="P35" s="849"/>
      <c r="Q35" s="849"/>
      <c r="R35" s="849"/>
      <c r="S35" s="849"/>
      <c r="T35" s="849"/>
      <c r="U35" s="849"/>
      <c r="V35" s="849"/>
      <c r="W35" s="849"/>
      <c r="X35" s="849"/>
      <c r="Y35" s="849"/>
      <c r="Z35" s="849"/>
      <c r="AA35" s="849"/>
      <c r="AB35" s="849"/>
      <c r="AC35" s="849"/>
      <c r="AD35" s="849"/>
      <c r="AE35" s="849"/>
      <c r="AF35" s="849"/>
      <c r="AG35" s="849"/>
      <c r="AH35" s="849"/>
      <c r="AI35" s="849"/>
      <c r="AJ35" s="849"/>
      <c r="AK35" s="849"/>
      <c r="AL35" s="849"/>
      <c r="AM35" s="849"/>
      <c r="AN35" s="849"/>
      <c r="AO35" s="849"/>
      <c r="AP35" s="849"/>
      <c r="AQ35" s="849"/>
      <c r="AR35" s="849"/>
      <c r="AS35" s="849"/>
      <c r="AT35" s="849"/>
      <c r="AU35" s="849"/>
      <c r="AV35" s="825"/>
      <c r="AW35" s="826"/>
      <c r="AX35" s="826"/>
      <c r="AY35" s="826"/>
      <c r="AZ35" s="826"/>
      <c r="BA35" s="826"/>
      <c r="BB35" s="826"/>
      <c r="BC35" s="826"/>
      <c r="BD35" s="826"/>
      <c r="BE35" s="826"/>
      <c r="BF35" s="826"/>
      <c r="BG35" s="826"/>
      <c r="BH35" s="826"/>
      <c r="BI35" s="826"/>
      <c r="BJ35" s="826"/>
      <c r="BK35" s="826"/>
      <c r="BL35" s="826"/>
      <c r="BM35" s="826"/>
      <c r="BN35" s="826"/>
      <c r="BO35" s="826"/>
      <c r="BP35" s="826"/>
      <c r="BQ35" s="826"/>
      <c r="BR35" s="826"/>
      <c r="BS35" s="826"/>
      <c r="BT35" s="826"/>
      <c r="BU35" s="826"/>
      <c r="BV35" s="826"/>
      <c r="BW35" s="826"/>
      <c r="BX35" s="826"/>
      <c r="BY35" s="826"/>
      <c r="BZ35" s="826"/>
      <c r="CA35" s="826"/>
      <c r="CB35" s="826"/>
      <c r="CC35" s="826"/>
      <c r="CD35" s="826"/>
      <c r="CE35" s="826"/>
      <c r="CF35" s="827"/>
      <c r="CG35" s="918"/>
      <c r="CH35" s="919"/>
      <c r="CI35" s="919"/>
      <c r="CJ35" s="919"/>
      <c r="CK35" s="920"/>
      <c r="CL35" s="891"/>
      <c r="CM35" s="892"/>
      <c r="CN35" s="893"/>
      <c r="CO35" s="1"/>
      <c r="CP35" s="534"/>
      <c r="CQ35" s="534"/>
      <c r="CR35" s="534"/>
      <c r="CS35" s="534"/>
      <c r="CT35" s="534"/>
      <c r="CU35" s="534"/>
      <c r="CV35" s="814"/>
    </row>
    <row r="36" spans="1:100" ht="18" customHeight="1" x14ac:dyDescent="0.2">
      <c r="A36" s="843"/>
      <c r="B36" s="843"/>
      <c r="C36" s="843"/>
      <c r="D36" s="843"/>
      <c r="E36" s="843"/>
      <c r="F36" s="843"/>
      <c r="G36" s="841"/>
      <c r="H36" s="841"/>
      <c r="I36" s="841"/>
      <c r="J36" s="841"/>
      <c r="K36" s="841"/>
      <c r="L36" s="841"/>
      <c r="M36" s="849"/>
      <c r="N36" s="849"/>
      <c r="O36" s="849"/>
      <c r="P36" s="849"/>
      <c r="Q36" s="849"/>
      <c r="R36" s="849"/>
      <c r="S36" s="849"/>
      <c r="T36" s="849"/>
      <c r="U36" s="849"/>
      <c r="V36" s="849"/>
      <c r="W36" s="849"/>
      <c r="X36" s="849"/>
      <c r="Y36" s="849"/>
      <c r="Z36" s="849"/>
      <c r="AA36" s="849"/>
      <c r="AB36" s="849"/>
      <c r="AC36" s="849"/>
      <c r="AD36" s="849"/>
      <c r="AE36" s="849"/>
      <c r="AF36" s="849"/>
      <c r="AG36" s="849"/>
      <c r="AH36" s="849"/>
      <c r="AI36" s="849"/>
      <c r="AJ36" s="849"/>
      <c r="AK36" s="849"/>
      <c r="AL36" s="849"/>
      <c r="AM36" s="849"/>
      <c r="AN36" s="849"/>
      <c r="AO36" s="849"/>
      <c r="AP36" s="849"/>
      <c r="AQ36" s="849"/>
      <c r="AR36" s="849"/>
      <c r="AS36" s="849"/>
      <c r="AT36" s="849"/>
      <c r="AU36" s="849"/>
      <c r="AV36" s="828" t="str">
        <f>IF('Fiche (2)'!BA26=FALSE,(IF('Fiche (2)'!BC26=FALSE,(IF('Fiche (2)'!$BE$26=FALSE,(IF('Fiche (2)'!$BG$26=FALSE,(IF('Fiche (2)'!$BI$26=FALSE,(IF('Fiche (2)'!$BK$26=FALSE,"Non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36" s="829"/>
      <c r="AX36" s="829"/>
      <c r="AY36" s="829"/>
      <c r="AZ36" s="829"/>
      <c r="BA36" s="829"/>
      <c r="BB36" s="829"/>
      <c r="BC36" s="829"/>
      <c r="BD36" s="829"/>
      <c r="BE36" s="829"/>
      <c r="BF36" s="829"/>
      <c r="BG36" s="829"/>
      <c r="BH36" s="829"/>
      <c r="BI36" s="829"/>
      <c r="BJ36" s="829"/>
      <c r="BK36" s="829"/>
      <c r="BL36" s="829"/>
      <c r="BM36" s="829"/>
      <c r="BN36" s="829"/>
      <c r="BO36" s="829"/>
      <c r="BP36" s="829"/>
      <c r="BQ36" s="829"/>
      <c r="BR36" s="829"/>
      <c r="BS36" s="829"/>
      <c r="BT36" s="829"/>
      <c r="BU36" s="829"/>
      <c r="BV36" s="829"/>
      <c r="BW36" s="829"/>
      <c r="BX36" s="829"/>
      <c r="BY36" s="829"/>
      <c r="BZ36" s="829"/>
      <c r="CA36" s="829"/>
      <c r="CB36" s="829"/>
      <c r="CC36" s="829"/>
      <c r="CD36" s="829"/>
      <c r="CE36" s="829"/>
      <c r="CF36" s="830"/>
      <c r="CG36" s="918"/>
      <c r="CH36" s="919"/>
      <c r="CI36" s="919"/>
      <c r="CJ36" s="919"/>
      <c r="CK36" s="920"/>
      <c r="CL36" s="891"/>
      <c r="CM36" s="892"/>
      <c r="CN36" s="893"/>
      <c r="CO36" s="1"/>
      <c r="CP36" s="534"/>
      <c r="CQ36" s="534"/>
      <c r="CR36" s="534"/>
      <c r="CS36" s="534"/>
      <c r="CT36" s="534"/>
      <c r="CU36" s="534"/>
      <c r="CV36" s="814"/>
    </row>
    <row r="37" spans="1:100" ht="18" customHeight="1" x14ac:dyDescent="0.2">
      <c r="A37" s="843"/>
      <c r="B37" s="843"/>
      <c r="C37" s="843"/>
      <c r="D37" s="843"/>
      <c r="E37" s="843"/>
      <c r="F37" s="843"/>
      <c r="G37" s="841"/>
      <c r="H37" s="841"/>
      <c r="I37" s="841"/>
      <c r="J37" s="841"/>
      <c r="K37" s="841"/>
      <c r="L37" s="841"/>
      <c r="M37" s="849"/>
      <c r="N37" s="849"/>
      <c r="O37" s="849"/>
      <c r="P37" s="849"/>
      <c r="Q37" s="849"/>
      <c r="R37" s="849"/>
      <c r="S37" s="849"/>
      <c r="T37" s="849"/>
      <c r="U37" s="849"/>
      <c r="V37" s="849"/>
      <c r="W37" s="849"/>
      <c r="X37" s="849"/>
      <c r="Y37" s="849"/>
      <c r="Z37" s="849"/>
      <c r="AA37" s="849"/>
      <c r="AB37" s="849"/>
      <c r="AC37" s="849"/>
      <c r="AD37" s="849"/>
      <c r="AE37" s="849"/>
      <c r="AF37" s="849"/>
      <c r="AG37" s="849"/>
      <c r="AH37" s="849"/>
      <c r="AI37" s="849"/>
      <c r="AJ37" s="849"/>
      <c r="AK37" s="849"/>
      <c r="AL37" s="849"/>
      <c r="AM37" s="849"/>
      <c r="AN37" s="849"/>
      <c r="AO37" s="849"/>
      <c r="AP37" s="849"/>
      <c r="AQ37" s="849"/>
      <c r="AR37" s="849"/>
      <c r="AS37" s="849"/>
      <c r="AT37" s="849"/>
      <c r="AU37" s="849"/>
      <c r="AV37" s="834"/>
      <c r="AW37" s="835"/>
      <c r="AX37" s="835"/>
      <c r="AY37" s="835"/>
      <c r="AZ37" s="835"/>
      <c r="BA37" s="835"/>
      <c r="BB37" s="835"/>
      <c r="BC37" s="835"/>
      <c r="BD37" s="835"/>
      <c r="BE37" s="835"/>
      <c r="BF37" s="835"/>
      <c r="BG37" s="835"/>
      <c r="BH37" s="835"/>
      <c r="BI37" s="835"/>
      <c r="BJ37" s="835"/>
      <c r="BK37" s="835"/>
      <c r="BL37" s="835"/>
      <c r="BM37" s="835"/>
      <c r="BN37" s="835"/>
      <c r="BO37" s="835"/>
      <c r="BP37" s="835"/>
      <c r="BQ37" s="835"/>
      <c r="BR37" s="835"/>
      <c r="BS37" s="835"/>
      <c r="BT37" s="835"/>
      <c r="BU37" s="835"/>
      <c r="BV37" s="835"/>
      <c r="BW37" s="835"/>
      <c r="BX37" s="835"/>
      <c r="BY37" s="835"/>
      <c r="BZ37" s="835"/>
      <c r="CA37" s="835"/>
      <c r="CB37" s="835"/>
      <c r="CC37" s="835"/>
      <c r="CD37" s="835"/>
      <c r="CE37" s="835"/>
      <c r="CF37" s="836"/>
      <c r="CG37" s="921"/>
      <c r="CH37" s="922"/>
      <c r="CI37" s="922"/>
      <c r="CJ37" s="922"/>
      <c r="CK37" s="923"/>
      <c r="CL37" s="894"/>
      <c r="CM37" s="895"/>
      <c r="CN37" s="896"/>
      <c r="CO37" s="1"/>
      <c r="CP37" s="534"/>
      <c r="CQ37" s="534"/>
      <c r="CR37" s="534"/>
      <c r="CS37" s="534"/>
      <c r="CT37" s="534"/>
      <c r="CU37" s="534"/>
      <c r="CV37" s="814"/>
    </row>
    <row r="38" spans="1:100" ht="18" customHeight="1" x14ac:dyDescent="0.2">
      <c r="A38" s="843"/>
      <c r="B38" s="843"/>
      <c r="C38" s="843"/>
      <c r="D38" s="843"/>
      <c r="E38" s="843"/>
      <c r="F38" s="843"/>
      <c r="G38" s="840" t="str">
        <f ca="1">CONCATENATE("C ",(CELL("contenu",'Fiche (2)'!$A$27:$C$29)))</f>
        <v>C 3.5.3</v>
      </c>
      <c r="H38" s="840"/>
      <c r="I38" s="840"/>
      <c r="J38" s="840"/>
      <c r="K38" s="840"/>
      <c r="L38" s="840"/>
      <c r="M38" s="849" t="str">
        <f ca="1">'Fiche (2)'!D27</f>
        <v>Cadrer, presser et solidariser les pièces et les composants.</v>
      </c>
      <c r="N38" s="849"/>
      <c r="O38" s="849"/>
      <c r="P38" s="849"/>
      <c r="Q38" s="849"/>
      <c r="R38" s="849"/>
      <c r="S38" s="849"/>
      <c r="T38" s="849"/>
      <c r="U38" s="849"/>
      <c r="V38" s="849"/>
      <c r="W38" s="849"/>
      <c r="X38" s="849"/>
      <c r="Y38" s="849"/>
      <c r="Z38" s="849"/>
      <c r="AA38" s="849"/>
      <c r="AB38" s="849"/>
      <c r="AC38" s="849"/>
      <c r="AD38" s="849"/>
      <c r="AE38" s="849"/>
      <c r="AF38" s="849"/>
      <c r="AG38" s="849"/>
      <c r="AH38" s="849"/>
      <c r="AI38" s="849"/>
      <c r="AJ38" s="849"/>
      <c r="AK38" s="849"/>
      <c r="AL38" s="849"/>
      <c r="AM38" s="849"/>
      <c r="AN38" s="849"/>
      <c r="AO38" s="849"/>
      <c r="AP38" s="849"/>
      <c r="AQ38" s="849"/>
      <c r="AR38" s="849"/>
      <c r="AS38" s="849"/>
      <c r="AT38" s="849"/>
      <c r="AU38" s="849"/>
      <c r="AV38" s="825" t="str">
        <f>'Fiche (2)'!AD27</f>
        <v>Le placage du chant et du dessus ne présentent pas de défaut d'adhérence.</v>
      </c>
      <c r="AW38" s="826"/>
      <c r="AX38" s="826"/>
      <c r="AY38" s="826"/>
      <c r="AZ38" s="826"/>
      <c r="BA38" s="826"/>
      <c r="BB38" s="826"/>
      <c r="BC38" s="826"/>
      <c r="BD38" s="826"/>
      <c r="BE38" s="826"/>
      <c r="BF38" s="826"/>
      <c r="BG38" s="826"/>
      <c r="BH38" s="826"/>
      <c r="BI38" s="826"/>
      <c r="BJ38" s="826"/>
      <c r="BK38" s="826"/>
      <c r="BL38" s="826"/>
      <c r="BM38" s="826"/>
      <c r="BN38" s="826"/>
      <c r="BO38" s="826"/>
      <c r="BP38" s="826"/>
      <c r="BQ38" s="826"/>
      <c r="BR38" s="826"/>
      <c r="BS38" s="826"/>
      <c r="BT38" s="826"/>
      <c r="BU38" s="826"/>
      <c r="BV38" s="826"/>
      <c r="BW38" s="826"/>
      <c r="BX38" s="826"/>
      <c r="BY38" s="826"/>
      <c r="BZ38" s="826"/>
      <c r="CA38" s="826"/>
      <c r="CB38" s="826"/>
      <c r="CC38" s="826"/>
      <c r="CD38" s="826"/>
      <c r="CE38" s="826"/>
      <c r="CF38" s="827"/>
      <c r="CG38" s="918">
        <f>'Fiche (2)'!BR29</f>
        <v>0</v>
      </c>
      <c r="CH38" s="919"/>
      <c r="CI38" s="919"/>
      <c r="CJ38" s="919"/>
      <c r="CK38" s="920"/>
      <c r="CL38" s="888" t="str">
        <f ca="1">CONCATENATE("/",(CELL("contenu",'Fiche (2)'!BO29)))</f>
        <v>/0</v>
      </c>
      <c r="CM38" s="889"/>
      <c r="CN38" s="890"/>
      <c r="CO38" s="1"/>
      <c r="CP38" s="534"/>
      <c r="CQ38" s="534"/>
      <c r="CR38" s="534"/>
      <c r="CS38" s="534"/>
      <c r="CT38" s="534" t="str">
        <f>MID(AV40,8,1)</f>
        <v>5</v>
      </c>
      <c r="CU38" s="534" t="str">
        <f>CT38</f>
        <v>5</v>
      </c>
      <c r="CV38" s="814" t="str">
        <f>'Fiche (2)'!O$9</f>
        <v>2</v>
      </c>
    </row>
    <row r="39" spans="1:100" ht="18" customHeight="1" x14ac:dyDescent="0.2">
      <c r="A39" s="843"/>
      <c r="B39" s="843"/>
      <c r="C39" s="843"/>
      <c r="D39" s="843"/>
      <c r="E39" s="843"/>
      <c r="F39" s="843"/>
      <c r="G39" s="841"/>
      <c r="H39" s="841"/>
      <c r="I39" s="841"/>
      <c r="J39" s="841"/>
      <c r="K39" s="841"/>
      <c r="L39" s="841"/>
      <c r="M39" s="849"/>
      <c r="N39" s="849"/>
      <c r="O39" s="849"/>
      <c r="P39" s="849"/>
      <c r="Q39" s="849"/>
      <c r="R39" s="849"/>
      <c r="S39" s="849"/>
      <c r="T39" s="849"/>
      <c r="U39" s="849"/>
      <c r="V39" s="849"/>
      <c r="W39" s="849"/>
      <c r="X39" s="849"/>
      <c r="Y39" s="849"/>
      <c r="Z39" s="849"/>
      <c r="AA39" s="849"/>
      <c r="AB39" s="849"/>
      <c r="AC39" s="849"/>
      <c r="AD39" s="849"/>
      <c r="AE39" s="849"/>
      <c r="AF39" s="849"/>
      <c r="AG39" s="849"/>
      <c r="AH39" s="849"/>
      <c r="AI39" s="849"/>
      <c r="AJ39" s="849"/>
      <c r="AK39" s="849"/>
      <c r="AL39" s="849"/>
      <c r="AM39" s="849"/>
      <c r="AN39" s="849"/>
      <c r="AO39" s="849"/>
      <c r="AP39" s="849"/>
      <c r="AQ39" s="849"/>
      <c r="AR39" s="849"/>
      <c r="AS39" s="849"/>
      <c r="AT39" s="849"/>
      <c r="AU39" s="849"/>
      <c r="AV39" s="825"/>
      <c r="AW39" s="826"/>
      <c r="AX39" s="826"/>
      <c r="AY39" s="826"/>
      <c r="AZ39" s="826"/>
      <c r="BA39" s="826"/>
      <c r="BB39" s="826"/>
      <c r="BC39" s="826"/>
      <c r="BD39" s="826"/>
      <c r="BE39" s="826"/>
      <c r="BF39" s="826"/>
      <c r="BG39" s="826"/>
      <c r="BH39" s="826"/>
      <c r="BI39" s="826"/>
      <c r="BJ39" s="826"/>
      <c r="BK39" s="826"/>
      <c r="BL39" s="826"/>
      <c r="BM39" s="826"/>
      <c r="BN39" s="826"/>
      <c r="BO39" s="826"/>
      <c r="BP39" s="826"/>
      <c r="BQ39" s="826"/>
      <c r="BR39" s="826"/>
      <c r="BS39" s="826"/>
      <c r="BT39" s="826"/>
      <c r="BU39" s="826"/>
      <c r="BV39" s="826"/>
      <c r="BW39" s="826"/>
      <c r="BX39" s="826"/>
      <c r="BY39" s="826"/>
      <c r="BZ39" s="826"/>
      <c r="CA39" s="826"/>
      <c r="CB39" s="826"/>
      <c r="CC39" s="826"/>
      <c r="CD39" s="826"/>
      <c r="CE39" s="826"/>
      <c r="CF39" s="827"/>
      <c r="CG39" s="918"/>
      <c r="CH39" s="919"/>
      <c r="CI39" s="919"/>
      <c r="CJ39" s="919"/>
      <c r="CK39" s="920"/>
      <c r="CL39" s="891"/>
      <c r="CM39" s="892"/>
      <c r="CN39" s="893"/>
      <c r="CO39" s="1"/>
      <c r="CP39" s="534"/>
      <c r="CQ39" s="534"/>
      <c r="CR39" s="534"/>
      <c r="CS39" s="534"/>
      <c r="CT39" s="534"/>
      <c r="CU39" s="534"/>
      <c r="CV39" s="814"/>
    </row>
    <row r="40" spans="1:100" ht="18" customHeight="1" x14ac:dyDescent="0.2">
      <c r="A40" s="843"/>
      <c r="B40" s="843"/>
      <c r="C40" s="843"/>
      <c r="D40" s="843"/>
      <c r="E40" s="843"/>
      <c r="F40" s="843"/>
      <c r="G40" s="841"/>
      <c r="H40" s="841"/>
      <c r="I40" s="841"/>
      <c r="J40" s="841"/>
      <c r="K40" s="841"/>
      <c r="L40" s="841"/>
      <c r="M40" s="849"/>
      <c r="N40" s="849"/>
      <c r="O40" s="849"/>
      <c r="P40" s="849"/>
      <c r="Q40" s="849"/>
      <c r="R40" s="849"/>
      <c r="S40" s="849"/>
      <c r="T40" s="849"/>
      <c r="U40" s="849"/>
      <c r="V40" s="849"/>
      <c r="W40" s="849"/>
      <c r="X40" s="849"/>
      <c r="Y40" s="849"/>
      <c r="Z40" s="849"/>
      <c r="AA40" s="849"/>
      <c r="AB40" s="849"/>
      <c r="AC40" s="849"/>
      <c r="AD40" s="849"/>
      <c r="AE40" s="849"/>
      <c r="AF40" s="849"/>
      <c r="AG40" s="849"/>
      <c r="AH40" s="849"/>
      <c r="AI40" s="849"/>
      <c r="AJ40" s="849"/>
      <c r="AK40" s="849"/>
      <c r="AL40" s="849"/>
      <c r="AM40" s="849"/>
      <c r="AN40" s="849"/>
      <c r="AO40" s="849"/>
      <c r="AP40" s="849"/>
      <c r="AQ40" s="849"/>
      <c r="AR40" s="849"/>
      <c r="AS40" s="849"/>
      <c r="AT40" s="849"/>
      <c r="AU40" s="849"/>
      <c r="AV40" s="828" t="str">
        <f>IF('Fiche (2)'!BA29=FALSE,(IF('Fiche (2)'!BC29=FALSE,(IF('Fiche (2)'!$BE$29=FALSE,(IF('Fiche (2)'!$BG$29=FALSE,(IF('Fiche (2)'!$BI$29=FALSE,(IF('Fiche (2)'!$BK$29=FALSE,"Non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40" s="829"/>
      <c r="AX40" s="829"/>
      <c r="AY40" s="829"/>
      <c r="AZ40" s="829"/>
      <c r="BA40" s="829"/>
      <c r="BB40" s="829"/>
      <c r="BC40" s="829"/>
      <c r="BD40" s="829"/>
      <c r="BE40" s="829"/>
      <c r="BF40" s="829"/>
      <c r="BG40" s="829"/>
      <c r="BH40" s="829"/>
      <c r="BI40" s="829"/>
      <c r="BJ40" s="829"/>
      <c r="BK40" s="829"/>
      <c r="BL40" s="829"/>
      <c r="BM40" s="829"/>
      <c r="BN40" s="829"/>
      <c r="BO40" s="829"/>
      <c r="BP40" s="829"/>
      <c r="BQ40" s="829"/>
      <c r="BR40" s="829"/>
      <c r="BS40" s="829"/>
      <c r="BT40" s="829"/>
      <c r="BU40" s="829"/>
      <c r="BV40" s="829"/>
      <c r="BW40" s="829"/>
      <c r="BX40" s="829"/>
      <c r="BY40" s="829"/>
      <c r="BZ40" s="829"/>
      <c r="CA40" s="829"/>
      <c r="CB40" s="829"/>
      <c r="CC40" s="829"/>
      <c r="CD40" s="829"/>
      <c r="CE40" s="829"/>
      <c r="CF40" s="830"/>
      <c r="CG40" s="918"/>
      <c r="CH40" s="919"/>
      <c r="CI40" s="919"/>
      <c r="CJ40" s="919"/>
      <c r="CK40" s="920"/>
      <c r="CL40" s="891"/>
      <c r="CM40" s="892"/>
      <c r="CN40" s="893"/>
      <c r="CO40" s="1"/>
      <c r="CP40" s="534"/>
      <c r="CQ40" s="534"/>
      <c r="CR40" s="534"/>
      <c r="CS40" s="534"/>
      <c r="CT40" s="534"/>
      <c r="CU40" s="534"/>
      <c r="CV40" s="814"/>
    </row>
    <row r="41" spans="1:100" ht="18" customHeight="1" x14ac:dyDescent="0.2">
      <c r="A41" s="844"/>
      <c r="B41" s="844"/>
      <c r="C41" s="844"/>
      <c r="D41" s="844"/>
      <c r="E41" s="844"/>
      <c r="F41" s="844"/>
      <c r="G41" s="841"/>
      <c r="H41" s="841"/>
      <c r="I41" s="841"/>
      <c r="J41" s="841"/>
      <c r="K41" s="841"/>
      <c r="L41" s="841"/>
      <c r="M41" s="849"/>
      <c r="N41" s="849"/>
      <c r="O41" s="849"/>
      <c r="P41" s="849"/>
      <c r="Q41" s="849"/>
      <c r="R41" s="849"/>
      <c r="S41" s="849"/>
      <c r="T41" s="849"/>
      <c r="U41" s="849"/>
      <c r="V41" s="849"/>
      <c r="W41" s="849"/>
      <c r="X41" s="849"/>
      <c r="Y41" s="849"/>
      <c r="Z41" s="849"/>
      <c r="AA41" s="849"/>
      <c r="AB41" s="849"/>
      <c r="AC41" s="849"/>
      <c r="AD41" s="849"/>
      <c r="AE41" s="849"/>
      <c r="AF41" s="849"/>
      <c r="AG41" s="849"/>
      <c r="AH41" s="849"/>
      <c r="AI41" s="849"/>
      <c r="AJ41" s="849"/>
      <c r="AK41" s="849"/>
      <c r="AL41" s="849"/>
      <c r="AM41" s="849"/>
      <c r="AN41" s="849"/>
      <c r="AO41" s="849"/>
      <c r="AP41" s="849"/>
      <c r="AQ41" s="849"/>
      <c r="AR41" s="849"/>
      <c r="AS41" s="849"/>
      <c r="AT41" s="849"/>
      <c r="AU41" s="849"/>
      <c r="AV41" s="834"/>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c r="CB41" s="835"/>
      <c r="CC41" s="835"/>
      <c r="CD41" s="835"/>
      <c r="CE41" s="835"/>
      <c r="CF41" s="836"/>
      <c r="CG41" s="921"/>
      <c r="CH41" s="922"/>
      <c r="CI41" s="922"/>
      <c r="CJ41" s="922"/>
      <c r="CK41" s="923"/>
      <c r="CL41" s="894"/>
      <c r="CM41" s="895"/>
      <c r="CN41" s="896"/>
      <c r="CO41" s="1"/>
      <c r="CP41" s="534"/>
      <c r="CQ41" s="534"/>
      <c r="CR41" s="534"/>
      <c r="CS41" s="534"/>
      <c r="CT41" s="534"/>
      <c r="CU41" s="534"/>
      <c r="CV41" s="814"/>
    </row>
    <row r="42" spans="1:100" ht="18" customHeight="1" x14ac:dyDescent="0.2">
      <c r="A42" s="842" t="str">
        <f ca="1">CELL("contenu",'Fiche (3)'!$G$11:$BO$12)</f>
        <v>Préparer les surfaces et appliquer les produits de traitement et de finition</v>
      </c>
      <c r="B42" s="842"/>
      <c r="C42" s="842"/>
      <c r="D42" s="842"/>
      <c r="E42" s="842"/>
      <c r="F42" s="842"/>
      <c r="G42" s="862" t="str">
        <f ca="1">CONCATENATE("C ",(CELL("contenu",'Fiche (3)'!$A$21:$C$23)))</f>
        <v>C 3.6.3</v>
      </c>
      <c r="H42" s="862"/>
      <c r="I42" s="862"/>
      <c r="J42" s="862"/>
      <c r="K42" s="862"/>
      <c r="L42" s="862"/>
      <c r="M42" s="850" t="str">
        <f ca="1">'Fiche (3)'!D21</f>
        <v>Préparer les surfaces à traiter  (ponçage, égrainage…).</v>
      </c>
      <c r="N42" s="850"/>
      <c r="O42" s="850"/>
      <c r="P42" s="850"/>
      <c r="Q42" s="850"/>
      <c r="R42" s="850"/>
      <c r="S42" s="850"/>
      <c r="T42" s="850"/>
      <c r="U42" s="850"/>
      <c r="V42" s="850"/>
      <c r="W42" s="850"/>
      <c r="X42" s="850"/>
      <c r="Y42" s="850"/>
      <c r="Z42" s="850"/>
      <c r="AA42" s="850"/>
      <c r="AB42" s="850"/>
      <c r="AC42" s="850"/>
      <c r="AD42" s="850"/>
      <c r="AE42" s="850"/>
      <c r="AF42" s="850"/>
      <c r="AG42" s="850"/>
      <c r="AH42" s="850"/>
      <c r="AI42" s="850"/>
      <c r="AJ42" s="850"/>
      <c r="AK42" s="850"/>
      <c r="AL42" s="850"/>
      <c r="AM42" s="850"/>
      <c r="AN42" s="850"/>
      <c r="AO42" s="850"/>
      <c r="AP42" s="850"/>
      <c r="AQ42" s="850"/>
      <c r="AR42" s="850"/>
      <c r="AS42" s="850"/>
      <c r="AT42" s="850"/>
      <c r="AU42" s="850"/>
      <c r="AV42" s="822" t="str">
        <f>'Fiche (3)'!AD21</f>
        <v>La finition manuelle des tasseaux ne laisse aucun défaut apparent (ondes d'usinage, tracés, éclats…).</v>
      </c>
      <c r="AW42" s="823"/>
      <c r="AX42" s="823"/>
      <c r="AY42" s="823"/>
      <c r="AZ42" s="823"/>
      <c r="BA42" s="823"/>
      <c r="BB42" s="823"/>
      <c r="BC42" s="823"/>
      <c r="BD42" s="823"/>
      <c r="BE42" s="823"/>
      <c r="BF42" s="823"/>
      <c r="BG42" s="823"/>
      <c r="BH42" s="823"/>
      <c r="BI42" s="823"/>
      <c r="BJ42" s="823"/>
      <c r="BK42" s="823"/>
      <c r="BL42" s="823"/>
      <c r="BM42" s="823"/>
      <c r="BN42" s="823"/>
      <c r="BO42" s="823"/>
      <c r="BP42" s="823"/>
      <c r="BQ42" s="823"/>
      <c r="BR42" s="823"/>
      <c r="BS42" s="823"/>
      <c r="BT42" s="823"/>
      <c r="BU42" s="823"/>
      <c r="BV42" s="823"/>
      <c r="BW42" s="823"/>
      <c r="BX42" s="823"/>
      <c r="BY42" s="823"/>
      <c r="BZ42" s="823"/>
      <c r="CA42" s="823"/>
      <c r="CB42" s="823"/>
      <c r="CC42" s="823"/>
      <c r="CD42" s="823"/>
      <c r="CE42" s="823"/>
      <c r="CF42" s="824"/>
      <c r="CG42" s="924">
        <f>'Fiche (3)'!BR23</f>
        <v>20</v>
      </c>
      <c r="CH42" s="925"/>
      <c r="CI42" s="925"/>
      <c r="CJ42" s="925"/>
      <c r="CK42" s="926"/>
      <c r="CL42" s="936" t="str">
        <f ca="1">CONCATENATE("/",(CELL("contenu",'Fiche (3)'!BO23)))</f>
        <v>/20</v>
      </c>
      <c r="CM42" s="937"/>
      <c r="CN42" s="938"/>
      <c r="CO42" s="1"/>
      <c r="CP42" s="534"/>
      <c r="CQ42" s="534"/>
      <c r="CR42" s="534"/>
      <c r="CS42" s="534"/>
      <c r="CT42" s="534" t="str">
        <f>MID(AV44,8,1)</f>
        <v>6</v>
      </c>
      <c r="CU42" s="534" t="str">
        <f>CT42</f>
        <v>6</v>
      </c>
      <c r="CV42" s="814" t="str">
        <f>'Fiche (3)'!O$9</f>
        <v>2</v>
      </c>
    </row>
    <row r="43" spans="1:100" ht="18" customHeight="1" x14ac:dyDescent="0.2">
      <c r="A43" s="843"/>
      <c r="B43" s="843"/>
      <c r="C43" s="843"/>
      <c r="D43" s="843"/>
      <c r="E43" s="843"/>
      <c r="F43" s="843"/>
      <c r="G43" s="841"/>
      <c r="H43" s="841"/>
      <c r="I43" s="841"/>
      <c r="J43" s="841"/>
      <c r="K43" s="841"/>
      <c r="L43" s="841"/>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49"/>
      <c r="AL43" s="849"/>
      <c r="AM43" s="849"/>
      <c r="AN43" s="849"/>
      <c r="AO43" s="849"/>
      <c r="AP43" s="849"/>
      <c r="AQ43" s="849"/>
      <c r="AR43" s="849"/>
      <c r="AS43" s="849"/>
      <c r="AT43" s="849"/>
      <c r="AU43" s="849"/>
      <c r="AV43" s="825"/>
      <c r="AW43" s="826"/>
      <c r="AX43" s="826"/>
      <c r="AY43" s="826"/>
      <c r="AZ43" s="826"/>
      <c r="BA43" s="826"/>
      <c r="BB43" s="826"/>
      <c r="BC43" s="826"/>
      <c r="BD43" s="826"/>
      <c r="BE43" s="826"/>
      <c r="BF43" s="826"/>
      <c r="BG43" s="826"/>
      <c r="BH43" s="826"/>
      <c r="BI43" s="826"/>
      <c r="BJ43" s="826"/>
      <c r="BK43" s="826"/>
      <c r="BL43" s="826"/>
      <c r="BM43" s="826"/>
      <c r="BN43" s="826"/>
      <c r="BO43" s="826"/>
      <c r="BP43" s="826"/>
      <c r="BQ43" s="826"/>
      <c r="BR43" s="826"/>
      <c r="BS43" s="826"/>
      <c r="BT43" s="826"/>
      <c r="BU43" s="826"/>
      <c r="BV43" s="826"/>
      <c r="BW43" s="826"/>
      <c r="BX43" s="826"/>
      <c r="BY43" s="826"/>
      <c r="BZ43" s="826"/>
      <c r="CA43" s="826"/>
      <c r="CB43" s="826"/>
      <c r="CC43" s="826"/>
      <c r="CD43" s="826"/>
      <c r="CE43" s="826"/>
      <c r="CF43" s="827"/>
      <c r="CG43" s="918"/>
      <c r="CH43" s="919"/>
      <c r="CI43" s="919"/>
      <c r="CJ43" s="919"/>
      <c r="CK43" s="920"/>
      <c r="CL43" s="939"/>
      <c r="CM43" s="940"/>
      <c r="CN43" s="941"/>
      <c r="CO43" s="1"/>
      <c r="CP43" s="534"/>
      <c r="CQ43" s="534"/>
      <c r="CR43" s="534"/>
      <c r="CS43" s="534"/>
      <c r="CT43" s="534"/>
      <c r="CU43" s="534"/>
      <c r="CV43" s="814"/>
    </row>
    <row r="44" spans="1:100" ht="18" customHeight="1" x14ac:dyDescent="0.2">
      <c r="A44" s="843"/>
      <c r="B44" s="843"/>
      <c r="C44" s="843"/>
      <c r="D44" s="843"/>
      <c r="E44" s="843"/>
      <c r="F44" s="843"/>
      <c r="G44" s="841"/>
      <c r="H44" s="841"/>
      <c r="I44" s="841"/>
      <c r="J44" s="841"/>
      <c r="K44" s="841"/>
      <c r="L44" s="841"/>
      <c r="M44" s="849"/>
      <c r="N44" s="849"/>
      <c r="O44" s="849"/>
      <c r="P44" s="849"/>
      <c r="Q44" s="849"/>
      <c r="R44" s="849"/>
      <c r="S44" s="849"/>
      <c r="T44" s="849"/>
      <c r="U44" s="849"/>
      <c r="V44" s="849"/>
      <c r="W44" s="849"/>
      <c r="X44" s="849"/>
      <c r="Y44" s="849"/>
      <c r="Z44" s="849"/>
      <c r="AA44" s="849"/>
      <c r="AB44" s="849"/>
      <c r="AC44" s="849"/>
      <c r="AD44" s="849"/>
      <c r="AE44" s="849"/>
      <c r="AF44" s="849"/>
      <c r="AG44" s="849"/>
      <c r="AH44" s="849"/>
      <c r="AI44" s="849"/>
      <c r="AJ44" s="849"/>
      <c r="AK44" s="849"/>
      <c r="AL44" s="849"/>
      <c r="AM44" s="849"/>
      <c r="AN44" s="849"/>
      <c r="AO44" s="849"/>
      <c r="AP44" s="849"/>
      <c r="AQ44" s="849"/>
      <c r="AR44" s="849"/>
      <c r="AS44" s="849"/>
      <c r="AT44" s="849"/>
      <c r="AU44" s="849"/>
      <c r="AV44" s="828" t="str">
        <f>IF('Fiche (3)'!BA23=FALSE,(IF('Fiche (3)'!BC23=FALSE,(IF('Fiche (3)'!$BE$23=FALSE,(IF('Fiche (3)'!$BG$23=FALSE,(IF('Fiche (3)'!$BI$23=FALSE,(IF('Fiche (3)'!$BK$23=FALSE,"Non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6: L'élève effectue les opérations en autonomie.</v>
      </c>
      <c r="AW44" s="829"/>
      <c r="AX44" s="829"/>
      <c r="AY44" s="829"/>
      <c r="AZ44" s="829"/>
      <c r="BA44" s="829"/>
      <c r="BB44" s="829"/>
      <c r="BC44" s="829"/>
      <c r="BD44" s="829"/>
      <c r="BE44" s="829"/>
      <c r="BF44" s="829"/>
      <c r="BG44" s="829"/>
      <c r="BH44" s="829"/>
      <c r="BI44" s="829"/>
      <c r="BJ44" s="829"/>
      <c r="BK44" s="829"/>
      <c r="BL44" s="829"/>
      <c r="BM44" s="829"/>
      <c r="BN44" s="829"/>
      <c r="BO44" s="829"/>
      <c r="BP44" s="829"/>
      <c r="BQ44" s="829"/>
      <c r="BR44" s="829"/>
      <c r="BS44" s="829"/>
      <c r="BT44" s="829"/>
      <c r="BU44" s="829"/>
      <c r="BV44" s="829"/>
      <c r="BW44" s="829"/>
      <c r="BX44" s="829"/>
      <c r="BY44" s="829"/>
      <c r="BZ44" s="829"/>
      <c r="CA44" s="829"/>
      <c r="CB44" s="829"/>
      <c r="CC44" s="829"/>
      <c r="CD44" s="829"/>
      <c r="CE44" s="829"/>
      <c r="CF44" s="830"/>
      <c r="CG44" s="918"/>
      <c r="CH44" s="919"/>
      <c r="CI44" s="919"/>
      <c r="CJ44" s="919"/>
      <c r="CK44" s="920"/>
      <c r="CL44" s="939"/>
      <c r="CM44" s="940"/>
      <c r="CN44" s="941"/>
      <c r="CO44" s="1"/>
      <c r="CP44" s="534"/>
      <c r="CQ44" s="534"/>
      <c r="CR44" s="534"/>
      <c r="CS44" s="534"/>
      <c r="CT44" s="534"/>
      <c r="CU44" s="534"/>
      <c r="CV44" s="814"/>
    </row>
    <row r="45" spans="1:100" ht="18" customHeight="1" x14ac:dyDescent="0.2">
      <c r="A45" s="843"/>
      <c r="B45" s="843"/>
      <c r="C45" s="843"/>
      <c r="D45" s="843"/>
      <c r="E45" s="843"/>
      <c r="F45" s="843"/>
      <c r="G45" s="863"/>
      <c r="H45" s="863"/>
      <c r="I45" s="863"/>
      <c r="J45" s="863"/>
      <c r="K45" s="863"/>
      <c r="L45" s="863"/>
      <c r="M45" s="849"/>
      <c r="N45" s="849"/>
      <c r="O45" s="849"/>
      <c r="P45" s="849"/>
      <c r="Q45" s="849"/>
      <c r="R45" s="849"/>
      <c r="S45" s="849"/>
      <c r="T45" s="849"/>
      <c r="U45" s="849"/>
      <c r="V45" s="849"/>
      <c r="W45" s="849"/>
      <c r="X45" s="849"/>
      <c r="Y45" s="849"/>
      <c r="Z45" s="849"/>
      <c r="AA45" s="849"/>
      <c r="AB45" s="849"/>
      <c r="AC45" s="849"/>
      <c r="AD45" s="849"/>
      <c r="AE45" s="849"/>
      <c r="AF45" s="849"/>
      <c r="AG45" s="849"/>
      <c r="AH45" s="849"/>
      <c r="AI45" s="849"/>
      <c r="AJ45" s="849"/>
      <c r="AK45" s="849"/>
      <c r="AL45" s="849"/>
      <c r="AM45" s="849"/>
      <c r="AN45" s="849"/>
      <c r="AO45" s="849"/>
      <c r="AP45" s="849"/>
      <c r="AQ45" s="849"/>
      <c r="AR45" s="849"/>
      <c r="AS45" s="849"/>
      <c r="AT45" s="849"/>
      <c r="AU45" s="849"/>
      <c r="AV45" s="828"/>
      <c r="AW45" s="829"/>
      <c r="AX45" s="829"/>
      <c r="AY45" s="829"/>
      <c r="AZ45" s="829"/>
      <c r="BA45" s="829"/>
      <c r="BB45" s="829"/>
      <c r="BC45" s="829"/>
      <c r="BD45" s="829"/>
      <c r="BE45" s="829"/>
      <c r="BF45" s="829"/>
      <c r="BG45" s="829"/>
      <c r="BH45" s="829"/>
      <c r="BI45" s="829"/>
      <c r="BJ45" s="829"/>
      <c r="BK45" s="829"/>
      <c r="BL45" s="829"/>
      <c r="BM45" s="829"/>
      <c r="BN45" s="829"/>
      <c r="BO45" s="829"/>
      <c r="BP45" s="829"/>
      <c r="BQ45" s="829"/>
      <c r="BR45" s="829"/>
      <c r="BS45" s="829"/>
      <c r="BT45" s="829"/>
      <c r="BU45" s="829"/>
      <c r="BV45" s="829"/>
      <c r="BW45" s="829"/>
      <c r="BX45" s="829"/>
      <c r="BY45" s="829"/>
      <c r="BZ45" s="829"/>
      <c r="CA45" s="829"/>
      <c r="CB45" s="829"/>
      <c r="CC45" s="829"/>
      <c r="CD45" s="829"/>
      <c r="CE45" s="829"/>
      <c r="CF45" s="830"/>
      <c r="CG45" s="918"/>
      <c r="CH45" s="919"/>
      <c r="CI45" s="919"/>
      <c r="CJ45" s="919"/>
      <c r="CK45" s="920"/>
      <c r="CL45" s="939"/>
      <c r="CM45" s="940"/>
      <c r="CN45" s="941"/>
      <c r="CO45" s="1"/>
      <c r="CP45" s="534"/>
      <c r="CQ45" s="534"/>
      <c r="CR45" s="534"/>
      <c r="CS45" s="534"/>
      <c r="CT45" s="534"/>
      <c r="CU45" s="534"/>
      <c r="CV45" s="814"/>
    </row>
    <row r="46" spans="1:100" ht="18" customHeight="1" x14ac:dyDescent="0.2">
      <c r="A46" s="843"/>
      <c r="B46" s="843"/>
      <c r="C46" s="843"/>
      <c r="D46" s="843"/>
      <c r="E46" s="843"/>
      <c r="F46" s="843"/>
      <c r="G46" s="841" t="str">
        <f ca="1">CONCATENATE("C ",(CELL("contenu",'Fiche (3)'!$A$24:$C$26)))</f>
        <v>C 3.6.5</v>
      </c>
      <c r="H46" s="841"/>
      <c r="I46" s="841"/>
      <c r="J46" s="841"/>
      <c r="K46" s="841"/>
      <c r="L46" s="841"/>
      <c r="M46" s="849" t="str">
        <f ca="1">'Fiche (3)'!D24</f>
        <v xml:space="preserve">Contrôler en cours, en fin de montage et de finition :
les caractéristiques  fonctionnelles, dimensionnelles,  géométriques,  esthétiques. </v>
      </c>
      <c r="N46" s="849"/>
      <c r="O46" s="849"/>
      <c r="P46" s="849"/>
      <c r="Q46" s="849"/>
      <c r="R46" s="849"/>
      <c r="S46" s="849"/>
      <c r="T46" s="849"/>
      <c r="U46" s="849"/>
      <c r="V46" s="849"/>
      <c r="W46" s="849"/>
      <c r="X46" s="849"/>
      <c r="Y46" s="849"/>
      <c r="Z46" s="849"/>
      <c r="AA46" s="849"/>
      <c r="AB46" s="849"/>
      <c r="AC46" s="849"/>
      <c r="AD46" s="849"/>
      <c r="AE46" s="849"/>
      <c r="AF46" s="849"/>
      <c r="AG46" s="849"/>
      <c r="AH46" s="849"/>
      <c r="AI46" s="849"/>
      <c r="AJ46" s="849"/>
      <c r="AK46" s="849"/>
      <c r="AL46" s="849"/>
      <c r="AM46" s="849"/>
      <c r="AN46" s="849"/>
      <c r="AO46" s="849"/>
      <c r="AP46" s="849"/>
      <c r="AQ46" s="849"/>
      <c r="AR46" s="849"/>
      <c r="AS46" s="849"/>
      <c r="AT46" s="849"/>
      <c r="AU46" s="849"/>
      <c r="AV46" s="831" t="str">
        <f>'Fiche (3)'!AD24</f>
        <v>Déterminer la dimensions des vis à employer pour fixer la tablette sur les tasseaux (vissage par-dessous).</v>
      </c>
      <c r="AW46" s="832"/>
      <c r="AX46" s="832"/>
      <c r="AY46" s="832"/>
      <c r="AZ46" s="832"/>
      <c r="BA46" s="832"/>
      <c r="BB46" s="832"/>
      <c r="BC46" s="832"/>
      <c r="BD46" s="832"/>
      <c r="BE46" s="832"/>
      <c r="BF46" s="832"/>
      <c r="BG46" s="832"/>
      <c r="BH46" s="832"/>
      <c r="BI46" s="832"/>
      <c r="BJ46" s="832"/>
      <c r="BK46" s="832"/>
      <c r="BL46" s="832"/>
      <c r="BM46" s="832"/>
      <c r="BN46" s="832"/>
      <c r="BO46" s="832"/>
      <c r="BP46" s="832"/>
      <c r="BQ46" s="832"/>
      <c r="BR46" s="832"/>
      <c r="BS46" s="832"/>
      <c r="BT46" s="832"/>
      <c r="BU46" s="832"/>
      <c r="BV46" s="832"/>
      <c r="BW46" s="832"/>
      <c r="BX46" s="832"/>
      <c r="BY46" s="832"/>
      <c r="BZ46" s="832"/>
      <c r="CA46" s="832"/>
      <c r="CB46" s="832"/>
      <c r="CC46" s="832"/>
      <c r="CD46" s="832"/>
      <c r="CE46" s="832"/>
      <c r="CF46" s="833"/>
      <c r="CG46" s="915">
        <f>'Fiche (3)'!BR26</f>
        <v>7.5</v>
      </c>
      <c r="CH46" s="916"/>
      <c r="CI46" s="916"/>
      <c r="CJ46" s="916"/>
      <c r="CK46" s="917"/>
      <c r="CL46" s="888" t="str">
        <f ca="1">CONCATENATE("/",(CELL("contenu",'Fiche (3)'!BO26)))</f>
        <v>/10</v>
      </c>
      <c r="CM46" s="889"/>
      <c r="CN46" s="890"/>
      <c r="CO46" s="1"/>
      <c r="CP46" s="534"/>
      <c r="CQ46" s="534"/>
      <c r="CR46" s="534"/>
      <c r="CS46" s="534"/>
      <c r="CT46" s="534" t="str">
        <f>MID(AV48,8,1)</f>
        <v>5</v>
      </c>
      <c r="CU46" s="534" t="str">
        <f>CT46</f>
        <v>5</v>
      </c>
      <c r="CV46" s="814" t="str">
        <f>'Fiche (3)'!O$9</f>
        <v>2</v>
      </c>
    </row>
    <row r="47" spans="1:100" ht="18" customHeight="1" x14ac:dyDescent="0.2">
      <c r="A47" s="843"/>
      <c r="B47" s="843"/>
      <c r="C47" s="843"/>
      <c r="D47" s="843"/>
      <c r="E47" s="843"/>
      <c r="F47" s="843"/>
      <c r="G47" s="841"/>
      <c r="H47" s="841"/>
      <c r="I47" s="841"/>
      <c r="J47" s="841"/>
      <c r="K47" s="841"/>
      <c r="L47" s="841"/>
      <c r="M47" s="849"/>
      <c r="N47" s="849"/>
      <c r="O47" s="849"/>
      <c r="P47" s="849"/>
      <c r="Q47" s="849"/>
      <c r="R47" s="849"/>
      <c r="S47" s="849"/>
      <c r="T47" s="849"/>
      <c r="U47" s="849"/>
      <c r="V47" s="849"/>
      <c r="W47" s="849"/>
      <c r="X47" s="849"/>
      <c r="Y47" s="849"/>
      <c r="Z47" s="849"/>
      <c r="AA47" s="849"/>
      <c r="AB47" s="849"/>
      <c r="AC47" s="849"/>
      <c r="AD47" s="849"/>
      <c r="AE47" s="849"/>
      <c r="AF47" s="849"/>
      <c r="AG47" s="849"/>
      <c r="AH47" s="849"/>
      <c r="AI47" s="849"/>
      <c r="AJ47" s="849"/>
      <c r="AK47" s="849"/>
      <c r="AL47" s="849"/>
      <c r="AM47" s="849"/>
      <c r="AN47" s="849"/>
      <c r="AO47" s="849"/>
      <c r="AP47" s="849"/>
      <c r="AQ47" s="849"/>
      <c r="AR47" s="849"/>
      <c r="AS47" s="849"/>
      <c r="AT47" s="849"/>
      <c r="AU47" s="849"/>
      <c r="AV47" s="825"/>
      <c r="AW47" s="826"/>
      <c r="AX47" s="826"/>
      <c r="AY47" s="826"/>
      <c r="AZ47" s="826"/>
      <c r="BA47" s="826"/>
      <c r="BB47" s="826"/>
      <c r="BC47" s="826"/>
      <c r="BD47" s="826"/>
      <c r="BE47" s="826"/>
      <c r="BF47" s="826"/>
      <c r="BG47" s="826"/>
      <c r="BH47" s="826"/>
      <c r="BI47" s="826"/>
      <c r="BJ47" s="826"/>
      <c r="BK47" s="826"/>
      <c r="BL47" s="826"/>
      <c r="BM47" s="826"/>
      <c r="BN47" s="826"/>
      <c r="BO47" s="826"/>
      <c r="BP47" s="826"/>
      <c r="BQ47" s="826"/>
      <c r="BR47" s="826"/>
      <c r="BS47" s="826"/>
      <c r="BT47" s="826"/>
      <c r="BU47" s="826"/>
      <c r="BV47" s="826"/>
      <c r="BW47" s="826"/>
      <c r="BX47" s="826"/>
      <c r="BY47" s="826"/>
      <c r="BZ47" s="826"/>
      <c r="CA47" s="826"/>
      <c r="CB47" s="826"/>
      <c r="CC47" s="826"/>
      <c r="CD47" s="826"/>
      <c r="CE47" s="826"/>
      <c r="CF47" s="827"/>
      <c r="CG47" s="918"/>
      <c r="CH47" s="919"/>
      <c r="CI47" s="919"/>
      <c r="CJ47" s="919"/>
      <c r="CK47" s="920"/>
      <c r="CL47" s="891"/>
      <c r="CM47" s="892"/>
      <c r="CN47" s="893"/>
      <c r="CO47" s="1"/>
      <c r="CP47" s="534"/>
      <c r="CQ47" s="534"/>
      <c r="CR47" s="534"/>
      <c r="CS47" s="534"/>
      <c r="CT47" s="534"/>
      <c r="CU47" s="534"/>
      <c r="CV47" s="814"/>
    </row>
    <row r="48" spans="1:100" ht="18" customHeight="1" x14ac:dyDescent="0.2">
      <c r="A48" s="843"/>
      <c r="B48" s="843"/>
      <c r="C48" s="843"/>
      <c r="D48" s="843"/>
      <c r="E48" s="843"/>
      <c r="F48" s="843"/>
      <c r="G48" s="841"/>
      <c r="H48" s="841"/>
      <c r="I48" s="841"/>
      <c r="J48" s="841"/>
      <c r="K48" s="841"/>
      <c r="L48" s="841"/>
      <c r="M48" s="849"/>
      <c r="N48" s="849"/>
      <c r="O48" s="849"/>
      <c r="P48" s="849"/>
      <c r="Q48" s="849"/>
      <c r="R48" s="849"/>
      <c r="S48" s="849"/>
      <c r="T48" s="849"/>
      <c r="U48" s="849"/>
      <c r="V48" s="849"/>
      <c r="W48" s="849"/>
      <c r="X48" s="849"/>
      <c r="Y48" s="849"/>
      <c r="Z48" s="849"/>
      <c r="AA48" s="849"/>
      <c r="AB48" s="849"/>
      <c r="AC48" s="849"/>
      <c r="AD48" s="849"/>
      <c r="AE48" s="849"/>
      <c r="AF48" s="849"/>
      <c r="AG48" s="849"/>
      <c r="AH48" s="849"/>
      <c r="AI48" s="849"/>
      <c r="AJ48" s="849"/>
      <c r="AK48" s="849"/>
      <c r="AL48" s="849"/>
      <c r="AM48" s="849"/>
      <c r="AN48" s="849"/>
      <c r="AO48" s="849"/>
      <c r="AP48" s="849"/>
      <c r="AQ48" s="849"/>
      <c r="AR48" s="849"/>
      <c r="AS48" s="849"/>
      <c r="AT48" s="849"/>
      <c r="AU48" s="849"/>
      <c r="AV48" s="828" t="str">
        <f>IF('Fiche (3)'!BA26=FALSE,(IF('Fiche (3)'!BC26=FALSE,(IF('Fiche (3)'!$BE$26=FALSE,(IF('Fiche (3)'!$BG$26=FALSE,(IF('Fiche (3)'!$BI$26=FALSE,(IF('Fiche (3)'!$BK$26=FALSE,"Non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48" s="829"/>
      <c r="AX48" s="829"/>
      <c r="AY48" s="829"/>
      <c r="AZ48" s="829"/>
      <c r="BA48" s="829"/>
      <c r="BB48" s="829"/>
      <c r="BC48" s="829"/>
      <c r="BD48" s="829"/>
      <c r="BE48" s="829"/>
      <c r="BF48" s="829"/>
      <c r="BG48" s="829"/>
      <c r="BH48" s="829"/>
      <c r="BI48" s="829"/>
      <c r="BJ48" s="829"/>
      <c r="BK48" s="829"/>
      <c r="BL48" s="829"/>
      <c r="BM48" s="829"/>
      <c r="BN48" s="829"/>
      <c r="BO48" s="829"/>
      <c r="BP48" s="829"/>
      <c r="BQ48" s="829"/>
      <c r="BR48" s="829"/>
      <c r="BS48" s="829"/>
      <c r="BT48" s="829"/>
      <c r="BU48" s="829"/>
      <c r="BV48" s="829"/>
      <c r="BW48" s="829"/>
      <c r="BX48" s="829"/>
      <c r="BY48" s="829"/>
      <c r="BZ48" s="829"/>
      <c r="CA48" s="829"/>
      <c r="CB48" s="829"/>
      <c r="CC48" s="829"/>
      <c r="CD48" s="829"/>
      <c r="CE48" s="829"/>
      <c r="CF48" s="830"/>
      <c r="CG48" s="918"/>
      <c r="CH48" s="919"/>
      <c r="CI48" s="919"/>
      <c r="CJ48" s="919"/>
      <c r="CK48" s="920"/>
      <c r="CL48" s="891"/>
      <c r="CM48" s="892"/>
      <c r="CN48" s="893"/>
      <c r="CO48" s="1"/>
      <c r="CP48" s="534"/>
      <c r="CQ48" s="534"/>
      <c r="CR48" s="534"/>
      <c r="CS48" s="534"/>
      <c r="CT48" s="534"/>
      <c r="CU48" s="534"/>
      <c r="CV48" s="814"/>
    </row>
    <row r="49" spans="1:100" ht="18" customHeight="1" x14ac:dyDescent="0.2">
      <c r="A49" s="843"/>
      <c r="B49" s="843"/>
      <c r="C49" s="843"/>
      <c r="D49" s="843"/>
      <c r="E49" s="843"/>
      <c r="F49" s="843"/>
      <c r="G49" s="841"/>
      <c r="H49" s="841"/>
      <c r="I49" s="841"/>
      <c r="J49" s="841"/>
      <c r="K49" s="841"/>
      <c r="L49" s="841"/>
      <c r="M49" s="849"/>
      <c r="N49" s="849"/>
      <c r="O49" s="849"/>
      <c r="P49" s="849"/>
      <c r="Q49" s="849"/>
      <c r="R49" s="849"/>
      <c r="S49" s="849"/>
      <c r="T49" s="849"/>
      <c r="U49" s="849"/>
      <c r="V49" s="849"/>
      <c r="W49" s="849"/>
      <c r="X49" s="849"/>
      <c r="Y49" s="849"/>
      <c r="Z49" s="849"/>
      <c r="AA49" s="849"/>
      <c r="AB49" s="849"/>
      <c r="AC49" s="849"/>
      <c r="AD49" s="849"/>
      <c r="AE49" s="849"/>
      <c r="AF49" s="849"/>
      <c r="AG49" s="849"/>
      <c r="AH49" s="849"/>
      <c r="AI49" s="849"/>
      <c r="AJ49" s="849"/>
      <c r="AK49" s="849"/>
      <c r="AL49" s="849"/>
      <c r="AM49" s="849"/>
      <c r="AN49" s="849"/>
      <c r="AO49" s="849"/>
      <c r="AP49" s="849"/>
      <c r="AQ49" s="849"/>
      <c r="AR49" s="849"/>
      <c r="AS49" s="849"/>
      <c r="AT49" s="849"/>
      <c r="AU49" s="849"/>
      <c r="AV49" s="834"/>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c r="CB49" s="835"/>
      <c r="CC49" s="835"/>
      <c r="CD49" s="835"/>
      <c r="CE49" s="835"/>
      <c r="CF49" s="836"/>
      <c r="CG49" s="921"/>
      <c r="CH49" s="922"/>
      <c r="CI49" s="922"/>
      <c r="CJ49" s="922"/>
      <c r="CK49" s="923"/>
      <c r="CL49" s="894"/>
      <c r="CM49" s="895"/>
      <c r="CN49" s="896"/>
      <c r="CO49" s="1"/>
      <c r="CP49" s="534"/>
      <c r="CQ49" s="534"/>
      <c r="CR49" s="534"/>
      <c r="CS49" s="534"/>
      <c r="CT49" s="534"/>
      <c r="CU49" s="534"/>
      <c r="CV49" s="814"/>
    </row>
    <row r="50" spans="1:100" ht="18" customHeight="1" x14ac:dyDescent="0.2">
      <c r="A50" s="843"/>
      <c r="B50" s="843"/>
      <c r="C50" s="843"/>
      <c r="D50" s="843"/>
      <c r="E50" s="843"/>
      <c r="F50" s="843"/>
      <c r="G50" s="840" t="e">
        <f ca="1">CONCATENATE("C ",(CELL("contenu",'Fiche (3)'!$A$27:$C$29)))</f>
        <v>#N/A</v>
      </c>
      <c r="H50" s="840"/>
      <c r="I50" s="840"/>
      <c r="J50" s="840"/>
      <c r="K50" s="840"/>
      <c r="L50" s="840"/>
      <c r="M50" s="849" t="e">
        <f ca="1">'Fiche (3)'!D27</f>
        <v>#N/A</v>
      </c>
      <c r="N50" s="849"/>
      <c r="O50" s="849"/>
      <c r="P50" s="849"/>
      <c r="Q50" s="849"/>
      <c r="R50" s="849"/>
      <c r="S50" s="849"/>
      <c r="T50" s="849"/>
      <c r="U50" s="849"/>
      <c r="V50" s="849"/>
      <c r="W50" s="849"/>
      <c r="X50" s="849"/>
      <c r="Y50" s="849"/>
      <c r="Z50" s="849"/>
      <c r="AA50" s="849"/>
      <c r="AB50" s="849"/>
      <c r="AC50" s="849"/>
      <c r="AD50" s="849"/>
      <c r="AE50" s="849"/>
      <c r="AF50" s="849"/>
      <c r="AG50" s="849"/>
      <c r="AH50" s="849"/>
      <c r="AI50" s="849"/>
      <c r="AJ50" s="849"/>
      <c r="AK50" s="849"/>
      <c r="AL50" s="849"/>
      <c r="AM50" s="849"/>
      <c r="AN50" s="849"/>
      <c r="AO50" s="849"/>
      <c r="AP50" s="849"/>
      <c r="AQ50" s="849"/>
      <c r="AR50" s="849"/>
      <c r="AS50" s="849"/>
      <c r="AT50" s="849"/>
      <c r="AU50" s="849"/>
      <c r="AV50" s="825">
        <f>'Fiche (3)'!AD27</f>
        <v>0</v>
      </c>
      <c r="AW50" s="826"/>
      <c r="AX50" s="826"/>
      <c r="AY50" s="826"/>
      <c r="AZ50" s="826"/>
      <c r="BA50" s="826"/>
      <c r="BB50" s="826"/>
      <c r="BC50" s="826"/>
      <c r="BD50" s="826"/>
      <c r="BE50" s="826"/>
      <c r="BF50" s="826"/>
      <c r="BG50" s="826"/>
      <c r="BH50" s="826"/>
      <c r="BI50" s="826"/>
      <c r="BJ50" s="826"/>
      <c r="BK50" s="826"/>
      <c r="BL50" s="826"/>
      <c r="BM50" s="826"/>
      <c r="BN50" s="826"/>
      <c r="BO50" s="826"/>
      <c r="BP50" s="826"/>
      <c r="BQ50" s="826"/>
      <c r="BR50" s="826"/>
      <c r="BS50" s="826"/>
      <c r="BT50" s="826"/>
      <c r="BU50" s="826"/>
      <c r="BV50" s="826"/>
      <c r="BW50" s="826"/>
      <c r="BX50" s="826"/>
      <c r="BY50" s="826"/>
      <c r="BZ50" s="826"/>
      <c r="CA50" s="826"/>
      <c r="CB50" s="826"/>
      <c r="CC50" s="826"/>
      <c r="CD50" s="826"/>
      <c r="CE50" s="826"/>
      <c r="CF50" s="827"/>
      <c r="CG50" s="918" t="e">
        <f>'Fiche (3)'!BR29</f>
        <v>#VALUE!</v>
      </c>
      <c r="CH50" s="919"/>
      <c r="CI50" s="919"/>
      <c r="CJ50" s="919"/>
      <c r="CK50" s="920"/>
      <c r="CL50" s="888" t="str">
        <f ca="1">CONCATENATE("/",(CELL("contenu",'Fiche (3)'!BO29)))</f>
        <v>/0</v>
      </c>
      <c r="CM50" s="889"/>
      <c r="CN50" s="890"/>
      <c r="CO50" s="1"/>
      <c r="CP50" s="534"/>
      <c r="CQ50" s="534"/>
      <c r="CR50" s="534"/>
      <c r="CS50" s="534"/>
      <c r="CT50" s="534" t="str">
        <f>MID(AV52,8,1)</f>
        <v>é</v>
      </c>
      <c r="CU50" s="534" t="str">
        <f>CT50</f>
        <v>é</v>
      </c>
      <c r="CV50" s="814" t="str">
        <f>'Fiche (3)'!O$9</f>
        <v>2</v>
      </c>
    </row>
    <row r="51" spans="1:100" ht="18" customHeight="1" x14ac:dyDescent="0.2">
      <c r="A51" s="843"/>
      <c r="B51" s="843"/>
      <c r="C51" s="843"/>
      <c r="D51" s="843"/>
      <c r="E51" s="843"/>
      <c r="F51" s="843"/>
      <c r="G51" s="841"/>
      <c r="H51" s="841"/>
      <c r="I51" s="841"/>
      <c r="J51" s="841"/>
      <c r="K51" s="841"/>
      <c r="L51" s="841"/>
      <c r="M51" s="849"/>
      <c r="N51" s="849"/>
      <c r="O51" s="849"/>
      <c r="P51" s="849"/>
      <c r="Q51" s="849"/>
      <c r="R51" s="849"/>
      <c r="S51" s="849"/>
      <c r="T51" s="849"/>
      <c r="U51" s="849"/>
      <c r="V51" s="849"/>
      <c r="W51" s="849"/>
      <c r="X51" s="849"/>
      <c r="Y51" s="849"/>
      <c r="Z51" s="849"/>
      <c r="AA51" s="849"/>
      <c r="AB51" s="849"/>
      <c r="AC51" s="849"/>
      <c r="AD51" s="849"/>
      <c r="AE51" s="849"/>
      <c r="AF51" s="849"/>
      <c r="AG51" s="849"/>
      <c r="AH51" s="849"/>
      <c r="AI51" s="849"/>
      <c r="AJ51" s="849"/>
      <c r="AK51" s="849"/>
      <c r="AL51" s="849"/>
      <c r="AM51" s="849"/>
      <c r="AN51" s="849"/>
      <c r="AO51" s="849"/>
      <c r="AP51" s="849"/>
      <c r="AQ51" s="849"/>
      <c r="AR51" s="849"/>
      <c r="AS51" s="849"/>
      <c r="AT51" s="849"/>
      <c r="AU51" s="849"/>
      <c r="AV51" s="825"/>
      <c r="AW51" s="826"/>
      <c r="AX51" s="826"/>
      <c r="AY51" s="826"/>
      <c r="AZ51" s="826"/>
      <c r="BA51" s="826"/>
      <c r="BB51" s="826"/>
      <c r="BC51" s="826"/>
      <c r="BD51" s="826"/>
      <c r="BE51" s="826"/>
      <c r="BF51" s="826"/>
      <c r="BG51" s="826"/>
      <c r="BH51" s="826"/>
      <c r="BI51" s="826"/>
      <c r="BJ51" s="826"/>
      <c r="BK51" s="826"/>
      <c r="BL51" s="826"/>
      <c r="BM51" s="826"/>
      <c r="BN51" s="826"/>
      <c r="BO51" s="826"/>
      <c r="BP51" s="826"/>
      <c r="BQ51" s="826"/>
      <c r="BR51" s="826"/>
      <c r="BS51" s="826"/>
      <c r="BT51" s="826"/>
      <c r="BU51" s="826"/>
      <c r="BV51" s="826"/>
      <c r="BW51" s="826"/>
      <c r="BX51" s="826"/>
      <c r="BY51" s="826"/>
      <c r="BZ51" s="826"/>
      <c r="CA51" s="826"/>
      <c r="CB51" s="826"/>
      <c r="CC51" s="826"/>
      <c r="CD51" s="826"/>
      <c r="CE51" s="826"/>
      <c r="CF51" s="827"/>
      <c r="CG51" s="918"/>
      <c r="CH51" s="919"/>
      <c r="CI51" s="919"/>
      <c r="CJ51" s="919"/>
      <c r="CK51" s="920"/>
      <c r="CL51" s="891"/>
      <c r="CM51" s="892"/>
      <c r="CN51" s="893"/>
      <c r="CO51" s="1"/>
      <c r="CP51" s="534"/>
      <c r="CQ51" s="534"/>
      <c r="CR51" s="534"/>
      <c r="CS51" s="534"/>
      <c r="CT51" s="534"/>
      <c r="CU51" s="534"/>
      <c r="CV51" s="814"/>
    </row>
    <row r="52" spans="1:100" ht="18" customHeight="1" x14ac:dyDescent="0.2">
      <c r="A52" s="843"/>
      <c r="B52" s="843"/>
      <c r="C52" s="843"/>
      <c r="D52" s="843"/>
      <c r="E52" s="843"/>
      <c r="F52" s="843"/>
      <c r="G52" s="841"/>
      <c r="H52" s="841"/>
      <c r="I52" s="841"/>
      <c r="J52" s="841"/>
      <c r="K52" s="841"/>
      <c r="L52" s="841"/>
      <c r="M52" s="849"/>
      <c r="N52" s="849"/>
      <c r="O52" s="849"/>
      <c r="P52" s="849"/>
      <c r="Q52" s="849"/>
      <c r="R52" s="849"/>
      <c r="S52" s="849"/>
      <c r="T52" s="849"/>
      <c r="U52" s="849"/>
      <c r="V52" s="849"/>
      <c r="W52" s="849"/>
      <c r="X52" s="849"/>
      <c r="Y52" s="849"/>
      <c r="Z52" s="849"/>
      <c r="AA52" s="849"/>
      <c r="AB52" s="849"/>
      <c r="AC52" s="849"/>
      <c r="AD52" s="849"/>
      <c r="AE52" s="849"/>
      <c r="AF52" s="849"/>
      <c r="AG52" s="849"/>
      <c r="AH52" s="849"/>
      <c r="AI52" s="849"/>
      <c r="AJ52" s="849"/>
      <c r="AK52" s="849"/>
      <c r="AL52" s="849"/>
      <c r="AM52" s="849"/>
      <c r="AN52" s="849"/>
      <c r="AO52" s="849"/>
      <c r="AP52" s="849"/>
      <c r="AQ52" s="849"/>
      <c r="AR52" s="849"/>
      <c r="AS52" s="849"/>
      <c r="AT52" s="849"/>
      <c r="AU52" s="849"/>
      <c r="AV52" s="828" t="str">
        <f>IF('Fiche (3)'!BA29=FALSE,(IF('Fiche (3)'!BC29=FALSE,(IF('Fiche (3)'!$BE$29=FALSE,(IF('Fiche (3)'!$BG$29=FALSE,(IF('Fiche (3)'!$BI$29=FALSE,(IF('Fiche (3)'!$BK$29=FALSE,"Non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52" s="829"/>
      <c r="AX52" s="829"/>
      <c r="AY52" s="829"/>
      <c r="AZ52" s="829"/>
      <c r="BA52" s="829"/>
      <c r="BB52" s="829"/>
      <c r="BC52" s="829"/>
      <c r="BD52" s="829"/>
      <c r="BE52" s="829"/>
      <c r="BF52" s="829"/>
      <c r="BG52" s="829"/>
      <c r="BH52" s="829"/>
      <c r="BI52" s="829"/>
      <c r="BJ52" s="829"/>
      <c r="BK52" s="829"/>
      <c r="BL52" s="829"/>
      <c r="BM52" s="829"/>
      <c r="BN52" s="829"/>
      <c r="BO52" s="829"/>
      <c r="BP52" s="829"/>
      <c r="BQ52" s="829"/>
      <c r="BR52" s="829"/>
      <c r="BS52" s="829"/>
      <c r="BT52" s="829"/>
      <c r="BU52" s="829"/>
      <c r="BV52" s="829"/>
      <c r="BW52" s="829"/>
      <c r="BX52" s="829"/>
      <c r="BY52" s="829"/>
      <c r="BZ52" s="829"/>
      <c r="CA52" s="829"/>
      <c r="CB52" s="829"/>
      <c r="CC52" s="829"/>
      <c r="CD52" s="829"/>
      <c r="CE52" s="829"/>
      <c r="CF52" s="830"/>
      <c r="CG52" s="918"/>
      <c r="CH52" s="919"/>
      <c r="CI52" s="919"/>
      <c r="CJ52" s="919"/>
      <c r="CK52" s="920"/>
      <c r="CL52" s="891"/>
      <c r="CM52" s="892"/>
      <c r="CN52" s="893"/>
      <c r="CO52" s="1"/>
      <c r="CP52" s="534"/>
      <c r="CQ52" s="534"/>
      <c r="CR52" s="534"/>
      <c r="CS52" s="534"/>
      <c r="CT52" s="534"/>
      <c r="CU52" s="534"/>
      <c r="CV52" s="814"/>
    </row>
    <row r="53" spans="1:100" ht="18" customHeight="1" x14ac:dyDescent="0.2">
      <c r="A53" s="844"/>
      <c r="B53" s="844"/>
      <c r="C53" s="844"/>
      <c r="D53" s="844"/>
      <c r="E53" s="844"/>
      <c r="F53" s="844"/>
      <c r="G53" s="841"/>
      <c r="H53" s="841"/>
      <c r="I53" s="841"/>
      <c r="J53" s="841"/>
      <c r="K53" s="841"/>
      <c r="L53" s="841"/>
      <c r="M53" s="849"/>
      <c r="N53" s="849"/>
      <c r="O53" s="849"/>
      <c r="P53" s="849"/>
      <c r="Q53" s="849"/>
      <c r="R53" s="849"/>
      <c r="S53" s="849"/>
      <c r="T53" s="849"/>
      <c r="U53" s="849"/>
      <c r="V53" s="849"/>
      <c r="W53" s="849"/>
      <c r="X53" s="849"/>
      <c r="Y53" s="849"/>
      <c r="Z53" s="849"/>
      <c r="AA53" s="849"/>
      <c r="AB53" s="849"/>
      <c r="AC53" s="849"/>
      <c r="AD53" s="849"/>
      <c r="AE53" s="849"/>
      <c r="AF53" s="849"/>
      <c r="AG53" s="849"/>
      <c r="AH53" s="849"/>
      <c r="AI53" s="849"/>
      <c r="AJ53" s="849"/>
      <c r="AK53" s="849"/>
      <c r="AL53" s="849"/>
      <c r="AM53" s="849"/>
      <c r="AN53" s="849"/>
      <c r="AO53" s="849"/>
      <c r="AP53" s="849"/>
      <c r="AQ53" s="849"/>
      <c r="AR53" s="849"/>
      <c r="AS53" s="849"/>
      <c r="AT53" s="849"/>
      <c r="AU53" s="849"/>
      <c r="AV53" s="834"/>
      <c r="AW53" s="835"/>
      <c r="AX53" s="835"/>
      <c r="AY53" s="835"/>
      <c r="AZ53" s="835"/>
      <c r="BA53" s="835"/>
      <c r="BB53" s="835"/>
      <c r="BC53" s="835"/>
      <c r="BD53" s="835"/>
      <c r="BE53" s="835"/>
      <c r="BF53" s="835"/>
      <c r="BG53" s="835"/>
      <c r="BH53" s="835"/>
      <c r="BI53" s="835"/>
      <c r="BJ53" s="835"/>
      <c r="BK53" s="835"/>
      <c r="BL53" s="835"/>
      <c r="BM53" s="835"/>
      <c r="BN53" s="835"/>
      <c r="BO53" s="835"/>
      <c r="BP53" s="835"/>
      <c r="BQ53" s="835"/>
      <c r="BR53" s="835"/>
      <c r="BS53" s="835"/>
      <c r="BT53" s="835"/>
      <c r="BU53" s="835"/>
      <c r="BV53" s="835"/>
      <c r="BW53" s="835"/>
      <c r="BX53" s="835"/>
      <c r="BY53" s="835"/>
      <c r="BZ53" s="835"/>
      <c r="CA53" s="835"/>
      <c r="CB53" s="835"/>
      <c r="CC53" s="835"/>
      <c r="CD53" s="835"/>
      <c r="CE53" s="835"/>
      <c r="CF53" s="836"/>
      <c r="CG53" s="921"/>
      <c r="CH53" s="922"/>
      <c r="CI53" s="922"/>
      <c r="CJ53" s="922"/>
      <c r="CK53" s="923"/>
      <c r="CL53" s="894"/>
      <c r="CM53" s="895"/>
      <c r="CN53" s="896"/>
      <c r="CO53" s="1"/>
      <c r="CP53" s="534"/>
      <c r="CQ53" s="534"/>
      <c r="CR53" s="534"/>
      <c r="CS53" s="534"/>
      <c r="CT53" s="534"/>
      <c r="CU53" s="534"/>
      <c r="CV53" s="814"/>
    </row>
    <row r="54" spans="1:100" ht="18" customHeight="1" x14ac:dyDescent="0.2">
      <c r="A54" s="842" t="str">
        <f ca="1">CELL("contenu",'Fiche (4)'!$G$11:$BO$12)</f>
        <v>Répartir et tracer les fixations</v>
      </c>
      <c r="B54" s="842"/>
      <c r="C54" s="842"/>
      <c r="D54" s="842"/>
      <c r="E54" s="842"/>
      <c r="F54" s="842"/>
      <c r="G54" s="862" t="str">
        <f ca="1">CONCATENATE("C ",(CELL("contenu",'Fiche (4)'!$A$21:$C$23)))</f>
        <v>C 4.1.1</v>
      </c>
      <c r="H54" s="862"/>
      <c r="I54" s="862"/>
      <c r="J54" s="862"/>
      <c r="K54" s="862"/>
      <c r="L54" s="862"/>
      <c r="M54" s="850" t="str">
        <f ca="1">'Fiche (4)'!D21</f>
        <v>Préparer les matériels, machines électroportatives et outillages adaptés au chantier.</v>
      </c>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22" t="str">
        <f>'Fiche (4)'!AD21</f>
        <v>La liste du matériel nécessaire à la pose est complète.</v>
      </c>
      <c r="AW54" s="823"/>
      <c r="AX54" s="823"/>
      <c r="AY54" s="823"/>
      <c r="AZ54" s="823"/>
      <c r="BA54" s="823"/>
      <c r="BB54" s="823"/>
      <c r="BC54" s="823"/>
      <c r="BD54" s="823"/>
      <c r="BE54" s="823"/>
      <c r="BF54" s="823"/>
      <c r="BG54" s="823"/>
      <c r="BH54" s="823"/>
      <c r="BI54" s="823"/>
      <c r="BJ54" s="823"/>
      <c r="BK54" s="823"/>
      <c r="BL54" s="823"/>
      <c r="BM54" s="823"/>
      <c r="BN54" s="823"/>
      <c r="BO54" s="823"/>
      <c r="BP54" s="823"/>
      <c r="BQ54" s="823"/>
      <c r="BR54" s="823"/>
      <c r="BS54" s="823"/>
      <c r="BT54" s="823"/>
      <c r="BU54" s="823"/>
      <c r="BV54" s="823"/>
      <c r="BW54" s="823"/>
      <c r="BX54" s="823"/>
      <c r="BY54" s="823"/>
      <c r="BZ54" s="823"/>
      <c r="CA54" s="823"/>
      <c r="CB54" s="823"/>
      <c r="CC54" s="823"/>
      <c r="CD54" s="823"/>
      <c r="CE54" s="823"/>
      <c r="CF54" s="824"/>
      <c r="CG54" s="924">
        <f>'Fiche (4)'!BR23</f>
        <v>5</v>
      </c>
      <c r="CH54" s="925"/>
      <c r="CI54" s="925"/>
      <c r="CJ54" s="925"/>
      <c r="CK54" s="926"/>
      <c r="CL54" s="936" t="str">
        <f ca="1">CONCATENATE("/",(CELL("contenu",'Fiche (4)'!BO23)))</f>
        <v>/10</v>
      </c>
      <c r="CM54" s="937"/>
      <c r="CN54" s="938"/>
      <c r="CO54" s="1"/>
      <c r="CP54" s="1"/>
      <c r="CQ54" s="1"/>
      <c r="CR54" s="1"/>
      <c r="CS54" s="1"/>
      <c r="CT54" s="534" t="str">
        <f>MID(AV56,8,1)</f>
        <v>4</v>
      </c>
      <c r="CU54" s="534" t="str">
        <f>CT54</f>
        <v>4</v>
      </c>
      <c r="CV54" s="814" t="str">
        <f>'Fiche (4)'!O$9</f>
        <v>3</v>
      </c>
    </row>
    <row r="55" spans="1:100" ht="18" customHeight="1" x14ac:dyDescent="0.2">
      <c r="A55" s="843"/>
      <c r="B55" s="843"/>
      <c r="C55" s="843"/>
      <c r="D55" s="843"/>
      <c r="E55" s="843"/>
      <c r="F55" s="843"/>
      <c r="G55" s="841"/>
      <c r="H55" s="841"/>
      <c r="I55" s="841"/>
      <c r="J55" s="841"/>
      <c r="K55" s="841"/>
      <c r="L55" s="841"/>
      <c r="M55" s="849"/>
      <c r="N55" s="849"/>
      <c r="O55" s="849"/>
      <c r="P55" s="849"/>
      <c r="Q55" s="849"/>
      <c r="R55" s="849"/>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25"/>
      <c r="AW55" s="826"/>
      <c r="AX55" s="826"/>
      <c r="AY55" s="826"/>
      <c r="AZ55" s="826"/>
      <c r="BA55" s="826"/>
      <c r="BB55" s="826"/>
      <c r="BC55" s="826"/>
      <c r="BD55" s="826"/>
      <c r="BE55" s="826"/>
      <c r="BF55" s="826"/>
      <c r="BG55" s="826"/>
      <c r="BH55" s="826"/>
      <c r="BI55" s="826"/>
      <c r="BJ55" s="826"/>
      <c r="BK55" s="826"/>
      <c r="BL55" s="826"/>
      <c r="BM55" s="826"/>
      <c r="BN55" s="826"/>
      <c r="BO55" s="826"/>
      <c r="BP55" s="826"/>
      <c r="BQ55" s="826"/>
      <c r="BR55" s="826"/>
      <c r="BS55" s="826"/>
      <c r="BT55" s="826"/>
      <c r="BU55" s="826"/>
      <c r="BV55" s="826"/>
      <c r="BW55" s="826"/>
      <c r="BX55" s="826"/>
      <c r="BY55" s="826"/>
      <c r="BZ55" s="826"/>
      <c r="CA55" s="826"/>
      <c r="CB55" s="826"/>
      <c r="CC55" s="826"/>
      <c r="CD55" s="826"/>
      <c r="CE55" s="826"/>
      <c r="CF55" s="827"/>
      <c r="CG55" s="918"/>
      <c r="CH55" s="919"/>
      <c r="CI55" s="919"/>
      <c r="CJ55" s="919"/>
      <c r="CK55" s="920"/>
      <c r="CL55" s="939"/>
      <c r="CM55" s="940"/>
      <c r="CN55" s="941"/>
      <c r="CO55" s="1"/>
      <c r="CP55" s="1"/>
      <c r="CQ55" s="1"/>
      <c r="CR55" s="1"/>
      <c r="CS55" s="1"/>
      <c r="CT55" s="534"/>
      <c r="CU55" s="534"/>
      <c r="CV55" s="814"/>
    </row>
    <row r="56" spans="1:100" ht="18" customHeight="1" x14ac:dyDescent="0.2">
      <c r="A56" s="843"/>
      <c r="B56" s="843"/>
      <c r="C56" s="843"/>
      <c r="D56" s="843"/>
      <c r="E56" s="843"/>
      <c r="F56" s="843"/>
      <c r="G56" s="841"/>
      <c r="H56" s="841"/>
      <c r="I56" s="841"/>
      <c r="J56" s="841"/>
      <c r="K56" s="841"/>
      <c r="L56" s="841"/>
      <c r="M56" s="849"/>
      <c r="N56" s="849"/>
      <c r="O56" s="849"/>
      <c r="P56" s="849"/>
      <c r="Q56" s="849"/>
      <c r="R56" s="849"/>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28" t="str">
        <f>IF('Fiche (4)'!BA23=FALSE,(IF('Fiche (4)'!BC23=FALSE,(IF('Fiche (4)'!$BE$23=FALSE,(IF('Fiche (4)'!$BG$23=FALSE,(IF('Fiche (4)'!$BI$23=FALSE,(IF('Fiche (4)'!$BK$23=FALSE,"Non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4: Les opérations sont réalisées seul, la démarche est complète et cohérente cependant les résultats sont faux.</v>
      </c>
      <c r="AW56" s="829"/>
      <c r="AX56" s="829"/>
      <c r="AY56" s="829"/>
      <c r="AZ56" s="829"/>
      <c r="BA56" s="829"/>
      <c r="BB56" s="829"/>
      <c r="BC56" s="829"/>
      <c r="BD56" s="829"/>
      <c r="BE56" s="829"/>
      <c r="BF56" s="829"/>
      <c r="BG56" s="829"/>
      <c r="BH56" s="829"/>
      <c r="BI56" s="829"/>
      <c r="BJ56" s="829"/>
      <c r="BK56" s="829"/>
      <c r="BL56" s="829"/>
      <c r="BM56" s="829"/>
      <c r="BN56" s="829"/>
      <c r="BO56" s="829"/>
      <c r="BP56" s="829"/>
      <c r="BQ56" s="829"/>
      <c r="BR56" s="829"/>
      <c r="BS56" s="829"/>
      <c r="BT56" s="829"/>
      <c r="BU56" s="829"/>
      <c r="BV56" s="829"/>
      <c r="BW56" s="829"/>
      <c r="BX56" s="829"/>
      <c r="BY56" s="829"/>
      <c r="BZ56" s="829"/>
      <c r="CA56" s="829"/>
      <c r="CB56" s="829"/>
      <c r="CC56" s="829"/>
      <c r="CD56" s="829"/>
      <c r="CE56" s="829"/>
      <c r="CF56" s="830"/>
      <c r="CG56" s="918"/>
      <c r="CH56" s="919"/>
      <c r="CI56" s="919"/>
      <c r="CJ56" s="919"/>
      <c r="CK56" s="920"/>
      <c r="CL56" s="939"/>
      <c r="CM56" s="940"/>
      <c r="CN56" s="941"/>
      <c r="CO56" s="1"/>
      <c r="CP56" s="1"/>
      <c r="CQ56" s="1"/>
      <c r="CR56" s="1"/>
      <c r="CS56" s="1"/>
      <c r="CT56" s="534"/>
      <c r="CU56" s="534"/>
      <c r="CV56" s="814"/>
    </row>
    <row r="57" spans="1:100" ht="18" customHeight="1" x14ac:dyDescent="0.2">
      <c r="A57" s="843"/>
      <c r="B57" s="843"/>
      <c r="C57" s="843"/>
      <c r="D57" s="843"/>
      <c r="E57" s="843"/>
      <c r="F57" s="843"/>
      <c r="G57" s="863"/>
      <c r="H57" s="863"/>
      <c r="I57" s="863"/>
      <c r="J57" s="863"/>
      <c r="K57" s="863"/>
      <c r="L57" s="863"/>
      <c r="M57" s="849"/>
      <c r="N57" s="849"/>
      <c r="O57" s="849"/>
      <c r="P57" s="849"/>
      <c r="Q57" s="849"/>
      <c r="R57" s="849"/>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28"/>
      <c r="AW57" s="829"/>
      <c r="AX57" s="829"/>
      <c r="AY57" s="829"/>
      <c r="AZ57" s="829"/>
      <c r="BA57" s="829"/>
      <c r="BB57" s="829"/>
      <c r="BC57" s="829"/>
      <c r="BD57" s="829"/>
      <c r="BE57" s="829"/>
      <c r="BF57" s="829"/>
      <c r="BG57" s="829"/>
      <c r="BH57" s="829"/>
      <c r="BI57" s="829"/>
      <c r="BJ57" s="829"/>
      <c r="BK57" s="829"/>
      <c r="BL57" s="829"/>
      <c r="BM57" s="829"/>
      <c r="BN57" s="829"/>
      <c r="BO57" s="829"/>
      <c r="BP57" s="829"/>
      <c r="BQ57" s="829"/>
      <c r="BR57" s="829"/>
      <c r="BS57" s="829"/>
      <c r="BT57" s="829"/>
      <c r="BU57" s="829"/>
      <c r="BV57" s="829"/>
      <c r="BW57" s="829"/>
      <c r="BX57" s="829"/>
      <c r="BY57" s="829"/>
      <c r="BZ57" s="829"/>
      <c r="CA57" s="829"/>
      <c r="CB57" s="829"/>
      <c r="CC57" s="829"/>
      <c r="CD57" s="829"/>
      <c r="CE57" s="829"/>
      <c r="CF57" s="830"/>
      <c r="CG57" s="918"/>
      <c r="CH57" s="919"/>
      <c r="CI57" s="919"/>
      <c r="CJ57" s="919"/>
      <c r="CK57" s="920"/>
      <c r="CL57" s="939"/>
      <c r="CM57" s="940"/>
      <c r="CN57" s="941"/>
      <c r="CO57" s="1"/>
      <c r="CP57" s="1"/>
      <c r="CQ57" s="1"/>
      <c r="CR57" s="1"/>
      <c r="CS57" s="1"/>
      <c r="CT57" s="534"/>
      <c r="CU57" s="534"/>
      <c r="CV57" s="814"/>
    </row>
    <row r="58" spans="1:100" ht="18" customHeight="1" x14ac:dyDescent="0.2">
      <c r="A58" s="843"/>
      <c r="B58" s="843"/>
      <c r="C58" s="843"/>
      <c r="D58" s="843"/>
      <c r="E58" s="843"/>
      <c r="F58" s="843"/>
      <c r="G58" s="841" t="str">
        <f ca="1">CONCATENATE("C ",(CELL("contenu",'Fiche (4)'!$A$24:$C$26)))</f>
        <v>C 4.3.1</v>
      </c>
      <c r="H58" s="841"/>
      <c r="I58" s="841"/>
      <c r="J58" s="841"/>
      <c r="K58" s="841"/>
      <c r="L58" s="841"/>
      <c r="M58" s="849" t="str">
        <f ca="1">'Fiche (4)'!D24</f>
        <v>Tracer l’implantation des ouvrages :
• axes, alignements, épaisseurs,
• niveau, aplomb, surfaces de référence,
• répartition, calepinage…</v>
      </c>
      <c r="N58" s="849"/>
      <c r="O58" s="849"/>
      <c r="P58" s="849"/>
      <c r="Q58" s="849"/>
      <c r="R58" s="849"/>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31" t="str">
        <f>'Fiche (4)'!AD24</f>
        <v>La position des tasseaux est tracée sur les cloisons.
La hauteur demandée et les niveaux sont respectés.</v>
      </c>
      <c r="AW58" s="832"/>
      <c r="AX58" s="832"/>
      <c r="AY58" s="832"/>
      <c r="AZ58" s="832"/>
      <c r="BA58" s="832"/>
      <c r="BB58" s="832"/>
      <c r="BC58" s="832"/>
      <c r="BD58" s="832"/>
      <c r="BE58" s="832"/>
      <c r="BF58" s="832"/>
      <c r="BG58" s="832"/>
      <c r="BH58" s="832"/>
      <c r="BI58" s="832"/>
      <c r="BJ58" s="832"/>
      <c r="BK58" s="832"/>
      <c r="BL58" s="832"/>
      <c r="BM58" s="832"/>
      <c r="BN58" s="832"/>
      <c r="BO58" s="832"/>
      <c r="BP58" s="832"/>
      <c r="BQ58" s="832"/>
      <c r="BR58" s="832"/>
      <c r="BS58" s="832"/>
      <c r="BT58" s="832"/>
      <c r="BU58" s="832"/>
      <c r="BV58" s="832"/>
      <c r="BW58" s="832"/>
      <c r="BX58" s="832"/>
      <c r="BY58" s="832"/>
      <c r="BZ58" s="832"/>
      <c r="CA58" s="832"/>
      <c r="CB58" s="832"/>
      <c r="CC58" s="832"/>
      <c r="CD58" s="832"/>
      <c r="CE58" s="832"/>
      <c r="CF58" s="833"/>
      <c r="CG58" s="915">
        <f>'Fiche (4)'!BR26</f>
        <v>7.5</v>
      </c>
      <c r="CH58" s="916"/>
      <c r="CI58" s="916"/>
      <c r="CJ58" s="916"/>
      <c r="CK58" s="917"/>
      <c r="CL58" s="888" t="str">
        <f ca="1">CONCATENATE("/",(CELL("contenu",'Fiche (4)'!BO26)))</f>
        <v>/10</v>
      </c>
      <c r="CM58" s="889"/>
      <c r="CN58" s="890"/>
      <c r="CO58" s="1"/>
      <c r="CP58" s="1"/>
      <c r="CQ58" s="1"/>
      <c r="CR58" s="1"/>
      <c r="CS58" s="1"/>
      <c r="CT58" s="534" t="str">
        <f>MID(AV60,8,1)</f>
        <v>5</v>
      </c>
      <c r="CU58" s="534" t="str">
        <f>CT58</f>
        <v>5</v>
      </c>
      <c r="CV58" s="814" t="str">
        <f>'Fiche (4)'!O$9</f>
        <v>3</v>
      </c>
    </row>
    <row r="59" spans="1:100" ht="18" customHeight="1" x14ac:dyDescent="0.2">
      <c r="A59" s="843"/>
      <c r="B59" s="843"/>
      <c r="C59" s="843"/>
      <c r="D59" s="843"/>
      <c r="E59" s="843"/>
      <c r="F59" s="843"/>
      <c r="G59" s="841"/>
      <c r="H59" s="841"/>
      <c r="I59" s="841"/>
      <c r="J59" s="841"/>
      <c r="K59" s="841"/>
      <c r="L59" s="841"/>
      <c r="M59" s="849"/>
      <c r="N59" s="849"/>
      <c r="O59" s="849"/>
      <c r="P59" s="849"/>
      <c r="Q59" s="849"/>
      <c r="R59" s="849"/>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25"/>
      <c r="AW59" s="826"/>
      <c r="AX59" s="826"/>
      <c r="AY59" s="826"/>
      <c r="AZ59" s="826"/>
      <c r="BA59" s="826"/>
      <c r="BB59" s="826"/>
      <c r="BC59" s="826"/>
      <c r="BD59" s="826"/>
      <c r="BE59" s="826"/>
      <c r="BF59" s="826"/>
      <c r="BG59" s="826"/>
      <c r="BH59" s="826"/>
      <c r="BI59" s="826"/>
      <c r="BJ59" s="826"/>
      <c r="BK59" s="826"/>
      <c r="BL59" s="826"/>
      <c r="BM59" s="826"/>
      <c r="BN59" s="826"/>
      <c r="BO59" s="826"/>
      <c r="BP59" s="826"/>
      <c r="BQ59" s="826"/>
      <c r="BR59" s="826"/>
      <c r="BS59" s="826"/>
      <c r="BT59" s="826"/>
      <c r="BU59" s="826"/>
      <c r="BV59" s="826"/>
      <c r="BW59" s="826"/>
      <c r="BX59" s="826"/>
      <c r="BY59" s="826"/>
      <c r="BZ59" s="826"/>
      <c r="CA59" s="826"/>
      <c r="CB59" s="826"/>
      <c r="CC59" s="826"/>
      <c r="CD59" s="826"/>
      <c r="CE59" s="826"/>
      <c r="CF59" s="827"/>
      <c r="CG59" s="918"/>
      <c r="CH59" s="919"/>
      <c r="CI59" s="919"/>
      <c r="CJ59" s="919"/>
      <c r="CK59" s="920"/>
      <c r="CL59" s="891"/>
      <c r="CM59" s="892"/>
      <c r="CN59" s="893"/>
      <c r="CO59" s="1"/>
      <c r="CP59" s="1"/>
      <c r="CQ59" s="1"/>
      <c r="CR59" s="1"/>
      <c r="CS59" s="1"/>
      <c r="CT59" s="534"/>
      <c r="CU59" s="534"/>
      <c r="CV59" s="814"/>
    </row>
    <row r="60" spans="1:100" ht="18" customHeight="1" x14ac:dyDescent="0.2">
      <c r="A60" s="843"/>
      <c r="B60" s="843"/>
      <c r="C60" s="843"/>
      <c r="D60" s="843"/>
      <c r="E60" s="843"/>
      <c r="F60" s="843"/>
      <c r="G60" s="841"/>
      <c r="H60" s="841"/>
      <c r="I60" s="841"/>
      <c r="J60" s="841"/>
      <c r="K60" s="841"/>
      <c r="L60" s="841"/>
      <c r="M60" s="849"/>
      <c r="N60" s="849"/>
      <c r="O60" s="849"/>
      <c r="P60" s="849"/>
      <c r="Q60" s="849"/>
      <c r="R60" s="849"/>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28" t="str">
        <f>IF('Fiche (4)'!BA26=FALSE,(IF('Fiche (4)'!BC26=FALSE,(IF('Fiche (4)'!$BE$26=FALSE,(IF('Fiche (4)'!$BG$26=FALSE,(IF('Fiche (4)'!$BI$26=FALSE,(IF('Fiche (4)'!$BK$26=FALSE,"Non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c r="BU60" s="829"/>
      <c r="BV60" s="829"/>
      <c r="BW60" s="829"/>
      <c r="BX60" s="829"/>
      <c r="BY60" s="829"/>
      <c r="BZ60" s="829"/>
      <c r="CA60" s="829"/>
      <c r="CB60" s="829"/>
      <c r="CC60" s="829"/>
      <c r="CD60" s="829"/>
      <c r="CE60" s="829"/>
      <c r="CF60" s="830"/>
      <c r="CG60" s="918"/>
      <c r="CH60" s="919"/>
      <c r="CI60" s="919"/>
      <c r="CJ60" s="919"/>
      <c r="CK60" s="920"/>
      <c r="CL60" s="891"/>
      <c r="CM60" s="892"/>
      <c r="CN60" s="893"/>
      <c r="CO60" s="1"/>
      <c r="CP60" s="1"/>
      <c r="CQ60" s="1"/>
      <c r="CR60" s="1"/>
      <c r="CS60" s="1"/>
      <c r="CT60" s="534"/>
      <c r="CU60" s="534"/>
      <c r="CV60" s="814"/>
    </row>
    <row r="61" spans="1:100" ht="18" customHeight="1" x14ac:dyDescent="0.2">
      <c r="A61" s="843"/>
      <c r="B61" s="843"/>
      <c r="C61" s="843"/>
      <c r="D61" s="843"/>
      <c r="E61" s="843"/>
      <c r="F61" s="843"/>
      <c r="G61" s="841"/>
      <c r="H61" s="841"/>
      <c r="I61" s="841"/>
      <c r="J61" s="841"/>
      <c r="K61" s="841"/>
      <c r="L61" s="841"/>
      <c r="M61" s="849"/>
      <c r="N61" s="849"/>
      <c r="O61" s="849"/>
      <c r="P61" s="849"/>
      <c r="Q61" s="849"/>
      <c r="R61" s="849"/>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34"/>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835"/>
      <c r="CA61" s="835"/>
      <c r="CB61" s="835"/>
      <c r="CC61" s="835"/>
      <c r="CD61" s="835"/>
      <c r="CE61" s="835"/>
      <c r="CF61" s="836"/>
      <c r="CG61" s="921"/>
      <c r="CH61" s="922"/>
      <c r="CI61" s="922"/>
      <c r="CJ61" s="922"/>
      <c r="CK61" s="923"/>
      <c r="CL61" s="894"/>
      <c r="CM61" s="895"/>
      <c r="CN61" s="896"/>
      <c r="CO61" s="1"/>
      <c r="CP61" s="1"/>
      <c r="CQ61" s="1"/>
      <c r="CR61" s="1"/>
      <c r="CS61" s="1"/>
      <c r="CT61" s="534"/>
      <c r="CU61" s="534"/>
      <c r="CV61" s="814"/>
    </row>
    <row r="62" spans="1:100" ht="18" customHeight="1" x14ac:dyDescent="0.2">
      <c r="A62" s="843"/>
      <c r="B62" s="843"/>
      <c r="C62" s="843"/>
      <c r="D62" s="843"/>
      <c r="E62" s="843"/>
      <c r="F62" s="843"/>
      <c r="G62" s="840" t="str">
        <f ca="1">CONCATENATE("C ",(CELL("contenu",'Fiche (4)'!$A$27:$C$29)))</f>
        <v>C 4.4.5</v>
      </c>
      <c r="H62" s="840"/>
      <c r="I62" s="840"/>
      <c r="J62" s="840"/>
      <c r="K62" s="840"/>
      <c r="L62" s="840"/>
      <c r="M62" s="849" t="str">
        <f ca="1">'Fiche (4)'!D27</f>
        <v>Positionner les fixations.</v>
      </c>
      <c r="N62" s="849"/>
      <c r="O62" s="849"/>
      <c r="P62" s="849"/>
      <c r="Q62" s="849"/>
      <c r="R62" s="849"/>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25" t="str">
        <f>'Fiche (4)'!AD27</f>
        <v>Les fixations sont positionnées de manière à respecter:
-le dessin de définition de la tablette;
-la hauteur demandée et le niveau.</v>
      </c>
      <c r="AW62" s="826"/>
      <c r="AX62" s="826"/>
      <c r="AY62" s="826"/>
      <c r="AZ62" s="826"/>
      <c r="BA62" s="826"/>
      <c r="BB62" s="826"/>
      <c r="BC62" s="826"/>
      <c r="BD62" s="826"/>
      <c r="BE62" s="826"/>
      <c r="BF62" s="826"/>
      <c r="BG62" s="826"/>
      <c r="BH62" s="826"/>
      <c r="BI62" s="826"/>
      <c r="BJ62" s="826"/>
      <c r="BK62" s="826"/>
      <c r="BL62" s="826"/>
      <c r="BM62" s="826"/>
      <c r="BN62" s="826"/>
      <c r="BO62" s="826"/>
      <c r="BP62" s="826"/>
      <c r="BQ62" s="826"/>
      <c r="BR62" s="826"/>
      <c r="BS62" s="826"/>
      <c r="BT62" s="826"/>
      <c r="BU62" s="826"/>
      <c r="BV62" s="826"/>
      <c r="BW62" s="826"/>
      <c r="BX62" s="826"/>
      <c r="BY62" s="826"/>
      <c r="BZ62" s="826"/>
      <c r="CA62" s="826"/>
      <c r="CB62" s="826"/>
      <c r="CC62" s="826"/>
      <c r="CD62" s="826"/>
      <c r="CE62" s="826"/>
      <c r="CF62" s="827"/>
      <c r="CG62" s="918">
        <f>'Fiche (4)'!BR29</f>
        <v>7.5</v>
      </c>
      <c r="CH62" s="919"/>
      <c r="CI62" s="919"/>
      <c r="CJ62" s="919"/>
      <c r="CK62" s="920"/>
      <c r="CL62" s="888" t="str">
        <f ca="1">CONCATENATE("/",(CELL("contenu",'Fiche (4)'!BO29)))</f>
        <v>/10</v>
      </c>
      <c r="CM62" s="889"/>
      <c r="CN62" s="890"/>
      <c r="CO62" s="1"/>
      <c r="CP62" s="1"/>
      <c r="CQ62" s="1"/>
      <c r="CR62" s="1"/>
      <c r="CS62" s="1"/>
      <c r="CT62" s="534" t="str">
        <f>MID(AV64,8,1)</f>
        <v>5</v>
      </c>
      <c r="CU62" s="534" t="str">
        <f>CT62</f>
        <v>5</v>
      </c>
      <c r="CV62" s="814" t="str">
        <f>'Fiche (4)'!O$9</f>
        <v>3</v>
      </c>
    </row>
    <row r="63" spans="1:100" ht="18" customHeight="1" x14ac:dyDescent="0.2">
      <c r="A63" s="843"/>
      <c r="B63" s="843"/>
      <c r="C63" s="843"/>
      <c r="D63" s="843"/>
      <c r="E63" s="843"/>
      <c r="F63" s="843"/>
      <c r="G63" s="841"/>
      <c r="H63" s="841"/>
      <c r="I63" s="841"/>
      <c r="J63" s="841"/>
      <c r="K63" s="841"/>
      <c r="L63" s="841"/>
      <c r="M63" s="849"/>
      <c r="N63" s="849"/>
      <c r="O63" s="849"/>
      <c r="P63" s="849"/>
      <c r="Q63" s="849"/>
      <c r="R63" s="849"/>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25"/>
      <c r="AW63" s="826"/>
      <c r="AX63" s="826"/>
      <c r="AY63" s="826"/>
      <c r="AZ63" s="826"/>
      <c r="BA63" s="826"/>
      <c r="BB63" s="826"/>
      <c r="BC63" s="826"/>
      <c r="BD63" s="826"/>
      <c r="BE63" s="826"/>
      <c r="BF63" s="826"/>
      <c r="BG63" s="826"/>
      <c r="BH63" s="826"/>
      <c r="BI63" s="826"/>
      <c r="BJ63" s="826"/>
      <c r="BK63" s="826"/>
      <c r="BL63" s="826"/>
      <c r="BM63" s="826"/>
      <c r="BN63" s="826"/>
      <c r="BO63" s="826"/>
      <c r="BP63" s="826"/>
      <c r="BQ63" s="826"/>
      <c r="BR63" s="826"/>
      <c r="BS63" s="826"/>
      <c r="BT63" s="826"/>
      <c r="BU63" s="826"/>
      <c r="BV63" s="826"/>
      <c r="BW63" s="826"/>
      <c r="BX63" s="826"/>
      <c r="BY63" s="826"/>
      <c r="BZ63" s="826"/>
      <c r="CA63" s="826"/>
      <c r="CB63" s="826"/>
      <c r="CC63" s="826"/>
      <c r="CD63" s="826"/>
      <c r="CE63" s="826"/>
      <c r="CF63" s="827"/>
      <c r="CG63" s="918"/>
      <c r="CH63" s="919"/>
      <c r="CI63" s="919"/>
      <c r="CJ63" s="919"/>
      <c r="CK63" s="920"/>
      <c r="CL63" s="891"/>
      <c r="CM63" s="892"/>
      <c r="CN63" s="893"/>
      <c r="CO63" s="1"/>
      <c r="CP63" s="1"/>
      <c r="CQ63" s="1"/>
      <c r="CR63" s="1"/>
      <c r="CS63" s="1"/>
      <c r="CT63" s="534"/>
      <c r="CU63" s="534"/>
      <c r="CV63" s="814"/>
    </row>
    <row r="64" spans="1:100" ht="18" customHeight="1" x14ac:dyDescent="0.2">
      <c r="A64" s="843"/>
      <c r="B64" s="843"/>
      <c r="C64" s="843"/>
      <c r="D64" s="843"/>
      <c r="E64" s="843"/>
      <c r="F64" s="843"/>
      <c r="G64" s="841"/>
      <c r="H64" s="841"/>
      <c r="I64" s="841"/>
      <c r="J64" s="841"/>
      <c r="K64" s="841"/>
      <c r="L64" s="841"/>
      <c r="M64" s="849"/>
      <c r="N64" s="849"/>
      <c r="O64" s="849"/>
      <c r="P64" s="849"/>
      <c r="Q64" s="849"/>
      <c r="R64" s="849"/>
      <c r="S64" s="849"/>
      <c r="T64" s="849"/>
      <c r="U64" s="849"/>
      <c r="V64" s="849"/>
      <c r="W64" s="849"/>
      <c r="X64" s="849"/>
      <c r="Y64" s="849"/>
      <c r="Z64" s="849"/>
      <c r="AA64" s="849"/>
      <c r="AB64" s="849"/>
      <c r="AC64" s="849"/>
      <c r="AD64" s="849"/>
      <c r="AE64" s="849"/>
      <c r="AF64" s="849"/>
      <c r="AG64" s="849"/>
      <c r="AH64" s="849"/>
      <c r="AI64" s="849"/>
      <c r="AJ64" s="849"/>
      <c r="AK64" s="849"/>
      <c r="AL64" s="849"/>
      <c r="AM64" s="849"/>
      <c r="AN64" s="849"/>
      <c r="AO64" s="849"/>
      <c r="AP64" s="849"/>
      <c r="AQ64" s="849"/>
      <c r="AR64" s="849"/>
      <c r="AS64" s="849"/>
      <c r="AT64" s="849"/>
      <c r="AU64" s="849"/>
      <c r="AV64" s="828" t="str">
        <f>IF('Fiche (4)'!BA29=FALSE,(IF('Fiche (4)'!BC29=FALSE,(IF('Fiche (4)'!$BE$29=FALSE,(IF('Fiche (4)'!$BG$29=FALSE,(IF('Fiche (4)'!$BI$29=FALSE,(IF('Fiche (4)'!$BK$29=FALSE,"Non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c r="BV64" s="829"/>
      <c r="BW64" s="829"/>
      <c r="BX64" s="829"/>
      <c r="BY64" s="829"/>
      <c r="BZ64" s="829"/>
      <c r="CA64" s="829"/>
      <c r="CB64" s="829"/>
      <c r="CC64" s="829"/>
      <c r="CD64" s="829"/>
      <c r="CE64" s="829"/>
      <c r="CF64" s="830"/>
      <c r="CG64" s="918"/>
      <c r="CH64" s="919"/>
      <c r="CI64" s="919"/>
      <c r="CJ64" s="919"/>
      <c r="CK64" s="920"/>
      <c r="CL64" s="891"/>
      <c r="CM64" s="892"/>
      <c r="CN64" s="893"/>
      <c r="CO64" s="1"/>
      <c r="CP64" s="1"/>
      <c r="CQ64" s="1"/>
      <c r="CR64" s="1"/>
      <c r="CS64" s="1"/>
      <c r="CT64" s="534"/>
      <c r="CU64" s="534"/>
      <c r="CV64" s="814"/>
    </row>
    <row r="65" spans="1:100" ht="18" customHeight="1" x14ac:dyDescent="0.2">
      <c r="A65" s="844"/>
      <c r="B65" s="844"/>
      <c r="C65" s="844"/>
      <c r="D65" s="844"/>
      <c r="E65" s="844"/>
      <c r="F65" s="844"/>
      <c r="G65" s="841"/>
      <c r="H65" s="841"/>
      <c r="I65" s="841"/>
      <c r="J65" s="841"/>
      <c r="K65" s="841"/>
      <c r="L65" s="841"/>
      <c r="M65" s="849"/>
      <c r="N65" s="849"/>
      <c r="O65" s="849"/>
      <c r="P65" s="849"/>
      <c r="Q65" s="849"/>
      <c r="R65" s="849"/>
      <c r="S65" s="849"/>
      <c r="T65" s="849"/>
      <c r="U65" s="849"/>
      <c r="V65" s="849"/>
      <c r="W65" s="849"/>
      <c r="X65" s="849"/>
      <c r="Y65" s="849"/>
      <c r="Z65" s="849"/>
      <c r="AA65" s="849"/>
      <c r="AB65" s="849"/>
      <c r="AC65" s="849"/>
      <c r="AD65" s="849"/>
      <c r="AE65" s="849"/>
      <c r="AF65" s="849"/>
      <c r="AG65" s="849"/>
      <c r="AH65" s="849"/>
      <c r="AI65" s="849"/>
      <c r="AJ65" s="849"/>
      <c r="AK65" s="849"/>
      <c r="AL65" s="849"/>
      <c r="AM65" s="849"/>
      <c r="AN65" s="849"/>
      <c r="AO65" s="849"/>
      <c r="AP65" s="849"/>
      <c r="AQ65" s="849"/>
      <c r="AR65" s="849"/>
      <c r="AS65" s="849"/>
      <c r="AT65" s="849"/>
      <c r="AU65" s="849"/>
      <c r="AV65" s="834"/>
      <c r="AW65" s="835"/>
      <c r="AX65" s="835"/>
      <c r="AY65" s="835"/>
      <c r="AZ65" s="835"/>
      <c r="BA65" s="835"/>
      <c r="BB65" s="835"/>
      <c r="BC65" s="835"/>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c r="CB65" s="835"/>
      <c r="CC65" s="835"/>
      <c r="CD65" s="835"/>
      <c r="CE65" s="835"/>
      <c r="CF65" s="836"/>
      <c r="CG65" s="921"/>
      <c r="CH65" s="922"/>
      <c r="CI65" s="922"/>
      <c r="CJ65" s="922"/>
      <c r="CK65" s="923"/>
      <c r="CL65" s="894"/>
      <c r="CM65" s="895"/>
      <c r="CN65" s="896"/>
      <c r="CO65" s="1"/>
      <c r="CP65" s="1"/>
      <c r="CQ65" s="1"/>
      <c r="CR65" s="1"/>
      <c r="CS65" s="1"/>
      <c r="CT65" s="534"/>
      <c r="CU65" s="534"/>
      <c r="CV65" s="814"/>
    </row>
    <row r="66" spans="1:100" ht="18" customHeight="1" x14ac:dyDescent="0.2">
      <c r="A66" s="842" t="str">
        <f ca="1">CELL("contenu",'Fiche (5)'!$G$11:$BO$12)</f>
        <v>Préparer et ajuster les ouvrages</v>
      </c>
      <c r="B66" s="842"/>
      <c r="C66" s="842"/>
      <c r="D66" s="842"/>
      <c r="E66" s="842"/>
      <c r="F66" s="842"/>
      <c r="G66" s="862" t="str">
        <f ca="1">CONCATENATE("C ",(CELL("contenu",'Fiche (5)'!$A$21:$C$23)))</f>
        <v>C 4.1.6</v>
      </c>
      <c r="H66" s="862"/>
      <c r="I66" s="862"/>
      <c r="J66" s="862"/>
      <c r="K66" s="862"/>
      <c r="L66" s="862"/>
      <c r="M66" s="850" t="str">
        <f ca="1">'Fiche (5)'!D21</f>
        <v>S’équiper des protections individuelles adaptées à la situation du chantier.</v>
      </c>
      <c r="N66" s="850"/>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850"/>
      <c r="AR66" s="850"/>
      <c r="AS66" s="850"/>
      <c r="AT66" s="850"/>
      <c r="AU66" s="850"/>
      <c r="AV66" s="822" t="str">
        <f>'Fiche (5)'!AD21</f>
        <v>Les EPI sont portés durant l'intervention.</v>
      </c>
      <c r="AW66" s="823"/>
      <c r="AX66" s="823"/>
      <c r="AY66" s="823"/>
      <c r="AZ66" s="823"/>
      <c r="BA66" s="823"/>
      <c r="BB66" s="823"/>
      <c r="BC66" s="823"/>
      <c r="BD66" s="823"/>
      <c r="BE66" s="823"/>
      <c r="BF66" s="823"/>
      <c r="BG66" s="823"/>
      <c r="BH66" s="823"/>
      <c r="BI66" s="823"/>
      <c r="BJ66" s="823"/>
      <c r="BK66" s="823"/>
      <c r="BL66" s="823"/>
      <c r="BM66" s="823"/>
      <c r="BN66" s="823"/>
      <c r="BO66" s="823"/>
      <c r="BP66" s="823"/>
      <c r="BQ66" s="823"/>
      <c r="BR66" s="823"/>
      <c r="BS66" s="823"/>
      <c r="BT66" s="823"/>
      <c r="BU66" s="823"/>
      <c r="BV66" s="823"/>
      <c r="BW66" s="823"/>
      <c r="BX66" s="823"/>
      <c r="BY66" s="823"/>
      <c r="BZ66" s="823"/>
      <c r="CA66" s="823"/>
      <c r="CB66" s="823"/>
      <c r="CC66" s="823"/>
      <c r="CD66" s="823"/>
      <c r="CE66" s="823"/>
      <c r="CF66" s="824"/>
      <c r="CG66" s="924">
        <f>'Fiche (5)'!BR23</f>
        <v>0</v>
      </c>
      <c r="CH66" s="925"/>
      <c r="CI66" s="925"/>
      <c r="CJ66" s="925"/>
      <c r="CK66" s="926"/>
      <c r="CL66" s="936" t="str">
        <f ca="1">CONCATENATE("/",(CELL("contenu",'Fiche (5)'!BO23)))</f>
        <v>/0</v>
      </c>
      <c r="CM66" s="937"/>
      <c r="CN66" s="938"/>
      <c r="CO66" s="1"/>
      <c r="CP66" s="1"/>
      <c r="CQ66" s="1"/>
      <c r="CR66" s="1"/>
      <c r="CS66" s="1"/>
      <c r="CT66" s="534" t="str">
        <f>MID(AV68,8,1)</f>
        <v>3</v>
      </c>
      <c r="CU66" s="534" t="str">
        <f>CT66</f>
        <v>3</v>
      </c>
      <c r="CV66" s="814" t="str">
        <f>'Fiche (5)'!O$9</f>
        <v>3</v>
      </c>
    </row>
    <row r="67" spans="1:100" ht="18" customHeight="1" x14ac:dyDescent="0.2">
      <c r="A67" s="843"/>
      <c r="B67" s="843"/>
      <c r="C67" s="843"/>
      <c r="D67" s="843"/>
      <c r="E67" s="843"/>
      <c r="F67" s="843"/>
      <c r="G67" s="841"/>
      <c r="H67" s="841"/>
      <c r="I67" s="841"/>
      <c r="J67" s="841"/>
      <c r="K67" s="841"/>
      <c r="L67" s="841"/>
      <c r="M67" s="849"/>
      <c r="N67" s="849"/>
      <c r="O67" s="849"/>
      <c r="P67" s="849"/>
      <c r="Q67" s="849"/>
      <c r="R67" s="849"/>
      <c r="S67" s="849"/>
      <c r="T67" s="849"/>
      <c r="U67" s="849"/>
      <c r="V67" s="849"/>
      <c r="W67" s="849"/>
      <c r="X67" s="849"/>
      <c r="Y67" s="849"/>
      <c r="Z67" s="849"/>
      <c r="AA67" s="849"/>
      <c r="AB67" s="849"/>
      <c r="AC67" s="849"/>
      <c r="AD67" s="849"/>
      <c r="AE67" s="849"/>
      <c r="AF67" s="849"/>
      <c r="AG67" s="849"/>
      <c r="AH67" s="849"/>
      <c r="AI67" s="849"/>
      <c r="AJ67" s="849"/>
      <c r="AK67" s="849"/>
      <c r="AL67" s="849"/>
      <c r="AM67" s="849"/>
      <c r="AN67" s="849"/>
      <c r="AO67" s="849"/>
      <c r="AP67" s="849"/>
      <c r="AQ67" s="849"/>
      <c r="AR67" s="849"/>
      <c r="AS67" s="849"/>
      <c r="AT67" s="849"/>
      <c r="AU67" s="849"/>
      <c r="AV67" s="825"/>
      <c r="AW67" s="826"/>
      <c r="AX67" s="826"/>
      <c r="AY67" s="826"/>
      <c r="AZ67" s="826"/>
      <c r="BA67" s="826"/>
      <c r="BB67" s="826"/>
      <c r="BC67" s="826"/>
      <c r="BD67" s="826"/>
      <c r="BE67" s="826"/>
      <c r="BF67" s="826"/>
      <c r="BG67" s="826"/>
      <c r="BH67" s="826"/>
      <c r="BI67" s="826"/>
      <c r="BJ67" s="826"/>
      <c r="BK67" s="826"/>
      <c r="BL67" s="826"/>
      <c r="BM67" s="826"/>
      <c r="BN67" s="826"/>
      <c r="BO67" s="826"/>
      <c r="BP67" s="826"/>
      <c r="BQ67" s="826"/>
      <c r="BR67" s="826"/>
      <c r="BS67" s="826"/>
      <c r="BT67" s="826"/>
      <c r="BU67" s="826"/>
      <c r="BV67" s="826"/>
      <c r="BW67" s="826"/>
      <c r="BX67" s="826"/>
      <c r="BY67" s="826"/>
      <c r="BZ67" s="826"/>
      <c r="CA67" s="826"/>
      <c r="CB67" s="826"/>
      <c r="CC67" s="826"/>
      <c r="CD67" s="826"/>
      <c r="CE67" s="826"/>
      <c r="CF67" s="827"/>
      <c r="CG67" s="918"/>
      <c r="CH67" s="919"/>
      <c r="CI67" s="919"/>
      <c r="CJ67" s="919"/>
      <c r="CK67" s="920"/>
      <c r="CL67" s="939"/>
      <c r="CM67" s="940"/>
      <c r="CN67" s="941"/>
      <c r="CO67" s="1"/>
      <c r="CP67" s="1"/>
      <c r="CQ67" s="1"/>
      <c r="CR67" s="1"/>
      <c r="CS67" s="1"/>
      <c r="CT67" s="534"/>
      <c r="CU67" s="534"/>
      <c r="CV67" s="814"/>
    </row>
    <row r="68" spans="1:100" ht="18" customHeight="1" x14ac:dyDescent="0.2">
      <c r="A68" s="843"/>
      <c r="B68" s="843"/>
      <c r="C68" s="843"/>
      <c r="D68" s="843"/>
      <c r="E68" s="843"/>
      <c r="F68" s="843"/>
      <c r="G68" s="841"/>
      <c r="H68" s="841"/>
      <c r="I68" s="841"/>
      <c r="J68" s="841"/>
      <c r="K68" s="841"/>
      <c r="L68" s="841"/>
      <c r="M68" s="849"/>
      <c r="N68" s="849"/>
      <c r="O68" s="849"/>
      <c r="P68" s="849"/>
      <c r="Q68" s="849"/>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28" t="str">
        <f>IF('Fiche (5)'!BA23=FALSE,(IF('Fiche (5)'!BC23=FALSE,(IF('Fiche (5)'!$BE$23=FALSE,(IF('Fiche (5)'!$BG$23=FALSE,(IF('Fiche (5)'!$BI$23=FALSE,(IF('Fiche (5)'!$BK$23=FALSE,"Non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3: Les opérations sont réalisées seul mais la démarche est incomplète et/ou incohérente.</v>
      </c>
      <c r="AW68" s="829"/>
      <c r="AX68" s="829"/>
      <c r="AY68" s="829"/>
      <c r="AZ68" s="829"/>
      <c r="BA68" s="829"/>
      <c r="BB68" s="829"/>
      <c r="BC68" s="829"/>
      <c r="BD68" s="829"/>
      <c r="BE68" s="829"/>
      <c r="BF68" s="829"/>
      <c r="BG68" s="829"/>
      <c r="BH68" s="829"/>
      <c r="BI68" s="829"/>
      <c r="BJ68" s="829"/>
      <c r="BK68" s="829"/>
      <c r="BL68" s="829"/>
      <c r="BM68" s="829"/>
      <c r="BN68" s="829"/>
      <c r="BO68" s="829"/>
      <c r="BP68" s="829"/>
      <c r="BQ68" s="829"/>
      <c r="BR68" s="829"/>
      <c r="BS68" s="829"/>
      <c r="BT68" s="829"/>
      <c r="BU68" s="829"/>
      <c r="BV68" s="829"/>
      <c r="BW68" s="829"/>
      <c r="BX68" s="829"/>
      <c r="BY68" s="829"/>
      <c r="BZ68" s="829"/>
      <c r="CA68" s="829"/>
      <c r="CB68" s="829"/>
      <c r="CC68" s="829"/>
      <c r="CD68" s="829"/>
      <c r="CE68" s="829"/>
      <c r="CF68" s="830"/>
      <c r="CG68" s="918"/>
      <c r="CH68" s="919"/>
      <c r="CI68" s="919"/>
      <c r="CJ68" s="919"/>
      <c r="CK68" s="920"/>
      <c r="CL68" s="939"/>
      <c r="CM68" s="940"/>
      <c r="CN68" s="941"/>
      <c r="CO68" s="1"/>
      <c r="CP68" s="1"/>
      <c r="CQ68" s="1"/>
      <c r="CR68" s="1"/>
      <c r="CS68" s="1"/>
      <c r="CT68" s="534"/>
      <c r="CU68" s="534"/>
      <c r="CV68" s="814"/>
    </row>
    <row r="69" spans="1:100" ht="18" customHeight="1" x14ac:dyDescent="0.2">
      <c r="A69" s="843"/>
      <c r="B69" s="843"/>
      <c r="C69" s="843"/>
      <c r="D69" s="843"/>
      <c r="E69" s="843"/>
      <c r="F69" s="843"/>
      <c r="G69" s="863"/>
      <c r="H69" s="863"/>
      <c r="I69" s="863"/>
      <c r="J69" s="863"/>
      <c r="K69" s="863"/>
      <c r="L69" s="863"/>
      <c r="M69" s="849"/>
      <c r="N69" s="849"/>
      <c r="O69" s="849"/>
      <c r="P69" s="849"/>
      <c r="Q69" s="849"/>
      <c r="R69" s="849"/>
      <c r="S69" s="849"/>
      <c r="T69" s="849"/>
      <c r="U69" s="849"/>
      <c r="V69" s="849"/>
      <c r="W69" s="849"/>
      <c r="X69" s="849"/>
      <c r="Y69" s="849"/>
      <c r="Z69" s="849"/>
      <c r="AA69" s="849"/>
      <c r="AB69" s="849"/>
      <c r="AC69" s="849"/>
      <c r="AD69" s="849"/>
      <c r="AE69" s="849"/>
      <c r="AF69" s="849"/>
      <c r="AG69" s="849"/>
      <c r="AH69" s="849"/>
      <c r="AI69" s="849"/>
      <c r="AJ69" s="849"/>
      <c r="AK69" s="849"/>
      <c r="AL69" s="849"/>
      <c r="AM69" s="849"/>
      <c r="AN69" s="849"/>
      <c r="AO69" s="849"/>
      <c r="AP69" s="849"/>
      <c r="AQ69" s="849"/>
      <c r="AR69" s="849"/>
      <c r="AS69" s="849"/>
      <c r="AT69" s="849"/>
      <c r="AU69" s="849"/>
      <c r="AV69" s="828"/>
      <c r="AW69" s="829"/>
      <c r="AX69" s="829"/>
      <c r="AY69" s="829"/>
      <c r="AZ69" s="829"/>
      <c r="BA69" s="829"/>
      <c r="BB69" s="829"/>
      <c r="BC69" s="829"/>
      <c r="BD69" s="829"/>
      <c r="BE69" s="829"/>
      <c r="BF69" s="829"/>
      <c r="BG69" s="829"/>
      <c r="BH69" s="829"/>
      <c r="BI69" s="829"/>
      <c r="BJ69" s="829"/>
      <c r="BK69" s="829"/>
      <c r="BL69" s="829"/>
      <c r="BM69" s="829"/>
      <c r="BN69" s="829"/>
      <c r="BO69" s="829"/>
      <c r="BP69" s="829"/>
      <c r="BQ69" s="829"/>
      <c r="BR69" s="829"/>
      <c r="BS69" s="829"/>
      <c r="BT69" s="829"/>
      <c r="BU69" s="829"/>
      <c r="BV69" s="829"/>
      <c r="BW69" s="829"/>
      <c r="BX69" s="829"/>
      <c r="BY69" s="829"/>
      <c r="BZ69" s="829"/>
      <c r="CA69" s="829"/>
      <c r="CB69" s="829"/>
      <c r="CC69" s="829"/>
      <c r="CD69" s="829"/>
      <c r="CE69" s="829"/>
      <c r="CF69" s="830"/>
      <c r="CG69" s="918"/>
      <c r="CH69" s="919"/>
      <c r="CI69" s="919"/>
      <c r="CJ69" s="919"/>
      <c r="CK69" s="920"/>
      <c r="CL69" s="939"/>
      <c r="CM69" s="940"/>
      <c r="CN69" s="941"/>
      <c r="CO69" s="1"/>
      <c r="CP69" s="1"/>
      <c r="CQ69" s="1"/>
      <c r="CR69" s="1"/>
      <c r="CS69" s="1"/>
      <c r="CT69" s="534"/>
      <c r="CU69" s="534"/>
      <c r="CV69" s="814"/>
    </row>
    <row r="70" spans="1:100" ht="18" customHeight="1" x14ac:dyDescent="0.2">
      <c r="A70" s="843"/>
      <c r="B70" s="843"/>
      <c r="C70" s="843"/>
      <c r="D70" s="843"/>
      <c r="E70" s="843"/>
      <c r="F70" s="843"/>
      <c r="G70" s="841" t="str">
        <f ca="1">CONCATENATE("C ",(CELL("contenu",'Fiche (5)'!$A$24:$C$26)))</f>
        <v>C 4.4.6</v>
      </c>
      <c r="H70" s="841"/>
      <c r="I70" s="841"/>
      <c r="J70" s="841"/>
      <c r="K70" s="841"/>
      <c r="L70" s="841"/>
      <c r="M70" s="849" t="str">
        <f ca="1">'Fiche (5)'!D24</f>
        <v>Adapter, ajuster, traîner les ouvrages aux supports.</v>
      </c>
      <c r="N70" s="849"/>
      <c r="O70" s="849"/>
      <c r="P70" s="849"/>
      <c r="Q70" s="849"/>
      <c r="R70" s="849"/>
      <c r="S70" s="849"/>
      <c r="T70" s="849"/>
      <c r="U70" s="849"/>
      <c r="V70" s="849"/>
      <c r="W70" s="849"/>
      <c r="X70" s="849"/>
      <c r="Y70" s="849"/>
      <c r="Z70" s="849"/>
      <c r="AA70" s="849"/>
      <c r="AB70" s="849"/>
      <c r="AC70" s="849"/>
      <c r="AD70" s="849"/>
      <c r="AE70" s="849"/>
      <c r="AF70" s="849"/>
      <c r="AG70" s="849"/>
      <c r="AH70" s="849"/>
      <c r="AI70" s="849"/>
      <c r="AJ70" s="849"/>
      <c r="AK70" s="849"/>
      <c r="AL70" s="849"/>
      <c r="AM70" s="849"/>
      <c r="AN70" s="849"/>
      <c r="AO70" s="849"/>
      <c r="AP70" s="849"/>
      <c r="AQ70" s="849"/>
      <c r="AR70" s="849"/>
      <c r="AS70" s="849"/>
      <c r="AT70" s="849"/>
      <c r="AU70" s="849"/>
      <c r="AV70" s="831" t="str">
        <f>'Fiche (5)'!AD24</f>
        <v>La tablette est ajustée par rapport aux cloisons.
(Utiliser de préférence le rabot électrique)</v>
      </c>
      <c r="AW70" s="832"/>
      <c r="AX70" s="832"/>
      <c r="AY70" s="832"/>
      <c r="AZ70" s="832"/>
      <c r="BA70" s="832"/>
      <c r="BB70" s="832"/>
      <c r="BC70" s="832"/>
      <c r="BD70" s="832"/>
      <c r="BE70" s="832"/>
      <c r="BF70" s="832"/>
      <c r="BG70" s="832"/>
      <c r="BH70" s="832"/>
      <c r="BI70" s="832"/>
      <c r="BJ70" s="832"/>
      <c r="BK70" s="832"/>
      <c r="BL70" s="832"/>
      <c r="BM70" s="832"/>
      <c r="BN70" s="832"/>
      <c r="BO70" s="832"/>
      <c r="BP70" s="832"/>
      <c r="BQ70" s="832"/>
      <c r="BR70" s="832"/>
      <c r="BS70" s="832"/>
      <c r="BT70" s="832"/>
      <c r="BU70" s="832"/>
      <c r="BV70" s="832"/>
      <c r="BW70" s="832"/>
      <c r="BX70" s="832"/>
      <c r="BY70" s="832"/>
      <c r="BZ70" s="832"/>
      <c r="CA70" s="832"/>
      <c r="CB70" s="832"/>
      <c r="CC70" s="832"/>
      <c r="CD70" s="832"/>
      <c r="CE70" s="832"/>
      <c r="CF70" s="833"/>
      <c r="CG70" s="915">
        <f>'Fiche (5)'!BR26</f>
        <v>0</v>
      </c>
      <c r="CH70" s="916"/>
      <c r="CI70" s="916"/>
      <c r="CJ70" s="916"/>
      <c r="CK70" s="917"/>
      <c r="CL70" s="888" t="str">
        <f ca="1">CONCATENATE("/",(CELL("contenu",'Fiche (5)'!BO26)))</f>
        <v>/0</v>
      </c>
      <c r="CM70" s="889"/>
      <c r="CN70" s="890"/>
      <c r="CO70" s="1"/>
      <c r="CP70" s="1"/>
      <c r="CQ70" s="1"/>
      <c r="CR70" s="1"/>
      <c r="CS70" s="1"/>
      <c r="CT70" s="534" t="str">
        <f>MID(AV72,8,1)</f>
        <v>5</v>
      </c>
      <c r="CU70" s="534" t="str">
        <f>CT70</f>
        <v>5</v>
      </c>
      <c r="CV70" s="814" t="str">
        <f>'Fiche (5)'!O$9</f>
        <v>3</v>
      </c>
    </row>
    <row r="71" spans="1:100" ht="18" customHeight="1" x14ac:dyDescent="0.2">
      <c r="A71" s="843"/>
      <c r="B71" s="843"/>
      <c r="C71" s="843"/>
      <c r="D71" s="843"/>
      <c r="E71" s="843"/>
      <c r="F71" s="843"/>
      <c r="G71" s="841"/>
      <c r="H71" s="841"/>
      <c r="I71" s="841"/>
      <c r="J71" s="841"/>
      <c r="K71" s="841"/>
      <c r="L71" s="841"/>
      <c r="M71" s="849"/>
      <c r="N71" s="849"/>
      <c r="O71" s="849"/>
      <c r="P71" s="849"/>
      <c r="Q71" s="849"/>
      <c r="R71" s="849"/>
      <c r="S71" s="849"/>
      <c r="T71" s="849"/>
      <c r="U71" s="849"/>
      <c r="V71" s="849"/>
      <c r="W71" s="849"/>
      <c r="X71" s="849"/>
      <c r="Y71" s="849"/>
      <c r="Z71" s="849"/>
      <c r="AA71" s="849"/>
      <c r="AB71" s="849"/>
      <c r="AC71" s="849"/>
      <c r="AD71" s="849"/>
      <c r="AE71" s="849"/>
      <c r="AF71" s="849"/>
      <c r="AG71" s="849"/>
      <c r="AH71" s="849"/>
      <c r="AI71" s="849"/>
      <c r="AJ71" s="849"/>
      <c r="AK71" s="849"/>
      <c r="AL71" s="849"/>
      <c r="AM71" s="849"/>
      <c r="AN71" s="849"/>
      <c r="AO71" s="849"/>
      <c r="AP71" s="849"/>
      <c r="AQ71" s="849"/>
      <c r="AR71" s="849"/>
      <c r="AS71" s="849"/>
      <c r="AT71" s="849"/>
      <c r="AU71" s="849"/>
      <c r="AV71" s="825"/>
      <c r="AW71" s="826"/>
      <c r="AX71" s="826"/>
      <c r="AY71" s="826"/>
      <c r="AZ71" s="826"/>
      <c r="BA71" s="826"/>
      <c r="BB71" s="826"/>
      <c r="BC71" s="826"/>
      <c r="BD71" s="826"/>
      <c r="BE71" s="826"/>
      <c r="BF71" s="826"/>
      <c r="BG71" s="826"/>
      <c r="BH71" s="826"/>
      <c r="BI71" s="826"/>
      <c r="BJ71" s="826"/>
      <c r="BK71" s="826"/>
      <c r="BL71" s="826"/>
      <c r="BM71" s="826"/>
      <c r="BN71" s="826"/>
      <c r="BO71" s="826"/>
      <c r="BP71" s="826"/>
      <c r="BQ71" s="826"/>
      <c r="BR71" s="826"/>
      <c r="BS71" s="826"/>
      <c r="BT71" s="826"/>
      <c r="BU71" s="826"/>
      <c r="BV71" s="826"/>
      <c r="BW71" s="826"/>
      <c r="BX71" s="826"/>
      <c r="BY71" s="826"/>
      <c r="BZ71" s="826"/>
      <c r="CA71" s="826"/>
      <c r="CB71" s="826"/>
      <c r="CC71" s="826"/>
      <c r="CD71" s="826"/>
      <c r="CE71" s="826"/>
      <c r="CF71" s="827"/>
      <c r="CG71" s="918"/>
      <c r="CH71" s="919"/>
      <c r="CI71" s="919"/>
      <c r="CJ71" s="919"/>
      <c r="CK71" s="920"/>
      <c r="CL71" s="891"/>
      <c r="CM71" s="892"/>
      <c r="CN71" s="893"/>
      <c r="CO71" s="1"/>
      <c r="CP71" s="1"/>
      <c r="CQ71" s="1"/>
      <c r="CR71" s="1"/>
      <c r="CS71" s="1"/>
      <c r="CT71" s="534"/>
      <c r="CU71" s="534"/>
      <c r="CV71" s="814"/>
    </row>
    <row r="72" spans="1:100" ht="18" customHeight="1" x14ac:dyDescent="0.2">
      <c r="A72" s="843"/>
      <c r="B72" s="843"/>
      <c r="C72" s="843"/>
      <c r="D72" s="843"/>
      <c r="E72" s="843"/>
      <c r="F72" s="843"/>
      <c r="G72" s="841"/>
      <c r="H72" s="841"/>
      <c r="I72" s="841"/>
      <c r="J72" s="841"/>
      <c r="K72" s="841"/>
      <c r="L72" s="841"/>
      <c r="M72" s="849"/>
      <c r="N72" s="849"/>
      <c r="O72" s="849"/>
      <c r="P72" s="849"/>
      <c r="Q72" s="849"/>
      <c r="R72" s="849"/>
      <c r="S72" s="849"/>
      <c r="T72" s="849"/>
      <c r="U72" s="849"/>
      <c r="V72" s="849"/>
      <c r="W72" s="849"/>
      <c r="X72" s="849"/>
      <c r="Y72" s="849"/>
      <c r="Z72" s="849"/>
      <c r="AA72" s="849"/>
      <c r="AB72" s="849"/>
      <c r="AC72" s="849"/>
      <c r="AD72" s="849"/>
      <c r="AE72" s="849"/>
      <c r="AF72" s="849"/>
      <c r="AG72" s="849"/>
      <c r="AH72" s="849"/>
      <c r="AI72" s="849"/>
      <c r="AJ72" s="849"/>
      <c r="AK72" s="849"/>
      <c r="AL72" s="849"/>
      <c r="AM72" s="849"/>
      <c r="AN72" s="849"/>
      <c r="AO72" s="849"/>
      <c r="AP72" s="849"/>
      <c r="AQ72" s="849"/>
      <c r="AR72" s="849"/>
      <c r="AS72" s="849"/>
      <c r="AT72" s="849"/>
      <c r="AU72" s="849"/>
      <c r="AV72" s="828" t="str">
        <f>IF('Fiche (5)'!BA26=FALSE,(IF('Fiche (5)'!BC26=FALSE,(IF('Fiche (5)'!$BE$26=FALSE,(IF('Fiche (5)'!$BG$26=FALSE,(IF('Fiche (5)'!$BI$26=FALSE,(IF('Fiche (5)'!$BK$26=FALSE,"Non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c r="CA72" s="829"/>
      <c r="CB72" s="829"/>
      <c r="CC72" s="829"/>
      <c r="CD72" s="829"/>
      <c r="CE72" s="829"/>
      <c r="CF72" s="830"/>
      <c r="CG72" s="918"/>
      <c r="CH72" s="919"/>
      <c r="CI72" s="919"/>
      <c r="CJ72" s="919"/>
      <c r="CK72" s="920"/>
      <c r="CL72" s="891"/>
      <c r="CM72" s="892"/>
      <c r="CN72" s="893"/>
      <c r="CO72" s="1"/>
      <c r="CP72" s="1"/>
      <c r="CQ72" s="1"/>
      <c r="CR72" s="1"/>
      <c r="CS72" s="1"/>
      <c r="CT72" s="534"/>
      <c r="CU72" s="534"/>
      <c r="CV72" s="814"/>
    </row>
    <row r="73" spans="1:100" ht="18" customHeight="1" x14ac:dyDescent="0.2">
      <c r="A73" s="843"/>
      <c r="B73" s="843"/>
      <c r="C73" s="843"/>
      <c r="D73" s="843"/>
      <c r="E73" s="843"/>
      <c r="F73" s="843"/>
      <c r="G73" s="841"/>
      <c r="H73" s="841"/>
      <c r="I73" s="841"/>
      <c r="J73" s="841"/>
      <c r="K73" s="841"/>
      <c r="L73" s="841"/>
      <c r="M73" s="849"/>
      <c r="N73" s="849"/>
      <c r="O73" s="849"/>
      <c r="P73" s="849"/>
      <c r="Q73" s="849"/>
      <c r="R73" s="849"/>
      <c r="S73" s="849"/>
      <c r="T73" s="849"/>
      <c r="U73" s="849"/>
      <c r="V73" s="849"/>
      <c r="W73" s="849"/>
      <c r="X73" s="849"/>
      <c r="Y73" s="849"/>
      <c r="Z73" s="849"/>
      <c r="AA73" s="849"/>
      <c r="AB73" s="849"/>
      <c r="AC73" s="849"/>
      <c r="AD73" s="849"/>
      <c r="AE73" s="849"/>
      <c r="AF73" s="849"/>
      <c r="AG73" s="849"/>
      <c r="AH73" s="849"/>
      <c r="AI73" s="849"/>
      <c r="AJ73" s="849"/>
      <c r="AK73" s="849"/>
      <c r="AL73" s="849"/>
      <c r="AM73" s="849"/>
      <c r="AN73" s="849"/>
      <c r="AO73" s="849"/>
      <c r="AP73" s="849"/>
      <c r="AQ73" s="849"/>
      <c r="AR73" s="849"/>
      <c r="AS73" s="849"/>
      <c r="AT73" s="849"/>
      <c r="AU73" s="849"/>
      <c r="AV73" s="834"/>
      <c r="AW73" s="835"/>
      <c r="AX73" s="835"/>
      <c r="AY73" s="835"/>
      <c r="AZ73" s="835"/>
      <c r="BA73" s="835"/>
      <c r="BB73" s="835"/>
      <c r="BC73" s="835"/>
      <c r="BD73" s="835"/>
      <c r="BE73" s="835"/>
      <c r="BF73" s="835"/>
      <c r="BG73" s="835"/>
      <c r="BH73" s="835"/>
      <c r="BI73" s="835"/>
      <c r="BJ73" s="835"/>
      <c r="BK73" s="835"/>
      <c r="BL73" s="835"/>
      <c r="BM73" s="835"/>
      <c r="BN73" s="835"/>
      <c r="BO73" s="835"/>
      <c r="BP73" s="835"/>
      <c r="BQ73" s="835"/>
      <c r="BR73" s="835"/>
      <c r="BS73" s="835"/>
      <c r="BT73" s="835"/>
      <c r="BU73" s="835"/>
      <c r="BV73" s="835"/>
      <c r="BW73" s="835"/>
      <c r="BX73" s="835"/>
      <c r="BY73" s="835"/>
      <c r="BZ73" s="835"/>
      <c r="CA73" s="835"/>
      <c r="CB73" s="835"/>
      <c r="CC73" s="835"/>
      <c r="CD73" s="835"/>
      <c r="CE73" s="835"/>
      <c r="CF73" s="836"/>
      <c r="CG73" s="921"/>
      <c r="CH73" s="922"/>
      <c r="CI73" s="922"/>
      <c r="CJ73" s="922"/>
      <c r="CK73" s="923"/>
      <c r="CL73" s="894"/>
      <c r="CM73" s="895"/>
      <c r="CN73" s="896"/>
      <c r="CO73" s="1"/>
      <c r="CP73" s="1"/>
      <c r="CQ73" s="1"/>
      <c r="CR73" s="1"/>
      <c r="CS73" s="1"/>
      <c r="CT73" s="534"/>
      <c r="CU73" s="534"/>
      <c r="CV73" s="814"/>
    </row>
    <row r="74" spans="1:100" ht="18" customHeight="1" x14ac:dyDescent="0.2">
      <c r="A74" s="843"/>
      <c r="B74" s="843"/>
      <c r="C74" s="843"/>
      <c r="D74" s="843"/>
      <c r="E74" s="843"/>
      <c r="F74" s="843"/>
      <c r="G74" s="840" t="str">
        <f ca="1">CONCATENATE("C ",(CELL("contenu",'Fiche (5)'!$A$27:$C$29)))</f>
        <v>C 0</v>
      </c>
      <c r="H74" s="840"/>
      <c r="I74" s="840"/>
      <c r="J74" s="840"/>
      <c r="K74" s="840"/>
      <c r="L74" s="840"/>
      <c r="M74" s="849" t="e">
        <f ca="1">'Fiche (5)'!D27</f>
        <v>#N/A</v>
      </c>
      <c r="N74" s="849"/>
      <c r="O74" s="849"/>
      <c r="P74" s="849"/>
      <c r="Q74" s="849"/>
      <c r="R74" s="849"/>
      <c r="S74" s="849"/>
      <c r="T74" s="849"/>
      <c r="U74" s="849"/>
      <c r="V74" s="849"/>
      <c r="W74" s="849"/>
      <c r="X74" s="849"/>
      <c r="Y74" s="849"/>
      <c r="Z74" s="849"/>
      <c r="AA74" s="849"/>
      <c r="AB74" s="849"/>
      <c r="AC74" s="849"/>
      <c r="AD74" s="849"/>
      <c r="AE74" s="849"/>
      <c r="AF74" s="849"/>
      <c r="AG74" s="849"/>
      <c r="AH74" s="849"/>
      <c r="AI74" s="849"/>
      <c r="AJ74" s="849"/>
      <c r="AK74" s="849"/>
      <c r="AL74" s="849"/>
      <c r="AM74" s="849"/>
      <c r="AN74" s="849"/>
      <c r="AO74" s="849"/>
      <c r="AP74" s="849"/>
      <c r="AQ74" s="849"/>
      <c r="AR74" s="849"/>
      <c r="AS74" s="849"/>
      <c r="AT74" s="849"/>
      <c r="AU74" s="849"/>
      <c r="AV74" s="825">
        <f>'Fiche (5)'!AD27</f>
        <v>0</v>
      </c>
      <c r="AW74" s="826"/>
      <c r="AX74" s="826"/>
      <c r="AY74" s="826"/>
      <c r="AZ74" s="826"/>
      <c r="BA74" s="826"/>
      <c r="BB74" s="826"/>
      <c r="BC74" s="826"/>
      <c r="BD74" s="826"/>
      <c r="BE74" s="826"/>
      <c r="BF74" s="826"/>
      <c r="BG74" s="826"/>
      <c r="BH74" s="826"/>
      <c r="BI74" s="826"/>
      <c r="BJ74" s="826"/>
      <c r="BK74" s="826"/>
      <c r="BL74" s="826"/>
      <c r="BM74" s="826"/>
      <c r="BN74" s="826"/>
      <c r="BO74" s="826"/>
      <c r="BP74" s="826"/>
      <c r="BQ74" s="826"/>
      <c r="BR74" s="826"/>
      <c r="BS74" s="826"/>
      <c r="BT74" s="826"/>
      <c r="BU74" s="826"/>
      <c r="BV74" s="826"/>
      <c r="BW74" s="826"/>
      <c r="BX74" s="826"/>
      <c r="BY74" s="826"/>
      <c r="BZ74" s="826"/>
      <c r="CA74" s="826"/>
      <c r="CB74" s="826"/>
      <c r="CC74" s="826"/>
      <c r="CD74" s="826"/>
      <c r="CE74" s="826"/>
      <c r="CF74" s="827"/>
      <c r="CG74" s="918" t="e">
        <f>'Fiche (5)'!BR29</f>
        <v>#VALUE!</v>
      </c>
      <c r="CH74" s="919"/>
      <c r="CI74" s="919"/>
      <c r="CJ74" s="919"/>
      <c r="CK74" s="920"/>
      <c r="CL74" s="888" t="str">
        <f ca="1">CONCATENATE("/",(CELL("contenu",'Fiche (5)'!BO29)))</f>
        <v>/0</v>
      </c>
      <c r="CM74" s="889"/>
      <c r="CN74" s="890"/>
      <c r="CO74" s="1"/>
      <c r="CP74" s="1"/>
      <c r="CQ74" s="1"/>
      <c r="CR74" s="1"/>
      <c r="CS74" s="1"/>
      <c r="CT74" s="534" t="str">
        <f>MID(AV76,8,1)</f>
        <v>é</v>
      </c>
      <c r="CU74" s="534" t="str">
        <f>CT74</f>
        <v>é</v>
      </c>
      <c r="CV74" s="814" t="str">
        <f>'Fiche (5)'!O$9</f>
        <v>3</v>
      </c>
    </row>
    <row r="75" spans="1:100" ht="18" customHeight="1" x14ac:dyDescent="0.2">
      <c r="A75" s="843"/>
      <c r="B75" s="843"/>
      <c r="C75" s="843"/>
      <c r="D75" s="843"/>
      <c r="E75" s="843"/>
      <c r="F75" s="843"/>
      <c r="G75" s="841"/>
      <c r="H75" s="841"/>
      <c r="I75" s="841"/>
      <c r="J75" s="841"/>
      <c r="K75" s="841"/>
      <c r="L75" s="841"/>
      <c r="M75" s="849"/>
      <c r="N75" s="849"/>
      <c r="O75" s="849"/>
      <c r="P75" s="849"/>
      <c r="Q75" s="849"/>
      <c r="R75" s="849"/>
      <c r="S75" s="849"/>
      <c r="T75" s="849"/>
      <c r="U75" s="849"/>
      <c r="V75" s="849"/>
      <c r="W75" s="849"/>
      <c r="X75" s="849"/>
      <c r="Y75" s="849"/>
      <c r="Z75" s="849"/>
      <c r="AA75" s="849"/>
      <c r="AB75" s="849"/>
      <c r="AC75" s="849"/>
      <c r="AD75" s="849"/>
      <c r="AE75" s="849"/>
      <c r="AF75" s="849"/>
      <c r="AG75" s="849"/>
      <c r="AH75" s="849"/>
      <c r="AI75" s="849"/>
      <c r="AJ75" s="849"/>
      <c r="AK75" s="849"/>
      <c r="AL75" s="849"/>
      <c r="AM75" s="849"/>
      <c r="AN75" s="849"/>
      <c r="AO75" s="849"/>
      <c r="AP75" s="849"/>
      <c r="AQ75" s="849"/>
      <c r="AR75" s="849"/>
      <c r="AS75" s="849"/>
      <c r="AT75" s="849"/>
      <c r="AU75" s="849"/>
      <c r="AV75" s="825"/>
      <c r="AW75" s="826"/>
      <c r="AX75" s="826"/>
      <c r="AY75" s="826"/>
      <c r="AZ75" s="826"/>
      <c r="BA75" s="826"/>
      <c r="BB75" s="826"/>
      <c r="BC75" s="826"/>
      <c r="BD75" s="826"/>
      <c r="BE75" s="826"/>
      <c r="BF75" s="826"/>
      <c r="BG75" s="826"/>
      <c r="BH75" s="826"/>
      <c r="BI75" s="826"/>
      <c r="BJ75" s="826"/>
      <c r="BK75" s="826"/>
      <c r="BL75" s="826"/>
      <c r="BM75" s="826"/>
      <c r="BN75" s="826"/>
      <c r="BO75" s="826"/>
      <c r="BP75" s="826"/>
      <c r="BQ75" s="826"/>
      <c r="BR75" s="826"/>
      <c r="BS75" s="826"/>
      <c r="BT75" s="826"/>
      <c r="BU75" s="826"/>
      <c r="BV75" s="826"/>
      <c r="BW75" s="826"/>
      <c r="BX75" s="826"/>
      <c r="BY75" s="826"/>
      <c r="BZ75" s="826"/>
      <c r="CA75" s="826"/>
      <c r="CB75" s="826"/>
      <c r="CC75" s="826"/>
      <c r="CD75" s="826"/>
      <c r="CE75" s="826"/>
      <c r="CF75" s="827"/>
      <c r="CG75" s="918"/>
      <c r="CH75" s="919"/>
      <c r="CI75" s="919"/>
      <c r="CJ75" s="919"/>
      <c r="CK75" s="920"/>
      <c r="CL75" s="891"/>
      <c r="CM75" s="892"/>
      <c r="CN75" s="893"/>
      <c r="CO75" s="1"/>
      <c r="CP75" s="1"/>
      <c r="CQ75" s="1"/>
      <c r="CR75" s="1"/>
      <c r="CS75" s="1"/>
      <c r="CT75" s="534"/>
      <c r="CU75" s="534"/>
      <c r="CV75" s="814"/>
    </row>
    <row r="76" spans="1:100" ht="18" customHeight="1" x14ac:dyDescent="0.2">
      <c r="A76" s="843"/>
      <c r="B76" s="843"/>
      <c r="C76" s="843"/>
      <c r="D76" s="843"/>
      <c r="E76" s="843"/>
      <c r="F76" s="843"/>
      <c r="G76" s="841"/>
      <c r="H76" s="841"/>
      <c r="I76" s="841"/>
      <c r="J76" s="841"/>
      <c r="K76" s="841"/>
      <c r="L76" s="841"/>
      <c r="M76" s="849"/>
      <c r="N76" s="849"/>
      <c r="O76" s="849"/>
      <c r="P76" s="849"/>
      <c r="Q76" s="849"/>
      <c r="R76" s="849"/>
      <c r="S76" s="849"/>
      <c r="T76" s="849"/>
      <c r="U76" s="849"/>
      <c r="V76" s="849"/>
      <c r="W76" s="849"/>
      <c r="X76" s="849"/>
      <c r="Y76" s="849"/>
      <c r="Z76" s="849"/>
      <c r="AA76" s="849"/>
      <c r="AB76" s="849"/>
      <c r="AC76" s="849"/>
      <c r="AD76" s="849"/>
      <c r="AE76" s="849"/>
      <c r="AF76" s="849"/>
      <c r="AG76" s="849"/>
      <c r="AH76" s="849"/>
      <c r="AI76" s="849"/>
      <c r="AJ76" s="849"/>
      <c r="AK76" s="849"/>
      <c r="AL76" s="849"/>
      <c r="AM76" s="849"/>
      <c r="AN76" s="849"/>
      <c r="AO76" s="849"/>
      <c r="AP76" s="849"/>
      <c r="AQ76" s="849"/>
      <c r="AR76" s="849"/>
      <c r="AS76" s="849"/>
      <c r="AT76" s="849"/>
      <c r="AU76" s="849"/>
      <c r="AV76" s="828" t="str">
        <f>IF('Fiche (5)'!BA29=FALSE,(IF('Fiche (5)'!BC29=FALSE,(IF('Fiche (5)'!$BE$29=FALSE,(IF('Fiche (5)'!$BG$29=FALSE,(IF('Fiche (5)'!$BI$29=FALSE,(IF('Fiche (5)'!$BK$29=FALSE,"Non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76" s="829"/>
      <c r="AX76" s="829"/>
      <c r="AY76" s="829"/>
      <c r="AZ76" s="829"/>
      <c r="BA76" s="829"/>
      <c r="BB76" s="829"/>
      <c r="BC76" s="829"/>
      <c r="BD76" s="829"/>
      <c r="BE76" s="829"/>
      <c r="BF76" s="829"/>
      <c r="BG76" s="829"/>
      <c r="BH76" s="829"/>
      <c r="BI76" s="829"/>
      <c r="BJ76" s="829"/>
      <c r="BK76" s="829"/>
      <c r="BL76" s="829"/>
      <c r="BM76" s="829"/>
      <c r="BN76" s="829"/>
      <c r="BO76" s="829"/>
      <c r="BP76" s="829"/>
      <c r="BQ76" s="829"/>
      <c r="BR76" s="829"/>
      <c r="BS76" s="829"/>
      <c r="BT76" s="829"/>
      <c r="BU76" s="829"/>
      <c r="BV76" s="829"/>
      <c r="BW76" s="829"/>
      <c r="BX76" s="829"/>
      <c r="BY76" s="829"/>
      <c r="BZ76" s="829"/>
      <c r="CA76" s="829"/>
      <c r="CB76" s="829"/>
      <c r="CC76" s="829"/>
      <c r="CD76" s="829"/>
      <c r="CE76" s="829"/>
      <c r="CF76" s="830"/>
      <c r="CG76" s="918"/>
      <c r="CH76" s="919"/>
      <c r="CI76" s="919"/>
      <c r="CJ76" s="919"/>
      <c r="CK76" s="920"/>
      <c r="CL76" s="891"/>
      <c r="CM76" s="892"/>
      <c r="CN76" s="893"/>
      <c r="CO76" s="1"/>
      <c r="CP76" s="1"/>
      <c r="CQ76" s="1"/>
      <c r="CR76" s="1"/>
      <c r="CS76" s="1"/>
      <c r="CT76" s="534"/>
      <c r="CU76" s="534"/>
      <c r="CV76" s="814"/>
    </row>
    <row r="77" spans="1:100" ht="18" customHeight="1" x14ac:dyDescent="0.2">
      <c r="A77" s="844"/>
      <c r="B77" s="844"/>
      <c r="C77" s="844"/>
      <c r="D77" s="844"/>
      <c r="E77" s="844"/>
      <c r="F77" s="844"/>
      <c r="G77" s="841"/>
      <c r="H77" s="841"/>
      <c r="I77" s="841"/>
      <c r="J77" s="841"/>
      <c r="K77" s="841"/>
      <c r="L77" s="841"/>
      <c r="M77" s="849"/>
      <c r="N77" s="849"/>
      <c r="O77" s="849"/>
      <c r="P77" s="849"/>
      <c r="Q77" s="849"/>
      <c r="R77" s="849"/>
      <c r="S77" s="849"/>
      <c r="T77" s="849"/>
      <c r="U77" s="849"/>
      <c r="V77" s="849"/>
      <c r="W77" s="849"/>
      <c r="X77" s="849"/>
      <c r="Y77" s="849"/>
      <c r="Z77" s="849"/>
      <c r="AA77" s="849"/>
      <c r="AB77" s="849"/>
      <c r="AC77" s="849"/>
      <c r="AD77" s="849"/>
      <c r="AE77" s="849"/>
      <c r="AF77" s="849"/>
      <c r="AG77" s="849"/>
      <c r="AH77" s="849"/>
      <c r="AI77" s="849"/>
      <c r="AJ77" s="849"/>
      <c r="AK77" s="849"/>
      <c r="AL77" s="849"/>
      <c r="AM77" s="849"/>
      <c r="AN77" s="849"/>
      <c r="AO77" s="849"/>
      <c r="AP77" s="849"/>
      <c r="AQ77" s="849"/>
      <c r="AR77" s="849"/>
      <c r="AS77" s="849"/>
      <c r="AT77" s="849"/>
      <c r="AU77" s="849"/>
      <c r="AV77" s="834"/>
      <c r="AW77" s="835"/>
      <c r="AX77" s="835"/>
      <c r="AY77" s="835"/>
      <c r="AZ77" s="835"/>
      <c r="BA77" s="835"/>
      <c r="BB77" s="835"/>
      <c r="BC77" s="835"/>
      <c r="BD77" s="835"/>
      <c r="BE77" s="835"/>
      <c r="BF77" s="835"/>
      <c r="BG77" s="835"/>
      <c r="BH77" s="835"/>
      <c r="BI77" s="835"/>
      <c r="BJ77" s="835"/>
      <c r="BK77" s="835"/>
      <c r="BL77" s="835"/>
      <c r="BM77" s="835"/>
      <c r="BN77" s="835"/>
      <c r="BO77" s="835"/>
      <c r="BP77" s="835"/>
      <c r="BQ77" s="835"/>
      <c r="BR77" s="835"/>
      <c r="BS77" s="835"/>
      <c r="BT77" s="835"/>
      <c r="BU77" s="835"/>
      <c r="BV77" s="835"/>
      <c r="BW77" s="835"/>
      <c r="BX77" s="835"/>
      <c r="BY77" s="835"/>
      <c r="BZ77" s="835"/>
      <c r="CA77" s="835"/>
      <c r="CB77" s="835"/>
      <c r="CC77" s="835"/>
      <c r="CD77" s="835"/>
      <c r="CE77" s="835"/>
      <c r="CF77" s="836"/>
      <c r="CG77" s="921"/>
      <c r="CH77" s="922"/>
      <c r="CI77" s="922"/>
      <c r="CJ77" s="922"/>
      <c r="CK77" s="923"/>
      <c r="CL77" s="894"/>
      <c r="CM77" s="895"/>
      <c r="CN77" s="896"/>
      <c r="CO77" s="1"/>
      <c r="CP77" s="1"/>
      <c r="CQ77" s="1"/>
      <c r="CR77" s="1"/>
      <c r="CS77" s="1"/>
      <c r="CT77" s="534"/>
      <c r="CU77" s="534"/>
      <c r="CV77" s="814"/>
    </row>
    <row r="78" spans="1:100" ht="18" customHeight="1" x14ac:dyDescent="0.2">
      <c r="A78" s="842" t="str">
        <f ca="1">CELL("contenu",'Fiche (6)'!$G$11:$BO$12)</f>
        <v xml:space="preserve">Fixer, solidariser les ouvrages aux supports </v>
      </c>
      <c r="B78" s="842"/>
      <c r="C78" s="842"/>
      <c r="D78" s="842"/>
      <c r="E78" s="842"/>
      <c r="F78" s="842"/>
      <c r="G78" s="862" t="str">
        <f ca="1">CONCATENATE("C ",(CELL("contenu",'Fiche (6)'!$A$21:$C$23)))</f>
        <v>C 4.5.2</v>
      </c>
      <c r="H78" s="862"/>
      <c r="I78" s="862"/>
      <c r="J78" s="862"/>
      <c r="K78" s="862"/>
      <c r="L78" s="862"/>
      <c r="M78" s="850" t="str">
        <f ca="1">'Fiche (6)'!D21</f>
        <v>Mettre en œuvre les fixations sur les supports :
• scellement hydraulique,
• scellement chimique,
• fixation mécanique.</v>
      </c>
      <c r="N78" s="850"/>
      <c r="O78" s="850"/>
      <c r="P78" s="850"/>
      <c r="Q78" s="850"/>
      <c r="R78" s="850"/>
      <c r="S78" s="850"/>
      <c r="T78" s="850"/>
      <c r="U78" s="850"/>
      <c r="V78" s="850"/>
      <c r="W78" s="850"/>
      <c r="X78" s="850"/>
      <c r="Y78" s="850"/>
      <c r="Z78" s="850"/>
      <c r="AA78" s="850"/>
      <c r="AB78" s="850"/>
      <c r="AC78" s="850"/>
      <c r="AD78" s="850"/>
      <c r="AE78" s="850"/>
      <c r="AF78" s="850"/>
      <c r="AG78" s="850"/>
      <c r="AH78" s="850"/>
      <c r="AI78" s="850"/>
      <c r="AJ78" s="850"/>
      <c r="AK78" s="850"/>
      <c r="AL78" s="850"/>
      <c r="AM78" s="850"/>
      <c r="AN78" s="850"/>
      <c r="AO78" s="850"/>
      <c r="AP78" s="850"/>
      <c r="AQ78" s="850"/>
      <c r="AR78" s="850"/>
      <c r="AS78" s="850"/>
      <c r="AT78" s="850"/>
      <c r="AU78" s="850"/>
      <c r="AV78" s="822" t="str">
        <f>'Fiche (6)'!AD21</f>
        <v>Les tasseaux sont correctement posés sur les cloisons.
Le choix des vis est judicieux (et adapté aux chevilles).</v>
      </c>
      <c r="AW78" s="823"/>
      <c r="AX78" s="823"/>
      <c r="AY78" s="823"/>
      <c r="AZ78" s="823"/>
      <c r="BA78" s="823"/>
      <c r="BB78" s="823"/>
      <c r="BC78" s="823"/>
      <c r="BD78" s="823"/>
      <c r="BE78" s="823"/>
      <c r="BF78" s="823"/>
      <c r="BG78" s="823"/>
      <c r="BH78" s="823"/>
      <c r="BI78" s="823"/>
      <c r="BJ78" s="823"/>
      <c r="BK78" s="823"/>
      <c r="BL78" s="823"/>
      <c r="BM78" s="823"/>
      <c r="BN78" s="823"/>
      <c r="BO78" s="823"/>
      <c r="BP78" s="823"/>
      <c r="BQ78" s="823"/>
      <c r="BR78" s="823"/>
      <c r="BS78" s="823"/>
      <c r="BT78" s="823"/>
      <c r="BU78" s="823"/>
      <c r="BV78" s="823"/>
      <c r="BW78" s="823"/>
      <c r="BX78" s="823"/>
      <c r="BY78" s="823"/>
      <c r="BZ78" s="823"/>
      <c r="CA78" s="823"/>
      <c r="CB78" s="823"/>
      <c r="CC78" s="823"/>
      <c r="CD78" s="823"/>
      <c r="CE78" s="823"/>
      <c r="CF78" s="824"/>
      <c r="CG78" s="924">
        <f>'Fiche (6)'!BR23</f>
        <v>0</v>
      </c>
      <c r="CH78" s="925"/>
      <c r="CI78" s="925"/>
      <c r="CJ78" s="925"/>
      <c r="CK78" s="926"/>
      <c r="CL78" s="936" t="str">
        <f ca="1">CONCATENATE("/",(CELL("contenu",'Fiche (6)'!BO23)))</f>
        <v>/0</v>
      </c>
      <c r="CM78" s="937"/>
      <c r="CN78" s="938"/>
      <c r="CO78" s="1"/>
      <c r="CP78" s="1"/>
      <c r="CQ78" s="1"/>
      <c r="CR78" s="1"/>
      <c r="CS78" s="1"/>
      <c r="CT78" s="534" t="str">
        <f>MID(AV80,8,1)</f>
        <v>5</v>
      </c>
      <c r="CU78" s="534" t="str">
        <f>CT78</f>
        <v>5</v>
      </c>
      <c r="CV78" s="814" t="str">
        <f>'Fiche (6)'!O$9</f>
        <v>3</v>
      </c>
    </row>
    <row r="79" spans="1:100" ht="18" customHeight="1" x14ac:dyDescent="0.2">
      <c r="A79" s="843"/>
      <c r="B79" s="843"/>
      <c r="C79" s="843"/>
      <c r="D79" s="843"/>
      <c r="E79" s="843"/>
      <c r="F79" s="843"/>
      <c r="G79" s="841"/>
      <c r="H79" s="841"/>
      <c r="I79" s="841"/>
      <c r="J79" s="841"/>
      <c r="K79" s="841"/>
      <c r="L79" s="841"/>
      <c r="M79" s="849"/>
      <c r="N79" s="849"/>
      <c r="O79" s="849"/>
      <c r="P79" s="849"/>
      <c r="Q79" s="849"/>
      <c r="R79" s="849"/>
      <c r="S79" s="849"/>
      <c r="T79" s="849"/>
      <c r="U79" s="849"/>
      <c r="V79" s="849"/>
      <c r="W79" s="849"/>
      <c r="X79" s="849"/>
      <c r="Y79" s="849"/>
      <c r="Z79" s="849"/>
      <c r="AA79" s="849"/>
      <c r="AB79" s="849"/>
      <c r="AC79" s="849"/>
      <c r="AD79" s="849"/>
      <c r="AE79" s="849"/>
      <c r="AF79" s="849"/>
      <c r="AG79" s="849"/>
      <c r="AH79" s="849"/>
      <c r="AI79" s="849"/>
      <c r="AJ79" s="849"/>
      <c r="AK79" s="849"/>
      <c r="AL79" s="849"/>
      <c r="AM79" s="849"/>
      <c r="AN79" s="849"/>
      <c r="AO79" s="849"/>
      <c r="AP79" s="849"/>
      <c r="AQ79" s="849"/>
      <c r="AR79" s="849"/>
      <c r="AS79" s="849"/>
      <c r="AT79" s="849"/>
      <c r="AU79" s="849"/>
      <c r="AV79" s="825"/>
      <c r="AW79" s="826"/>
      <c r="AX79" s="826"/>
      <c r="AY79" s="826"/>
      <c r="AZ79" s="826"/>
      <c r="BA79" s="826"/>
      <c r="BB79" s="826"/>
      <c r="BC79" s="826"/>
      <c r="BD79" s="826"/>
      <c r="BE79" s="826"/>
      <c r="BF79" s="826"/>
      <c r="BG79" s="826"/>
      <c r="BH79" s="826"/>
      <c r="BI79" s="826"/>
      <c r="BJ79" s="826"/>
      <c r="BK79" s="826"/>
      <c r="BL79" s="826"/>
      <c r="BM79" s="826"/>
      <c r="BN79" s="826"/>
      <c r="BO79" s="826"/>
      <c r="BP79" s="826"/>
      <c r="BQ79" s="826"/>
      <c r="BR79" s="826"/>
      <c r="BS79" s="826"/>
      <c r="BT79" s="826"/>
      <c r="BU79" s="826"/>
      <c r="BV79" s="826"/>
      <c r="BW79" s="826"/>
      <c r="BX79" s="826"/>
      <c r="BY79" s="826"/>
      <c r="BZ79" s="826"/>
      <c r="CA79" s="826"/>
      <c r="CB79" s="826"/>
      <c r="CC79" s="826"/>
      <c r="CD79" s="826"/>
      <c r="CE79" s="826"/>
      <c r="CF79" s="827"/>
      <c r="CG79" s="918"/>
      <c r="CH79" s="919"/>
      <c r="CI79" s="919"/>
      <c r="CJ79" s="919"/>
      <c r="CK79" s="920"/>
      <c r="CL79" s="939"/>
      <c r="CM79" s="940"/>
      <c r="CN79" s="941"/>
      <c r="CO79" s="1"/>
      <c r="CP79" s="1"/>
      <c r="CQ79" s="1"/>
      <c r="CR79" s="1"/>
      <c r="CS79" s="1"/>
      <c r="CT79" s="534"/>
      <c r="CU79" s="534"/>
      <c r="CV79" s="814"/>
    </row>
    <row r="80" spans="1:100" ht="18" customHeight="1" x14ac:dyDescent="0.2">
      <c r="A80" s="843"/>
      <c r="B80" s="843"/>
      <c r="C80" s="843"/>
      <c r="D80" s="843"/>
      <c r="E80" s="843"/>
      <c r="F80" s="843"/>
      <c r="G80" s="841"/>
      <c r="H80" s="841"/>
      <c r="I80" s="841"/>
      <c r="J80" s="841"/>
      <c r="K80" s="841"/>
      <c r="L80" s="841"/>
      <c r="M80" s="849"/>
      <c r="N80" s="849"/>
      <c r="O80" s="849"/>
      <c r="P80" s="849"/>
      <c r="Q80" s="849"/>
      <c r="R80" s="849"/>
      <c r="S80" s="849"/>
      <c r="T80" s="849"/>
      <c r="U80" s="849"/>
      <c r="V80" s="849"/>
      <c r="W80" s="849"/>
      <c r="X80" s="849"/>
      <c r="Y80" s="849"/>
      <c r="Z80" s="849"/>
      <c r="AA80" s="849"/>
      <c r="AB80" s="849"/>
      <c r="AC80" s="849"/>
      <c r="AD80" s="849"/>
      <c r="AE80" s="849"/>
      <c r="AF80" s="849"/>
      <c r="AG80" s="849"/>
      <c r="AH80" s="849"/>
      <c r="AI80" s="849"/>
      <c r="AJ80" s="849"/>
      <c r="AK80" s="849"/>
      <c r="AL80" s="849"/>
      <c r="AM80" s="849"/>
      <c r="AN80" s="849"/>
      <c r="AO80" s="849"/>
      <c r="AP80" s="849"/>
      <c r="AQ80" s="849"/>
      <c r="AR80" s="849"/>
      <c r="AS80" s="849"/>
      <c r="AT80" s="849"/>
      <c r="AU80" s="849"/>
      <c r="AV80" s="828" t="str">
        <f>IF('Fiche (6)'!BA23=FALSE,(IF('Fiche (6)'!BC23=FALSE,(IF('Fiche (6)'!$BE$23=FALSE,(IF('Fiche (6)'!$BG$23=FALSE,(IF('Fiche (6)'!$BI$23=FALSE,(IF('Fiche (6)'!$BK$23=FALSE,"Non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829"/>
      <c r="BZ80" s="829"/>
      <c r="CA80" s="829"/>
      <c r="CB80" s="829"/>
      <c r="CC80" s="829"/>
      <c r="CD80" s="829"/>
      <c r="CE80" s="829"/>
      <c r="CF80" s="830"/>
      <c r="CG80" s="918"/>
      <c r="CH80" s="919"/>
      <c r="CI80" s="919"/>
      <c r="CJ80" s="919"/>
      <c r="CK80" s="920"/>
      <c r="CL80" s="939"/>
      <c r="CM80" s="940"/>
      <c r="CN80" s="941"/>
      <c r="CO80" s="1"/>
      <c r="CP80" s="1"/>
      <c r="CQ80" s="1"/>
      <c r="CR80" s="1"/>
      <c r="CS80" s="1"/>
      <c r="CT80" s="534"/>
      <c r="CU80" s="534"/>
      <c r="CV80" s="814"/>
    </row>
    <row r="81" spans="1:100" ht="18" customHeight="1" x14ac:dyDescent="0.2">
      <c r="A81" s="843"/>
      <c r="B81" s="843"/>
      <c r="C81" s="843"/>
      <c r="D81" s="843"/>
      <c r="E81" s="843"/>
      <c r="F81" s="843"/>
      <c r="G81" s="863"/>
      <c r="H81" s="863"/>
      <c r="I81" s="863"/>
      <c r="J81" s="863"/>
      <c r="K81" s="863"/>
      <c r="L81" s="863"/>
      <c r="M81" s="849"/>
      <c r="N81" s="849"/>
      <c r="O81" s="849"/>
      <c r="P81" s="849"/>
      <c r="Q81" s="849"/>
      <c r="R81" s="849"/>
      <c r="S81" s="849"/>
      <c r="T81" s="849"/>
      <c r="U81" s="849"/>
      <c r="V81" s="849"/>
      <c r="W81" s="849"/>
      <c r="X81" s="849"/>
      <c r="Y81" s="849"/>
      <c r="Z81" s="849"/>
      <c r="AA81" s="849"/>
      <c r="AB81" s="849"/>
      <c r="AC81" s="849"/>
      <c r="AD81" s="849"/>
      <c r="AE81" s="849"/>
      <c r="AF81" s="849"/>
      <c r="AG81" s="849"/>
      <c r="AH81" s="849"/>
      <c r="AI81" s="849"/>
      <c r="AJ81" s="849"/>
      <c r="AK81" s="849"/>
      <c r="AL81" s="849"/>
      <c r="AM81" s="849"/>
      <c r="AN81" s="849"/>
      <c r="AO81" s="849"/>
      <c r="AP81" s="849"/>
      <c r="AQ81" s="849"/>
      <c r="AR81" s="849"/>
      <c r="AS81" s="849"/>
      <c r="AT81" s="849"/>
      <c r="AU81" s="849"/>
      <c r="AV81" s="828"/>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c r="BU81" s="829"/>
      <c r="BV81" s="829"/>
      <c r="BW81" s="829"/>
      <c r="BX81" s="829"/>
      <c r="BY81" s="829"/>
      <c r="BZ81" s="829"/>
      <c r="CA81" s="829"/>
      <c r="CB81" s="829"/>
      <c r="CC81" s="829"/>
      <c r="CD81" s="829"/>
      <c r="CE81" s="829"/>
      <c r="CF81" s="830"/>
      <c r="CG81" s="918"/>
      <c r="CH81" s="919"/>
      <c r="CI81" s="919"/>
      <c r="CJ81" s="919"/>
      <c r="CK81" s="920"/>
      <c r="CL81" s="939"/>
      <c r="CM81" s="940"/>
      <c r="CN81" s="941"/>
      <c r="CO81" s="1"/>
      <c r="CP81" s="1"/>
      <c r="CQ81" s="1"/>
      <c r="CR81" s="1"/>
      <c r="CS81" s="1"/>
      <c r="CT81" s="534"/>
      <c r="CU81" s="534"/>
      <c r="CV81" s="814"/>
    </row>
    <row r="82" spans="1:100" ht="18" customHeight="1" x14ac:dyDescent="0.2">
      <c r="A82" s="843"/>
      <c r="B82" s="843"/>
      <c r="C82" s="843"/>
      <c r="D82" s="843"/>
      <c r="E82" s="843"/>
      <c r="F82" s="843"/>
      <c r="G82" s="841" t="str">
        <f ca="1">CONCATENATE("C ",(CELL("contenu",'Fiche (6)'!$A$24:$C$26)))</f>
        <v>C 4.5.4</v>
      </c>
      <c r="H82" s="841"/>
      <c r="I82" s="841"/>
      <c r="J82" s="841"/>
      <c r="K82" s="841"/>
      <c r="L82" s="841"/>
      <c r="M82" s="849" t="str">
        <f ca="1">'Fiche (6)'!D24</f>
        <v>Solidariser les ouvrages aux supports.</v>
      </c>
      <c r="N82" s="849"/>
      <c r="O82" s="849"/>
      <c r="P82" s="849"/>
      <c r="Q82" s="849"/>
      <c r="R82" s="849"/>
      <c r="S82" s="849"/>
      <c r="T82" s="849"/>
      <c r="U82" s="849"/>
      <c r="V82" s="849"/>
      <c r="W82" s="849"/>
      <c r="X82" s="849"/>
      <c r="Y82" s="849"/>
      <c r="Z82" s="849"/>
      <c r="AA82" s="849"/>
      <c r="AB82" s="849"/>
      <c r="AC82" s="849"/>
      <c r="AD82" s="849"/>
      <c r="AE82" s="849"/>
      <c r="AF82" s="849"/>
      <c r="AG82" s="849"/>
      <c r="AH82" s="849"/>
      <c r="AI82" s="849"/>
      <c r="AJ82" s="849"/>
      <c r="AK82" s="849"/>
      <c r="AL82" s="849"/>
      <c r="AM82" s="849"/>
      <c r="AN82" s="849"/>
      <c r="AO82" s="849"/>
      <c r="AP82" s="849"/>
      <c r="AQ82" s="849"/>
      <c r="AR82" s="849"/>
      <c r="AS82" s="849"/>
      <c r="AT82" s="849"/>
      <c r="AU82" s="849"/>
      <c r="AV82" s="831" t="str">
        <f>'Fiche (6)'!AD24</f>
        <v>La tablette est correctement fixée sur les tasseaux.
Le vissage est "propre".</v>
      </c>
      <c r="AW82" s="832"/>
      <c r="AX82" s="832"/>
      <c r="AY82" s="832"/>
      <c r="AZ82" s="832"/>
      <c r="BA82" s="832"/>
      <c r="BB82" s="832"/>
      <c r="BC82" s="832"/>
      <c r="BD82" s="832"/>
      <c r="BE82" s="832"/>
      <c r="BF82" s="832"/>
      <c r="BG82" s="832"/>
      <c r="BH82" s="832"/>
      <c r="BI82" s="832"/>
      <c r="BJ82" s="832"/>
      <c r="BK82" s="832"/>
      <c r="BL82" s="832"/>
      <c r="BM82" s="832"/>
      <c r="BN82" s="832"/>
      <c r="BO82" s="832"/>
      <c r="BP82" s="832"/>
      <c r="BQ82" s="832"/>
      <c r="BR82" s="832"/>
      <c r="BS82" s="832"/>
      <c r="BT82" s="832"/>
      <c r="BU82" s="832"/>
      <c r="BV82" s="832"/>
      <c r="BW82" s="832"/>
      <c r="BX82" s="832"/>
      <c r="BY82" s="832"/>
      <c r="BZ82" s="832"/>
      <c r="CA82" s="832"/>
      <c r="CB82" s="832"/>
      <c r="CC82" s="832"/>
      <c r="CD82" s="832"/>
      <c r="CE82" s="832"/>
      <c r="CF82" s="833"/>
      <c r="CG82" s="915">
        <f>'Fiche (6)'!BR26</f>
        <v>0</v>
      </c>
      <c r="CH82" s="916"/>
      <c r="CI82" s="916"/>
      <c r="CJ82" s="916"/>
      <c r="CK82" s="917"/>
      <c r="CL82" s="888" t="str">
        <f ca="1">CONCATENATE("/",(CELL("contenu",'Fiche (6)'!BO26)))</f>
        <v>/0</v>
      </c>
      <c r="CM82" s="889"/>
      <c r="CN82" s="890"/>
      <c r="CO82" s="1"/>
      <c r="CP82" s="1"/>
      <c r="CQ82" s="1"/>
      <c r="CR82" s="1"/>
      <c r="CS82" s="1"/>
      <c r="CT82" s="534" t="str">
        <f>MID(AV84,8,1)</f>
        <v>6</v>
      </c>
      <c r="CU82" s="534" t="str">
        <f>CT82</f>
        <v>6</v>
      </c>
      <c r="CV82" s="814" t="str">
        <f>'Fiche (6)'!O$9</f>
        <v>3</v>
      </c>
    </row>
    <row r="83" spans="1:100" ht="18" customHeight="1" x14ac:dyDescent="0.2">
      <c r="A83" s="843"/>
      <c r="B83" s="843"/>
      <c r="C83" s="843"/>
      <c r="D83" s="843"/>
      <c r="E83" s="843"/>
      <c r="F83" s="843"/>
      <c r="G83" s="841"/>
      <c r="H83" s="841"/>
      <c r="I83" s="841"/>
      <c r="J83" s="841"/>
      <c r="K83" s="841"/>
      <c r="L83" s="841"/>
      <c r="M83" s="849"/>
      <c r="N83" s="849"/>
      <c r="O83" s="849"/>
      <c r="P83" s="849"/>
      <c r="Q83" s="849"/>
      <c r="R83" s="849"/>
      <c r="S83" s="849"/>
      <c r="T83" s="849"/>
      <c r="U83" s="849"/>
      <c r="V83" s="849"/>
      <c r="W83" s="849"/>
      <c r="X83" s="849"/>
      <c r="Y83" s="849"/>
      <c r="Z83" s="849"/>
      <c r="AA83" s="849"/>
      <c r="AB83" s="849"/>
      <c r="AC83" s="849"/>
      <c r="AD83" s="849"/>
      <c r="AE83" s="849"/>
      <c r="AF83" s="849"/>
      <c r="AG83" s="849"/>
      <c r="AH83" s="849"/>
      <c r="AI83" s="849"/>
      <c r="AJ83" s="849"/>
      <c r="AK83" s="849"/>
      <c r="AL83" s="849"/>
      <c r="AM83" s="849"/>
      <c r="AN83" s="849"/>
      <c r="AO83" s="849"/>
      <c r="AP83" s="849"/>
      <c r="AQ83" s="849"/>
      <c r="AR83" s="849"/>
      <c r="AS83" s="849"/>
      <c r="AT83" s="849"/>
      <c r="AU83" s="849"/>
      <c r="AV83" s="825"/>
      <c r="AW83" s="826"/>
      <c r="AX83" s="826"/>
      <c r="AY83" s="826"/>
      <c r="AZ83" s="826"/>
      <c r="BA83" s="826"/>
      <c r="BB83" s="826"/>
      <c r="BC83" s="826"/>
      <c r="BD83" s="826"/>
      <c r="BE83" s="826"/>
      <c r="BF83" s="826"/>
      <c r="BG83" s="826"/>
      <c r="BH83" s="826"/>
      <c r="BI83" s="826"/>
      <c r="BJ83" s="826"/>
      <c r="BK83" s="826"/>
      <c r="BL83" s="826"/>
      <c r="BM83" s="826"/>
      <c r="BN83" s="826"/>
      <c r="BO83" s="826"/>
      <c r="BP83" s="826"/>
      <c r="BQ83" s="826"/>
      <c r="BR83" s="826"/>
      <c r="BS83" s="826"/>
      <c r="BT83" s="826"/>
      <c r="BU83" s="826"/>
      <c r="BV83" s="826"/>
      <c r="BW83" s="826"/>
      <c r="BX83" s="826"/>
      <c r="BY83" s="826"/>
      <c r="BZ83" s="826"/>
      <c r="CA83" s="826"/>
      <c r="CB83" s="826"/>
      <c r="CC83" s="826"/>
      <c r="CD83" s="826"/>
      <c r="CE83" s="826"/>
      <c r="CF83" s="827"/>
      <c r="CG83" s="918"/>
      <c r="CH83" s="919"/>
      <c r="CI83" s="919"/>
      <c r="CJ83" s="919"/>
      <c r="CK83" s="920"/>
      <c r="CL83" s="891"/>
      <c r="CM83" s="892"/>
      <c r="CN83" s="893"/>
      <c r="CO83" s="1"/>
      <c r="CP83" s="1"/>
      <c r="CQ83" s="1"/>
      <c r="CR83" s="1"/>
      <c r="CS83" s="1"/>
      <c r="CT83" s="534"/>
      <c r="CU83" s="534"/>
      <c r="CV83" s="814"/>
    </row>
    <row r="84" spans="1:100" ht="18" customHeight="1" x14ac:dyDescent="0.2">
      <c r="A84" s="843"/>
      <c r="B84" s="843"/>
      <c r="C84" s="843"/>
      <c r="D84" s="843"/>
      <c r="E84" s="843"/>
      <c r="F84" s="843"/>
      <c r="G84" s="841"/>
      <c r="H84" s="841"/>
      <c r="I84" s="841"/>
      <c r="J84" s="841"/>
      <c r="K84" s="841"/>
      <c r="L84" s="841"/>
      <c r="M84" s="849"/>
      <c r="N84" s="849"/>
      <c r="O84" s="849"/>
      <c r="P84" s="849"/>
      <c r="Q84" s="849"/>
      <c r="R84" s="849"/>
      <c r="S84" s="849"/>
      <c r="T84" s="849"/>
      <c r="U84" s="849"/>
      <c r="V84" s="849"/>
      <c r="W84" s="849"/>
      <c r="X84" s="849"/>
      <c r="Y84" s="849"/>
      <c r="Z84" s="849"/>
      <c r="AA84" s="849"/>
      <c r="AB84" s="849"/>
      <c r="AC84" s="849"/>
      <c r="AD84" s="849"/>
      <c r="AE84" s="849"/>
      <c r="AF84" s="849"/>
      <c r="AG84" s="849"/>
      <c r="AH84" s="849"/>
      <c r="AI84" s="849"/>
      <c r="AJ84" s="849"/>
      <c r="AK84" s="849"/>
      <c r="AL84" s="849"/>
      <c r="AM84" s="849"/>
      <c r="AN84" s="849"/>
      <c r="AO84" s="849"/>
      <c r="AP84" s="849"/>
      <c r="AQ84" s="849"/>
      <c r="AR84" s="849"/>
      <c r="AS84" s="849"/>
      <c r="AT84" s="849"/>
      <c r="AU84" s="849"/>
      <c r="AV84" s="828" t="str">
        <f>IF('Fiche (6)'!BA26=FALSE,(IF('Fiche (6)'!BC26=FALSE,(IF('Fiche (6)'!$BE$26=FALSE,(IF('Fiche (6)'!$BG$26=FALSE,(IF('Fiche (6)'!$BI$26=FALSE,(IF('Fiche (6)'!$BK$26=FALSE,"Non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6: L'élève effectue les opérations en autonomie.</v>
      </c>
      <c r="AW84" s="829"/>
      <c r="AX84" s="829"/>
      <c r="AY84" s="829"/>
      <c r="AZ84" s="829"/>
      <c r="BA84" s="829"/>
      <c r="BB84" s="829"/>
      <c r="BC84" s="829"/>
      <c r="BD84" s="829"/>
      <c r="BE84" s="829"/>
      <c r="BF84" s="829"/>
      <c r="BG84" s="829"/>
      <c r="BH84" s="829"/>
      <c r="BI84" s="829"/>
      <c r="BJ84" s="829"/>
      <c r="BK84" s="829"/>
      <c r="BL84" s="829"/>
      <c r="BM84" s="829"/>
      <c r="BN84" s="829"/>
      <c r="BO84" s="829"/>
      <c r="BP84" s="829"/>
      <c r="BQ84" s="829"/>
      <c r="BR84" s="829"/>
      <c r="BS84" s="829"/>
      <c r="BT84" s="829"/>
      <c r="BU84" s="829"/>
      <c r="BV84" s="829"/>
      <c r="BW84" s="829"/>
      <c r="BX84" s="829"/>
      <c r="BY84" s="829"/>
      <c r="BZ84" s="829"/>
      <c r="CA84" s="829"/>
      <c r="CB84" s="829"/>
      <c r="CC84" s="829"/>
      <c r="CD84" s="829"/>
      <c r="CE84" s="829"/>
      <c r="CF84" s="830"/>
      <c r="CG84" s="918"/>
      <c r="CH84" s="919"/>
      <c r="CI84" s="919"/>
      <c r="CJ84" s="919"/>
      <c r="CK84" s="920"/>
      <c r="CL84" s="891"/>
      <c r="CM84" s="892"/>
      <c r="CN84" s="893"/>
      <c r="CO84" s="1"/>
      <c r="CP84" s="1"/>
      <c r="CQ84" s="1"/>
      <c r="CR84" s="1"/>
      <c r="CS84" s="1"/>
      <c r="CT84" s="534"/>
      <c r="CU84" s="534"/>
      <c r="CV84" s="814"/>
    </row>
    <row r="85" spans="1:100" ht="18" customHeight="1" x14ac:dyDescent="0.2">
      <c r="A85" s="843"/>
      <c r="B85" s="843"/>
      <c r="C85" s="843"/>
      <c r="D85" s="843"/>
      <c r="E85" s="843"/>
      <c r="F85" s="843"/>
      <c r="G85" s="841"/>
      <c r="H85" s="841"/>
      <c r="I85" s="841"/>
      <c r="J85" s="841"/>
      <c r="K85" s="841"/>
      <c r="L85" s="841"/>
      <c r="M85" s="849"/>
      <c r="N85" s="849"/>
      <c r="O85" s="849"/>
      <c r="P85" s="849"/>
      <c r="Q85" s="849"/>
      <c r="R85" s="849"/>
      <c r="S85" s="849"/>
      <c r="T85" s="849"/>
      <c r="U85" s="849"/>
      <c r="V85" s="849"/>
      <c r="W85" s="849"/>
      <c r="X85" s="849"/>
      <c r="Y85" s="849"/>
      <c r="Z85" s="849"/>
      <c r="AA85" s="849"/>
      <c r="AB85" s="849"/>
      <c r="AC85" s="849"/>
      <c r="AD85" s="849"/>
      <c r="AE85" s="849"/>
      <c r="AF85" s="849"/>
      <c r="AG85" s="849"/>
      <c r="AH85" s="849"/>
      <c r="AI85" s="849"/>
      <c r="AJ85" s="849"/>
      <c r="AK85" s="849"/>
      <c r="AL85" s="849"/>
      <c r="AM85" s="849"/>
      <c r="AN85" s="849"/>
      <c r="AO85" s="849"/>
      <c r="AP85" s="849"/>
      <c r="AQ85" s="849"/>
      <c r="AR85" s="849"/>
      <c r="AS85" s="849"/>
      <c r="AT85" s="849"/>
      <c r="AU85" s="849"/>
      <c r="AV85" s="834"/>
      <c r="AW85" s="835"/>
      <c r="AX85" s="835"/>
      <c r="AY85" s="835"/>
      <c r="AZ85" s="835"/>
      <c r="BA85" s="835"/>
      <c r="BB85" s="835"/>
      <c r="BC85" s="835"/>
      <c r="BD85" s="835"/>
      <c r="BE85" s="835"/>
      <c r="BF85" s="835"/>
      <c r="BG85" s="835"/>
      <c r="BH85" s="835"/>
      <c r="BI85" s="835"/>
      <c r="BJ85" s="835"/>
      <c r="BK85" s="835"/>
      <c r="BL85" s="835"/>
      <c r="BM85" s="835"/>
      <c r="BN85" s="835"/>
      <c r="BO85" s="835"/>
      <c r="BP85" s="835"/>
      <c r="BQ85" s="835"/>
      <c r="BR85" s="835"/>
      <c r="BS85" s="835"/>
      <c r="BT85" s="835"/>
      <c r="BU85" s="835"/>
      <c r="BV85" s="835"/>
      <c r="BW85" s="835"/>
      <c r="BX85" s="835"/>
      <c r="BY85" s="835"/>
      <c r="BZ85" s="835"/>
      <c r="CA85" s="835"/>
      <c r="CB85" s="835"/>
      <c r="CC85" s="835"/>
      <c r="CD85" s="835"/>
      <c r="CE85" s="835"/>
      <c r="CF85" s="836"/>
      <c r="CG85" s="921"/>
      <c r="CH85" s="922"/>
      <c r="CI85" s="922"/>
      <c r="CJ85" s="922"/>
      <c r="CK85" s="923"/>
      <c r="CL85" s="894"/>
      <c r="CM85" s="895"/>
      <c r="CN85" s="896"/>
      <c r="CO85" s="1"/>
      <c r="CP85" s="1"/>
      <c r="CQ85" s="1"/>
      <c r="CR85" s="1"/>
      <c r="CS85" s="1"/>
      <c r="CT85" s="534"/>
      <c r="CU85" s="534"/>
      <c r="CV85" s="814"/>
    </row>
    <row r="86" spans="1:100" ht="18" customHeight="1" x14ac:dyDescent="0.2">
      <c r="A86" s="843"/>
      <c r="B86" s="843"/>
      <c r="C86" s="843"/>
      <c r="D86" s="843"/>
      <c r="E86" s="843"/>
      <c r="F86" s="843"/>
      <c r="G86" s="840" t="str">
        <f ca="1">CONCATENATE("C ",(CELL("contenu",'Fiche (6)'!$A$27:$C$29)))</f>
        <v>C 0</v>
      </c>
      <c r="H86" s="840"/>
      <c r="I86" s="840"/>
      <c r="J86" s="840"/>
      <c r="K86" s="840"/>
      <c r="L86" s="840"/>
      <c r="M86" s="849" t="e">
        <f ca="1">'Fiche (6)'!D27</f>
        <v>#N/A</v>
      </c>
      <c r="N86" s="849"/>
      <c r="O86" s="849"/>
      <c r="P86" s="849"/>
      <c r="Q86" s="849"/>
      <c r="R86" s="849"/>
      <c r="S86" s="849"/>
      <c r="T86" s="849"/>
      <c r="U86" s="849"/>
      <c r="V86" s="849"/>
      <c r="W86" s="849"/>
      <c r="X86" s="849"/>
      <c r="Y86" s="849"/>
      <c r="Z86" s="849"/>
      <c r="AA86" s="849"/>
      <c r="AB86" s="849"/>
      <c r="AC86" s="849"/>
      <c r="AD86" s="849"/>
      <c r="AE86" s="849"/>
      <c r="AF86" s="849"/>
      <c r="AG86" s="849"/>
      <c r="AH86" s="849"/>
      <c r="AI86" s="849"/>
      <c r="AJ86" s="849"/>
      <c r="AK86" s="849"/>
      <c r="AL86" s="849"/>
      <c r="AM86" s="849"/>
      <c r="AN86" s="849"/>
      <c r="AO86" s="849"/>
      <c r="AP86" s="849"/>
      <c r="AQ86" s="849"/>
      <c r="AR86" s="849"/>
      <c r="AS86" s="849"/>
      <c r="AT86" s="849"/>
      <c r="AU86" s="849"/>
      <c r="AV86" s="825">
        <f>'Fiche (6)'!AD27</f>
        <v>0</v>
      </c>
      <c r="AW86" s="826"/>
      <c r="AX86" s="826"/>
      <c r="AY86" s="826"/>
      <c r="AZ86" s="826"/>
      <c r="BA86" s="826"/>
      <c r="BB86" s="826"/>
      <c r="BC86" s="826"/>
      <c r="BD86" s="826"/>
      <c r="BE86" s="826"/>
      <c r="BF86" s="826"/>
      <c r="BG86" s="826"/>
      <c r="BH86" s="826"/>
      <c r="BI86" s="826"/>
      <c r="BJ86" s="826"/>
      <c r="BK86" s="826"/>
      <c r="BL86" s="826"/>
      <c r="BM86" s="826"/>
      <c r="BN86" s="826"/>
      <c r="BO86" s="826"/>
      <c r="BP86" s="826"/>
      <c r="BQ86" s="826"/>
      <c r="BR86" s="826"/>
      <c r="BS86" s="826"/>
      <c r="BT86" s="826"/>
      <c r="BU86" s="826"/>
      <c r="BV86" s="826"/>
      <c r="BW86" s="826"/>
      <c r="BX86" s="826"/>
      <c r="BY86" s="826"/>
      <c r="BZ86" s="826"/>
      <c r="CA86" s="826"/>
      <c r="CB86" s="826"/>
      <c r="CC86" s="826"/>
      <c r="CD86" s="826"/>
      <c r="CE86" s="826"/>
      <c r="CF86" s="827"/>
      <c r="CG86" s="918" t="e">
        <f>'Fiche (6)'!BR29</f>
        <v>#VALUE!</v>
      </c>
      <c r="CH86" s="919"/>
      <c r="CI86" s="919"/>
      <c r="CJ86" s="919"/>
      <c r="CK86" s="920"/>
      <c r="CL86" s="888" t="str">
        <f ca="1">CONCATENATE("/",(CELL("contenu",'Fiche (6)'!BO29)))</f>
        <v>/0</v>
      </c>
      <c r="CM86" s="889"/>
      <c r="CN86" s="890"/>
      <c r="CO86" s="1"/>
      <c r="CP86" s="1"/>
      <c r="CQ86" s="1"/>
      <c r="CR86" s="1"/>
      <c r="CS86" s="1"/>
      <c r="CT86" s="534" t="str">
        <f>MID(AV88,8,1)</f>
        <v>é</v>
      </c>
      <c r="CU86" s="534" t="str">
        <f>CT86</f>
        <v>é</v>
      </c>
      <c r="CV86" s="814" t="str">
        <f>'Fiche (6)'!O$9</f>
        <v>3</v>
      </c>
    </row>
    <row r="87" spans="1:100" ht="18" customHeight="1" x14ac:dyDescent="0.2">
      <c r="A87" s="843"/>
      <c r="B87" s="843"/>
      <c r="C87" s="843"/>
      <c r="D87" s="843"/>
      <c r="E87" s="843"/>
      <c r="F87" s="843"/>
      <c r="G87" s="841"/>
      <c r="H87" s="841"/>
      <c r="I87" s="841"/>
      <c r="J87" s="841"/>
      <c r="K87" s="841"/>
      <c r="L87" s="841"/>
      <c r="M87" s="849"/>
      <c r="N87" s="849"/>
      <c r="O87" s="849"/>
      <c r="P87" s="849"/>
      <c r="Q87" s="849"/>
      <c r="R87" s="849"/>
      <c r="S87" s="849"/>
      <c r="T87" s="849"/>
      <c r="U87" s="849"/>
      <c r="V87" s="849"/>
      <c r="W87" s="849"/>
      <c r="X87" s="849"/>
      <c r="Y87" s="849"/>
      <c r="Z87" s="849"/>
      <c r="AA87" s="849"/>
      <c r="AB87" s="849"/>
      <c r="AC87" s="849"/>
      <c r="AD87" s="849"/>
      <c r="AE87" s="849"/>
      <c r="AF87" s="849"/>
      <c r="AG87" s="849"/>
      <c r="AH87" s="849"/>
      <c r="AI87" s="849"/>
      <c r="AJ87" s="849"/>
      <c r="AK87" s="849"/>
      <c r="AL87" s="849"/>
      <c r="AM87" s="849"/>
      <c r="AN87" s="849"/>
      <c r="AO87" s="849"/>
      <c r="AP87" s="849"/>
      <c r="AQ87" s="849"/>
      <c r="AR87" s="849"/>
      <c r="AS87" s="849"/>
      <c r="AT87" s="849"/>
      <c r="AU87" s="849"/>
      <c r="AV87" s="825"/>
      <c r="AW87" s="826"/>
      <c r="AX87" s="826"/>
      <c r="AY87" s="826"/>
      <c r="AZ87" s="826"/>
      <c r="BA87" s="826"/>
      <c r="BB87" s="826"/>
      <c r="BC87" s="826"/>
      <c r="BD87" s="826"/>
      <c r="BE87" s="826"/>
      <c r="BF87" s="826"/>
      <c r="BG87" s="826"/>
      <c r="BH87" s="826"/>
      <c r="BI87" s="826"/>
      <c r="BJ87" s="826"/>
      <c r="BK87" s="826"/>
      <c r="BL87" s="826"/>
      <c r="BM87" s="826"/>
      <c r="BN87" s="826"/>
      <c r="BO87" s="826"/>
      <c r="BP87" s="826"/>
      <c r="BQ87" s="826"/>
      <c r="BR87" s="826"/>
      <c r="BS87" s="826"/>
      <c r="BT87" s="826"/>
      <c r="BU87" s="826"/>
      <c r="BV87" s="826"/>
      <c r="BW87" s="826"/>
      <c r="BX87" s="826"/>
      <c r="BY87" s="826"/>
      <c r="BZ87" s="826"/>
      <c r="CA87" s="826"/>
      <c r="CB87" s="826"/>
      <c r="CC87" s="826"/>
      <c r="CD87" s="826"/>
      <c r="CE87" s="826"/>
      <c r="CF87" s="827"/>
      <c r="CG87" s="918"/>
      <c r="CH87" s="919"/>
      <c r="CI87" s="919"/>
      <c r="CJ87" s="919"/>
      <c r="CK87" s="920"/>
      <c r="CL87" s="891"/>
      <c r="CM87" s="892"/>
      <c r="CN87" s="893"/>
      <c r="CO87" s="1"/>
      <c r="CP87" s="1"/>
      <c r="CQ87" s="1"/>
      <c r="CR87" s="1"/>
      <c r="CS87" s="1"/>
      <c r="CT87" s="534"/>
      <c r="CU87" s="534"/>
      <c r="CV87" s="814"/>
    </row>
    <row r="88" spans="1:100" ht="18" customHeight="1" x14ac:dyDescent="0.2">
      <c r="A88" s="843"/>
      <c r="B88" s="843"/>
      <c r="C88" s="843"/>
      <c r="D88" s="843"/>
      <c r="E88" s="843"/>
      <c r="F88" s="843"/>
      <c r="G88" s="841"/>
      <c r="H88" s="841"/>
      <c r="I88" s="841"/>
      <c r="J88" s="841"/>
      <c r="K88" s="841"/>
      <c r="L88" s="841"/>
      <c r="M88" s="849"/>
      <c r="N88" s="849"/>
      <c r="O88" s="849"/>
      <c r="P88" s="849"/>
      <c r="Q88" s="849"/>
      <c r="R88" s="849"/>
      <c r="S88" s="849"/>
      <c r="T88" s="849"/>
      <c r="U88" s="849"/>
      <c r="V88" s="849"/>
      <c r="W88" s="849"/>
      <c r="X88" s="849"/>
      <c r="Y88" s="849"/>
      <c r="Z88" s="849"/>
      <c r="AA88" s="849"/>
      <c r="AB88" s="849"/>
      <c r="AC88" s="849"/>
      <c r="AD88" s="849"/>
      <c r="AE88" s="849"/>
      <c r="AF88" s="849"/>
      <c r="AG88" s="849"/>
      <c r="AH88" s="849"/>
      <c r="AI88" s="849"/>
      <c r="AJ88" s="849"/>
      <c r="AK88" s="849"/>
      <c r="AL88" s="849"/>
      <c r="AM88" s="849"/>
      <c r="AN88" s="849"/>
      <c r="AO88" s="849"/>
      <c r="AP88" s="849"/>
      <c r="AQ88" s="849"/>
      <c r="AR88" s="849"/>
      <c r="AS88" s="849"/>
      <c r="AT88" s="849"/>
      <c r="AU88" s="849"/>
      <c r="AV88" s="828" t="str">
        <f>IF('Fiche (6)'!BA29=FALSE,(IF('Fiche (6)'!BC29=FALSE,(IF('Fiche (6)'!$BE$29=FALSE,(IF('Fiche (6)'!$BG$29=FALSE,(IF('Fiche (6)'!$BI$29=FALSE,(IF('Fiche (6)'!$BK$29=FALSE,"Non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88" s="829"/>
      <c r="AX88" s="829"/>
      <c r="AY88" s="829"/>
      <c r="AZ88" s="829"/>
      <c r="BA88" s="829"/>
      <c r="BB88" s="829"/>
      <c r="BC88" s="829"/>
      <c r="BD88" s="829"/>
      <c r="BE88" s="829"/>
      <c r="BF88" s="829"/>
      <c r="BG88" s="829"/>
      <c r="BH88" s="829"/>
      <c r="BI88" s="829"/>
      <c r="BJ88" s="829"/>
      <c r="BK88" s="829"/>
      <c r="BL88" s="829"/>
      <c r="BM88" s="829"/>
      <c r="BN88" s="829"/>
      <c r="BO88" s="829"/>
      <c r="BP88" s="829"/>
      <c r="BQ88" s="829"/>
      <c r="BR88" s="829"/>
      <c r="BS88" s="829"/>
      <c r="BT88" s="829"/>
      <c r="BU88" s="829"/>
      <c r="BV88" s="829"/>
      <c r="BW88" s="829"/>
      <c r="BX88" s="829"/>
      <c r="BY88" s="829"/>
      <c r="BZ88" s="829"/>
      <c r="CA88" s="829"/>
      <c r="CB88" s="829"/>
      <c r="CC88" s="829"/>
      <c r="CD88" s="829"/>
      <c r="CE88" s="829"/>
      <c r="CF88" s="830"/>
      <c r="CG88" s="918"/>
      <c r="CH88" s="919"/>
      <c r="CI88" s="919"/>
      <c r="CJ88" s="919"/>
      <c r="CK88" s="920"/>
      <c r="CL88" s="891"/>
      <c r="CM88" s="892"/>
      <c r="CN88" s="893"/>
      <c r="CO88" s="1"/>
      <c r="CP88" s="1"/>
      <c r="CQ88" s="1"/>
      <c r="CR88" s="1"/>
      <c r="CS88" s="1"/>
      <c r="CT88" s="534"/>
      <c r="CU88" s="534"/>
      <c r="CV88" s="814"/>
    </row>
    <row r="89" spans="1:100" ht="18" customHeight="1" x14ac:dyDescent="0.2">
      <c r="A89" s="844"/>
      <c r="B89" s="844"/>
      <c r="C89" s="844"/>
      <c r="D89" s="844"/>
      <c r="E89" s="844"/>
      <c r="F89" s="844"/>
      <c r="G89" s="841"/>
      <c r="H89" s="841"/>
      <c r="I89" s="841"/>
      <c r="J89" s="841"/>
      <c r="K89" s="841"/>
      <c r="L89" s="841"/>
      <c r="M89" s="849"/>
      <c r="N89" s="849"/>
      <c r="O89" s="849"/>
      <c r="P89" s="849"/>
      <c r="Q89" s="849"/>
      <c r="R89" s="849"/>
      <c r="S89" s="849"/>
      <c r="T89" s="849"/>
      <c r="U89" s="849"/>
      <c r="V89" s="849"/>
      <c r="W89" s="849"/>
      <c r="X89" s="849"/>
      <c r="Y89" s="849"/>
      <c r="Z89" s="849"/>
      <c r="AA89" s="849"/>
      <c r="AB89" s="849"/>
      <c r="AC89" s="849"/>
      <c r="AD89" s="849"/>
      <c r="AE89" s="849"/>
      <c r="AF89" s="849"/>
      <c r="AG89" s="849"/>
      <c r="AH89" s="849"/>
      <c r="AI89" s="849"/>
      <c r="AJ89" s="849"/>
      <c r="AK89" s="849"/>
      <c r="AL89" s="849"/>
      <c r="AM89" s="849"/>
      <c r="AN89" s="849"/>
      <c r="AO89" s="849"/>
      <c r="AP89" s="849"/>
      <c r="AQ89" s="849"/>
      <c r="AR89" s="849"/>
      <c r="AS89" s="849"/>
      <c r="AT89" s="849"/>
      <c r="AU89" s="849"/>
      <c r="AV89" s="834"/>
      <c r="AW89" s="835"/>
      <c r="AX89" s="835"/>
      <c r="AY89" s="835"/>
      <c r="AZ89" s="835"/>
      <c r="BA89" s="835"/>
      <c r="BB89" s="835"/>
      <c r="BC89" s="835"/>
      <c r="BD89" s="835"/>
      <c r="BE89" s="835"/>
      <c r="BF89" s="835"/>
      <c r="BG89" s="835"/>
      <c r="BH89" s="835"/>
      <c r="BI89" s="835"/>
      <c r="BJ89" s="835"/>
      <c r="BK89" s="835"/>
      <c r="BL89" s="835"/>
      <c r="BM89" s="835"/>
      <c r="BN89" s="835"/>
      <c r="BO89" s="835"/>
      <c r="BP89" s="835"/>
      <c r="BQ89" s="835"/>
      <c r="BR89" s="835"/>
      <c r="BS89" s="835"/>
      <c r="BT89" s="835"/>
      <c r="BU89" s="835"/>
      <c r="BV89" s="835"/>
      <c r="BW89" s="835"/>
      <c r="BX89" s="835"/>
      <c r="BY89" s="835"/>
      <c r="BZ89" s="835"/>
      <c r="CA89" s="835"/>
      <c r="CB89" s="835"/>
      <c r="CC89" s="835"/>
      <c r="CD89" s="835"/>
      <c r="CE89" s="835"/>
      <c r="CF89" s="836"/>
      <c r="CG89" s="921"/>
      <c r="CH89" s="922"/>
      <c r="CI89" s="922"/>
      <c r="CJ89" s="922"/>
      <c r="CK89" s="923"/>
      <c r="CL89" s="894"/>
      <c r="CM89" s="895"/>
      <c r="CN89" s="896"/>
      <c r="CO89" s="1"/>
      <c r="CP89" s="1"/>
      <c r="CQ89" s="1"/>
      <c r="CR89" s="1"/>
      <c r="CS89" s="1"/>
      <c r="CT89" s="534"/>
      <c r="CU89" s="534"/>
      <c r="CV89" s="814"/>
    </row>
    <row r="90" spans="1:100" ht="18" customHeight="1" x14ac:dyDescent="0.2">
      <c r="A90" s="842">
        <f ca="1">CELL("contenu",'Fiche (7)'!$G$11:$BO$12)</f>
        <v>0</v>
      </c>
      <c r="B90" s="842"/>
      <c r="C90" s="842"/>
      <c r="D90" s="842"/>
      <c r="E90" s="842"/>
      <c r="F90" s="842"/>
      <c r="G90" s="862" t="e">
        <f ca="1">CONCATENATE("C ",(CELL("contenu",'Fiche (7)'!$A$21:$C$23)))</f>
        <v>#N/A</v>
      </c>
      <c r="H90" s="862"/>
      <c r="I90" s="862"/>
      <c r="J90" s="862"/>
      <c r="K90" s="862"/>
      <c r="L90" s="862"/>
      <c r="M90" s="850" t="e">
        <f ca="1">'Fiche (7)'!D21</f>
        <v>#N/A</v>
      </c>
      <c r="N90" s="850"/>
      <c r="O90" s="850"/>
      <c r="P90" s="850"/>
      <c r="Q90" s="850"/>
      <c r="R90" s="850"/>
      <c r="S90" s="850"/>
      <c r="T90" s="850"/>
      <c r="U90" s="850"/>
      <c r="V90" s="850"/>
      <c r="W90" s="850"/>
      <c r="X90" s="850"/>
      <c r="Y90" s="850"/>
      <c r="Z90" s="850"/>
      <c r="AA90" s="850"/>
      <c r="AB90" s="850"/>
      <c r="AC90" s="850"/>
      <c r="AD90" s="850"/>
      <c r="AE90" s="850"/>
      <c r="AF90" s="850"/>
      <c r="AG90" s="850"/>
      <c r="AH90" s="850"/>
      <c r="AI90" s="850"/>
      <c r="AJ90" s="850"/>
      <c r="AK90" s="850"/>
      <c r="AL90" s="850"/>
      <c r="AM90" s="850"/>
      <c r="AN90" s="850"/>
      <c r="AO90" s="850"/>
      <c r="AP90" s="850"/>
      <c r="AQ90" s="850"/>
      <c r="AR90" s="850"/>
      <c r="AS90" s="850"/>
      <c r="AT90" s="850"/>
      <c r="AU90" s="850"/>
      <c r="AV90" s="822">
        <f>'Fiche (7)'!AD21</f>
        <v>0</v>
      </c>
      <c r="AW90" s="823"/>
      <c r="AX90" s="823"/>
      <c r="AY90" s="823"/>
      <c r="AZ90" s="823"/>
      <c r="BA90" s="823"/>
      <c r="BB90" s="823"/>
      <c r="BC90" s="823"/>
      <c r="BD90" s="823"/>
      <c r="BE90" s="823"/>
      <c r="BF90" s="823"/>
      <c r="BG90" s="823"/>
      <c r="BH90" s="823"/>
      <c r="BI90" s="823"/>
      <c r="BJ90" s="823"/>
      <c r="BK90" s="823"/>
      <c r="BL90" s="823"/>
      <c r="BM90" s="823"/>
      <c r="BN90" s="823"/>
      <c r="BO90" s="823"/>
      <c r="BP90" s="823"/>
      <c r="BQ90" s="823"/>
      <c r="BR90" s="823"/>
      <c r="BS90" s="823"/>
      <c r="BT90" s="823"/>
      <c r="BU90" s="823"/>
      <c r="BV90" s="823"/>
      <c r="BW90" s="823"/>
      <c r="BX90" s="823"/>
      <c r="BY90" s="823"/>
      <c r="BZ90" s="823"/>
      <c r="CA90" s="823"/>
      <c r="CB90" s="823"/>
      <c r="CC90" s="823"/>
      <c r="CD90" s="823"/>
      <c r="CE90" s="823"/>
      <c r="CF90" s="824"/>
      <c r="CG90" s="924" t="e">
        <f>'Fiche (7)'!BR23</f>
        <v>#VALUE!</v>
      </c>
      <c r="CH90" s="925"/>
      <c r="CI90" s="925"/>
      <c r="CJ90" s="925"/>
      <c r="CK90" s="926"/>
      <c r="CL90" s="936" t="str">
        <f ca="1">CONCATENATE("/",(CELL("contenu",'Fiche (7)'!BO23)))</f>
        <v>/0</v>
      </c>
      <c r="CM90" s="937"/>
      <c r="CN90" s="938"/>
      <c r="CO90" s="1"/>
      <c r="CP90" s="1"/>
      <c r="CQ90" s="1"/>
      <c r="CR90" s="1"/>
      <c r="CS90" s="1"/>
      <c r="CT90" s="534" t="str">
        <f>MID(AV92,8,1)</f>
        <v>é</v>
      </c>
      <c r="CU90" s="534" t="str">
        <f>CT90</f>
        <v>é</v>
      </c>
      <c r="CV90" s="814" t="e">
        <f>'Fiche (7)'!O$9</f>
        <v>#N/A</v>
      </c>
    </row>
    <row r="91" spans="1:100" ht="18" customHeight="1" x14ac:dyDescent="0.2">
      <c r="A91" s="843"/>
      <c r="B91" s="843"/>
      <c r="C91" s="843"/>
      <c r="D91" s="843"/>
      <c r="E91" s="843"/>
      <c r="F91" s="843"/>
      <c r="G91" s="841"/>
      <c r="H91" s="841"/>
      <c r="I91" s="841"/>
      <c r="J91" s="841"/>
      <c r="K91" s="841"/>
      <c r="L91" s="841"/>
      <c r="M91" s="849"/>
      <c r="N91" s="849"/>
      <c r="O91" s="849"/>
      <c r="P91" s="849"/>
      <c r="Q91" s="849"/>
      <c r="R91" s="849"/>
      <c r="S91" s="849"/>
      <c r="T91" s="849"/>
      <c r="U91" s="849"/>
      <c r="V91" s="849"/>
      <c r="W91" s="849"/>
      <c r="X91" s="849"/>
      <c r="Y91" s="849"/>
      <c r="Z91" s="849"/>
      <c r="AA91" s="849"/>
      <c r="AB91" s="849"/>
      <c r="AC91" s="849"/>
      <c r="AD91" s="849"/>
      <c r="AE91" s="849"/>
      <c r="AF91" s="849"/>
      <c r="AG91" s="849"/>
      <c r="AH91" s="849"/>
      <c r="AI91" s="849"/>
      <c r="AJ91" s="849"/>
      <c r="AK91" s="849"/>
      <c r="AL91" s="849"/>
      <c r="AM91" s="849"/>
      <c r="AN91" s="849"/>
      <c r="AO91" s="849"/>
      <c r="AP91" s="849"/>
      <c r="AQ91" s="849"/>
      <c r="AR91" s="849"/>
      <c r="AS91" s="849"/>
      <c r="AT91" s="849"/>
      <c r="AU91" s="849"/>
      <c r="AV91" s="825"/>
      <c r="AW91" s="826"/>
      <c r="AX91" s="826"/>
      <c r="AY91" s="826"/>
      <c r="AZ91" s="826"/>
      <c r="BA91" s="826"/>
      <c r="BB91" s="826"/>
      <c r="BC91" s="826"/>
      <c r="BD91" s="826"/>
      <c r="BE91" s="826"/>
      <c r="BF91" s="826"/>
      <c r="BG91" s="826"/>
      <c r="BH91" s="826"/>
      <c r="BI91" s="826"/>
      <c r="BJ91" s="826"/>
      <c r="BK91" s="826"/>
      <c r="BL91" s="826"/>
      <c r="BM91" s="826"/>
      <c r="BN91" s="826"/>
      <c r="BO91" s="826"/>
      <c r="BP91" s="826"/>
      <c r="BQ91" s="826"/>
      <c r="BR91" s="826"/>
      <c r="BS91" s="826"/>
      <c r="BT91" s="826"/>
      <c r="BU91" s="826"/>
      <c r="BV91" s="826"/>
      <c r="BW91" s="826"/>
      <c r="BX91" s="826"/>
      <c r="BY91" s="826"/>
      <c r="BZ91" s="826"/>
      <c r="CA91" s="826"/>
      <c r="CB91" s="826"/>
      <c r="CC91" s="826"/>
      <c r="CD91" s="826"/>
      <c r="CE91" s="826"/>
      <c r="CF91" s="827"/>
      <c r="CG91" s="918"/>
      <c r="CH91" s="919"/>
      <c r="CI91" s="919"/>
      <c r="CJ91" s="919"/>
      <c r="CK91" s="920"/>
      <c r="CL91" s="939"/>
      <c r="CM91" s="940"/>
      <c r="CN91" s="941"/>
      <c r="CO91" s="1"/>
      <c r="CP91" s="1"/>
      <c r="CQ91" s="1"/>
      <c r="CR91" s="1"/>
      <c r="CS91" s="1"/>
      <c r="CT91" s="534"/>
      <c r="CU91" s="534"/>
      <c r="CV91" s="814"/>
    </row>
    <row r="92" spans="1:100" ht="18" customHeight="1" x14ac:dyDescent="0.2">
      <c r="A92" s="843"/>
      <c r="B92" s="843"/>
      <c r="C92" s="843"/>
      <c r="D92" s="843"/>
      <c r="E92" s="843"/>
      <c r="F92" s="843"/>
      <c r="G92" s="841"/>
      <c r="H92" s="841"/>
      <c r="I92" s="841"/>
      <c r="J92" s="841"/>
      <c r="K92" s="841"/>
      <c r="L92" s="841"/>
      <c r="M92" s="849"/>
      <c r="N92" s="849"/>
      <c r="O92" s="849"/>
      <c r="P92" s="849"/>
      <c r="Q92" s="849"/>
      <c r="R92" s="849"/>
      <c r="S92" s="849"/>
      <c r="T92" s="849"/>
      <c r="U92" s="849"/>
      <c r="V92" s="849"/>
      <c r="W92" s="849"/>
      <c r="X92" s="849"/>
      <c r="Y92" s="849"/>
      <c r="Z92" s="849"/>
      <c r="AA92" s="849"/>
      <c r="AB92" s="849"/>
      <c r="AC92" s="849"/>
      <c r="AD92" s="849"/>
      <c r="AE92" s="849"/>
      <c r="AF92" s="849"/>
      <c r="AG92" s="849"/>
      <c r="AH92" s="849"/>
      <c r="AI92" s="849"/>
      <c r="AJ92" s="849"/>
      <c r="AK92" s="849"/>
      <c r="AL92" s="849"/>
      <c r="AM92" s="849"/>
      <c r="AN92" s="849"/>
      <c r="AO92" s="849"/>
      <c r="AP92" s="849"/>
      <c r="AQ92" s="849"/>
      <c r="AR92" s="849"/>
      <c r="AS92" s="849"/>
      <c r="AT92" s="849"/>
      <c r="AU92" s="849"/>
      <c r="AV92" s="828" t="str">
        <f>IF('Fiche (7)'!BA23=FALSE,(IF('Fiche (7)'!BC23=FALSE,(IF('Fiche (7)'!$BE$23=FALSE,(IF('Fiche (7)'!$BG$23=FALSE,(IF('Fiche (7)'!$BI$23=FALSE,(IF('Fiche (7)'!$BK$23=FALSE,"Non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92" s="829"/>
      <c r="AX92" s="829"/>
      <c r="AY92" s="829"/>
      <c r="AZ92" s="829"/>
      <c r="BA92" s="829"/>
      <c r="BB92" s="829"/>
      <c r="BC92" s="829"/>
      <c r="BD92" s="829"/>
      <c r="BE92" s="829"/>
      <c r="BF92" s="829"/>
      <c r="BG92" s="829"/>
      <c r="BH92" s="829"/>
      <c r="BI92" s="829"/>
      <c r="BJ92" s="829"/>
      <c r="BK92" s="829"/>
      <c r="BL92" s="829"/>
      <c r="BM92" s="829"/>
      <c r="BN92" s="829"/>
      <c r="BO92" s="829"/>
      <c r="BP92" s="829"/>
      <c r="BQ92" s="829"/>
      <c r="BR92" s="829"/>
      <c r="BS92" s="829"/>
      <c r="BT92" s="829"/>
      <c r="BU92" s="829"/>
      <c r="BV92" s="829"/>
      <c r="BW92" s="829"/>
      <c r="BX92" s="829"/>
      <c r="BY92" s="829"/>
      <c r="BZ92" s="829"/>
      <c r="CA92" s="829"/>
      <c r="CB92" s="829"/>
      <c r="CC92" s="829"/>
      <c r="CD92" s="829"/>
      <c r="CE92" s="829"/>
      <c r="CF92" s="830"/>
      <c r="CG92" s="918"/>
      <c r="CH92" s="919"/>
      <c r="CI92" s="919"/>
      <c r="CJ92" s="919"/>
      <c r="CK92" s="920"/>
      <c r="CL92" s="939"/>
      <c r="CM92" s="940"/>
      <c r="CN92" s="941"/>
      <c r="CO92" s="1"/>
      <c r="CP92" s="1"/>
      <c r="CQ92" s="1"/>
      <c r="CR92" s="1"/>
      <c r="CS92" s="1"/>
      <c r="CT92" s="534"/>
      <c r="CU92" s="534"/>
      <c r="CV92" s="814"/>
    </row>
    <row r="93" spans="1:100" ht="18" customHeight="1" x14ac:dyDescent="0.2">
      <c r="A93" s="843"/>
      <c r="B93" s="843"/>
      <c r="C93" s="843"/>
      <c r="D93" s="843"/>
      <c r="E93" s="843"/>
      <c r="F93" s="843"/>
      <c r="G93" s="863"/>
      <c r="H93" s="863"/>
      <c r="I93" s="863"/>
      <c r="J93" s="863"/>
      <c r="K93" s="863"/>
      <c r="L93" s="863"/>
      <c r="M93" s="849"/>
      <c r="N93" s="849"/>
      <c r="O93" s="849"/>
      <c r="P93" s="849"/>
      <c r="Q93" s="849"/>
      <c r="R93" s="849"/>
      <c r="S93" s="849"/>
      <c r="T93" s="849"/>
      <c r="U93" s="849"/>
      <c r="V93" s="849"/>
      <c r="W93" s="849"/>
      <c r="X93" s="849"/>
      <c r="Y93" s="849"/>
      <c r="Z93" s="849"/>
      <c r="AA93" s="849"/>
      <c r="AB93" s="849"/>
      <c r="AC93" s="849"/>
      <c r="AD93" s="849"/>
      <c r="AE93" s="849"/>
      <c r="AF93" s="849"/>
      <c r="AG93" s="849"/>
      <c r="AH93" s="849"/>
      <c r="AI93" s="849"/>
      <c r="AJ93" s="849"/>
      <c r="AK93" s="849"/>
      <c r="AL93" s="849"/>
      <c r="AM93" s="849"/>
      <c r="AN93" s="849"/>
      <c r="AO93" s="849"/>
      <c r="AP93" s="849"/>
      <c r="AQ93" s="849"/>
      <c r="AR93" s="849"/>
      <c r="AS93" s="849"/>
      <c r="AT93" s="849"/>
      <c r="AU93" s="849"/>
      <c r="AV93" s="828"/>
      <c r="AW93" s="829"/>
      <c r="AX93" s="829"/>
      <c r="AY93" s="829"/>
      <c r="AZ93" s="829"/>
      <c r="BA93" s="829"/>
      <c r="BB93" s="829"/>
      <c r="BC93" s="829"/>
      <c r="BD93" s="829"/>
      <c r="BE93" s="829"/>
      <c r="BF93" s="829"/>
      <c r="BG93" s="829"/>
      <c r="BH93" s="829"/>
      <c r="BI93" s="829"/>
      <c r="BJ93" s="829"/>
      <c r="BK93" s="829"/>
      <c r="BL93" s="829"/>
      <c r="BM93" s="829"/>
      <c r="BN93" s="829"/>
      <c r="BO93" s="829"/>
      <c r="BP93" s="829"/>
      <c r="BQ93" s="829"/>
      <c r="BR93" s="829"/>
      <c r="BS93" s="829"/>
      <c r="BT93" s="829"/>
      <c r="BU93" s="829"/>
      <c r="BV93" s="829"/>
      <c r="BW93" s="829"/>
      <c r="BX93" s="829"/>
      <c r="BY93" s="829"/>
      <c r="BZ93" s="829"/>
      <c r="CA93" s="829"/>
      <c r="CB93" s="829"/>
      <c r="CC93" s="829"/>
      <c r="CD93" s="829"/>
      <c r="CE93" s="829"/>
      <c r="CF93" s="830"/>
      <c r="CG93" s="918"/>
      <c r="CH93" s="919"/>
      <c r="CI93" s="919"/>
      <c r="CJ93" s="919"/>
      <c r="CK93" s="920"/>
      <c r="CL93" s="939"/>
      <c r="CM93" s="940"/>
      <c r="CN93" s="941"/>
      <c r="CO93" s="1"/>
      <c r="CP93" s="1"/>
      <c r="CQ93" s="1"/>
      <c r="CR93" s="1"/>
      <c r="CS93" s="1"/>
      <c r="CT93" s="534"/>
      <c r="CU93" s="534"/>
      <c r="CV93" s="814"/>
    </row>
    <row r="94" spans="1:100" ht="18" customHeight="1" x14ac:dyDescent="0.2">
      <c r="A94" s="843"/>
      <c r="B94" s="843"/>
      <c r="C94" s="843"/>
      <c r="D94" s="843"/>
      <c r="E94" s="843"/>
      <c r="F94" s="843"/>
      <c r="G94" s="841" t="e">
        <f ca="1">CONCATENATE("C ",(CELL("contenu",'Fiche (7)'!$A$24:$C$26)))</f>
        <v>#N/A</v>
      </c>
      <c r="H94" s="841"/>
      <c r="I94" s="841"/>
      <c r="J94" s="841"/>
      <c r="K94" s="841"/>
      <c r="L94" s="841"/>
      <c r="M94" s="849" t="e">
        <f ca="1">'Fiche (7)'!D24</f>
        <v>#N/A</v>
      </c>
      <c r="N94" s="849"/>
      <c r="O94" s="849"/>
      <c r="P94" s="849"/>
      <c r="Q94" s="849"/>
      <c r="R94" s="849"/>
      <c r="S94" s="849"/>
      <c r="T94" s="849"/>
      <c r="U94" s="849"/>
      <c r="V94" s="849"/>
      <c r="W94" s="849"/>
      <c r="X94" s="849"/>
      <c r="Y94" s="849"/>
      <c r="Z94" s="849"/>
      <c r="AA94" s="849"/>
      <c r="AB94" s="849"/>
      <c r="AC94" s="849"/>
      <c r="AD94" s="849"/>
      <c r="AE94" s="849"/>
      <c r="AF94" s="849"/>
      <c r="AG94" s="849"/>
      <c r="AH94" s="849"/>
      <c r="AI94" s="849"/>
      <c r="AJ94" s="849"/>
      <c r="AK94" s="849"/>
      <c r="AL94" s="849"/>
      <c r="AM94" s="849"/>
      <c r="AN94" s="849"/>
      <c r="AO94" s="849"/>
      <c r="AP94" s="849"/>
      <c r="AQ94" s="849"/>
      <c r="AR94" s="849"/>
      <c r="AS94" s="849"/>
      <c r="AT94" s="849"/>
      <c r="AU94" s="849"/>
      <c r="AV94" s="831">
        <f>'Fiche (7)'!AD24</f>
        <v>0</v>
      </c>
      <c r="AW94" s="832"/>
      <c r="AX94" s="832"/>
      <c r="AY94" s="832"/>
      <c r="AZ94" s="832"/>
      <c r="BA94" s="832"/>
      <c r="BB94" s="832"/>
      <c r="BC94" s="832"/>
      <c r="BD94" s="832"/>
      <c r="BE94" s="832"/>
      <c r="BF94" s="832"/>
      <c r="BG94" s="832"/>
      <c r="BH94" s="832"/>
      <c r="BI94" s="832"/>
      <c r="BJ94" s="832"/>
      <c r="BK94" s="832"/>
      <c r="BL94" s="832"/>
      <c r="BM94" s="832"/>
      <c r="BN94" s="832"/>
      <c r="BO94" s="832"/>
      <c r="BP94" s="832"/>
      <c r="BQ94" s="832"/>
      <c r="BR94" s="832"/>
      <c r="BS94" s="832"/>
      <c r="BT94" s="832"/>
      <c r="BU94" s="832"/>
      <c r="BV94" s="832"/>
      <c r="BW94" s="832"/>
      <c r="BX94" s="832"/>
      <c r="BY94" s="832"/>
      <c r="BZ94" s="832"/>
      <c r="CA94" s="832"/>
      <c r="CB94" s="832"/>
      <c r="CC94" s="832"/>
      <c r="CD94" s="832"/>
      <c r="CE94" s="832"/>
      <c r="CF94" s="833"/>
      <c r="CG94" s="915" t="e">
        <f>'Fiche (7)'!BR26</f>
        <v>#VALUE!</v>
      </c>
      <c r="CH94" s="916"/>
      <c r="CI94" s="916"/>
      <c r="CJ94" s="916"/>
      <c r="CK94" s="917"/>
      <c r="CL94" s="888" t="str">
        <f ca="1">CONCATENATE("/",(CELL("contenu",'Fiche (7)'!BO26)))</f>
        <v>/0</v>
      </c>
      <c r="CM94" s="889"/>
      <c r="CN94" s="890"/>
      <c r="CO94" s="1"/>
      <c r="CP94" s="1"/>
      <c r="CQ94" s="1"/>
      <c r="CR94" s="1"/>
      <c r="CS94" s="1"/>
      <c r="CT94" s="534" t="str">
        <f>MID(AV96,8,1)</f>
        <v>é</v>
      </c>
      <c r="CU94" s="534" t="str">
        <f>CT94</f>
        <v>é</v>
      </c>
      <c r="CV94" s="814" t="e">
        <f>'Fiche (7)'!O$9</f>
        <v>#N/A</v>
      </c>
    </row>
    <row r="95" spans="1:100" ht="18" customHeight="1" x14ac:dyDescent="0.2">
      <c r="A95" s="843"/>
      <c r="B95" s="843"/>
      <c r="C95" s="843"/>
      <c r="D95" s="843"/>
      <c r="E95" s="843"/>
      <c r="F95" s="843"/>
      <c r="G95" s="841"/>
      <c r="H95" s="841"/>
      <c r="I95" s="841"/>
      <c r="J95" s="841"/>
      <c r="K95" s="841"/>
      <c r="L95" s="841"/>
      <c r="M95" s="849"/>
      <c r="N95" s="849"/>
      <c r="O95" s="849"/>
      <c r="P95" s="849"/>
      <c r="Q95" s="849"/>
      <c r="R95" s="849"/>
      <c r="S95" s="849"/>
      <c r="T95" s="849"/>
      <c r="U95" s="849"/>
      <c r="V95" s="849"/>
      <c r="W95" s="849"/>
      <c r="X95" s="849"/>
      <c r="Y95" s="849"/>
      <c r="Z95" s="849"/>
      <c r="AA95" s="849"/>
      <c r="AB95" s="849"/>
      <c r="AC95" s="849"/>
      <c r="AD95" s="849"/>
      <c r="AE95" s="849"/>
      <c r="AF95" s="849"/>
      <c r="AG95" s="849"/>
      <c r="AH95" s="849"/>
      <c r="AI95" s="849"/>
      <c r="AJ95" s="849"/>
      <c r="AK95" s="849"/>
      <c r="AL95" s="849"/>
      <c r="AM95" s="849"/>
      <c r="AN95" s="849"/>
      <c r="AO95" s="849"/>
      <c r="AP95" s="849"/>
      <c r="AQ95" s="849"/>
      <c r="AR95" s="849"/>
      <c r="AS95" s="849"/>
      <c r="AT95" s="849"/>
      <c r="AU95" s="849"/>
      <c r="AV95" s="825"/>
      <c r="AW95" s="826"/>
      <c r="AX95" s="826"/>
      <c r="AY95" s="826"/>
      <c r="AZ95" s="826"/>
      <c r="BA95" s="826"/>
      <c r="BB95" s="826"/>
      <c r="BC95" s="826"/>
      <c r="BD95" s="826"/>
      <c r="BE95" s="826"/>
      <c r="BF95" s="826"/>
      <c r="BG95" s="826"/>
      <c r="BH95" s="826"/>
      <c r="BI95" s="826"/>
      <c r="BJ95" s="826"/>
      <c r="BK95" s="826"/>
      <c r="BL95" s="826"/>
      <c r="BM95" s="826"/>
      <c r="BN95" s="826"/>
      <c r="BO95" s="826"/>
      <c r="BP95" s="826"/>
      <c r="BQ95" s="826"/>
      <c r="BR95" s="826"/>
      <c r="BS95" s="826"/>
      <c r="BT95" s="826"/>
      <c r="BU95" s="826"/>
      <c r="BV95" s="826"/>
      <c r="BW95" s="826"/>
      <c r="BX95" s="826"/>
      <c r="BY95" s="826"/>
      <c r="BZ95" s="826"/>
      <c r="CA95" s="826"/>
      <c r="CB95" s="826"/>
      <c r="CC95" s="826"/>
      <c r="CD95" s="826"/>
      <c r="CE95" s="826"/>
      <c r="CF95" s="827"/>
      <c r="CG95" s="918"/>
      <c r="CH95" s="919"/>
      <c r="CI95" s="919"/>
      <c r="CJ95" s="919"/>
      <c r="CK95" s="920"/>
      <c r="CL95" s="891"/>
      <c r="CM95" s="892"/>
      <c r="CN95" s="893"/>
      <c r="CO95" s="1"/>
      <c r="CP95" s="1"/>
      <c r="CQ95" s="1"/>
      <c r="CR95" s="1"/>
      <c r="CS95" s="1"/>
      <c r="CT95" s="534"/>
      <c r="CU95" s="534"/>
      <c r="CV95" s="814"/>
    </row>
    <row r="96" spans="1:100" ht="18" customHeight="1" x14ac:dyDescent="0.2">
      <c r="A96" s="843"/>
      <c r="B96" s="843"/>
      <c r="C96" s="843"/>
      <c r="D96" s="843"/>
      <c r="E96" s="843"/>
      <c r="F96" s="843"/>
      <c r="G96" s="841"/>
      <c r="H96" s="841"/>
      <c r="I96" s="841"/>
      <c r="J96" s="841"/>
      <c r="K96" s="841"/>
      <c r="L96" s="841"/>
      <c r="M96" s="849"/>
      <c r="N96" s="849"/>
      <c r="O96" s="849"/>
      <c r="P96" s="849"/>
      <c r="Q96" s="849"/>
      <c r="R96" s="849"/>
      <c r="S96" s="849"/>
      <c r="T96" s="849"/>
      <c r="U96" s="849"/>
      <c r="V96" s="849"/>
      <c r="W96" s="849"/>
      <c r="X96" s="849"/>
      <c r="Y96" s="849"/>
      <c r="Z96" s="849"/>
      <c r="AA96" s="849"/>
      <c r="AB96" s="849"/>
      <c r="AC96" s="849"/>
      <c r="AD96" s="849"/>
      <c r="AE96" s="849"/>
      <c r="AF96" s="849"/>
      <c r="AG96" s="849"/>
      <c r="AH96" s="849"/>
      <c r="AI96" s="849"/>
      <c r="AJ96" s="849"/>
      <c r="AK96" s="849"/>
      <c r="AL96" s="849"/>
      <c r="AM96" s="849"/>
      <c r="AN96" s="849"/>
      <c r="AO96" s="849"/>
      <c r="AP96" s="849"/>
      <c r="AQ96" s="849"/>
      <c r="AR96" s="849"/>
      <c r="AS96" s="849"/>
      <c r="AT96" s="849"/>
      <c r="AU96" s="849"/>
      <c r="AV96" s="828" t="str">
        <f>IF('Fiche (7)'!BA26=FALSE,(IF('Fiche (7)'!BC26=FALSE,(IF('Fiche (7)'!$BE$26=FALSE,(IF('Fiche (7)'!$BG$26=FALSE,(IF('Fiche (7)'!$BI$26=FALSE,(IF('Fiche (7)'!$BK$26=FALSE,"Non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96" s="829"/>
      <c r="AX96" s="829"/>
      <c r="AY96" s="829"/>
      <c r="AZ96" s="829"/>
      <c r="BA96" s="829"/>
      <c r="BB96" s="829"/>
      <c r="BC96" s="829"/>
      <c r="BD96" s="829"/>
      <c r="BE96" s="829"/>
      <c r="BF96" s="829"/>
      <c r="BG96" s="829"/>
      <c r="BH96" s="829"/>
      <c r="BI96" s="829"/>
      <c r="BJ96" s="829"/>
      <c r="BK96" s="829"/>
      <c r="BL96" s="829"/>
      <c r="BM96" s="829"/>
      <c r="BN96" s="829"/>
      <c r="BO96" s="829"/>
      <c r="BP96" s="829"/>
      <c r="BQ96" s="829"/>
      <c r="BR96" s="829"/>
      <c r="BS96" s="829"/>
      <c r="BT96" s="829"/>
      <c r="BU96" s="829"/>
      <c r="BV96" s="829"/>
      <c r="BW96" s="829"/>
      <c r="BX96" s="829"/>
      <c r="BY96" s="829"/>
      <c r="BZ96" s="829"/>
      <c r="CA96" s="829"/>
      <c r="CB96" s="829"/>
      <c r="CC96" s="829"/>
      <c r="CD96" s="829"/>
      <c r="CE96" s="829"/>
      <c r="CF96" s="830"/>
      <c r="CG96" s="918"/>
      <c r="CH96" s="919"/>
      <c r="CI96" s="919"/>
      <c r="CJ96" s="919"/>
      <c r="CK96" s="920"/>
      <c r="CL96" s="891"/>
      <c r="CM96" s="892"/>
      <c r="CN96" s="893"/>
      <c r="CO96" s="1"/>
      <c r="CP96" s="1"/>
      <c r="CQ96" s="1"/>
      <c r="CR96" s="1"/>
      <c r="CS96" s="1"/>
      <c r="CT96" s="534"/>
      <c r="CU96" s="534"/>
      <c r="CV96" s="814"/>
    </row>
    <row r="97" spans="1:100" ht="18" customHeight="1" x14ac:dyDescent="0.2">
      <c r="A97" s="843"/>
      <c r="B97" s="843"/>
      <c r="C97" s="843"/>
      <c r="D97" s="843"/>
      <c r="E97" s="843"/>
      <c r="F97" s="843"/>
      <c r="G97" s="841"/>
      <c r="H97" s="841"/>
      <c r="I97" s="841"/>
      <c r="J97" s="841"/>
      <c r="K97" s="841"/>
      <c r="L97" s="841"/>
      <c r="M97" s="849"/>
      <c r="N97" s="849"/>
      <c r="O97" s="849"/>
      <c r="P97" s="849"/>
      <c r="Q97" s="849"/>
      <c r="R97" s="849"/>
      <c r="S97" s="849"/>
      <c r="T97" s="849"/>
      <c r="U97" s="849"/>
      <c r="V97" s="849"/>
      <c r="W97" s="849"/>
      <c r="X97" s="849"/>
      <c r="Y97" s="849"/>
      <c r="Z97" s="849"/>
      <c r="AA97" s="849"/>
      <c r="AB97" s="849"/>
      <c r="AC97" s="849"/>
      <c r="AD97" s="849"/>
      <c r="AE97" s="849"/>
      <c r="AF97" s="849"/>
      <c r="AG97" s="849"/>
      <c r="AH97" s="849"/>
      <c r="AI97" s="849"/>
      <c r="AJ97" s="849"/>
      <c r="AK97" s="849"/>
      <c r="AL97" s="849"/>
      <c r="AM97" s="849"/>
      <c r="AN97" s="849"/>
      <c r="AO97" s="849"/>
      <c r="AP97" s="849"/>
      <c r="AQ97" s="849"/>
      <c r="AR97" s="849"/>
      <c r="AS97" s="849"/>
      <c r="AT97" s="849"/>
      <c r="AU97" s="849"/>
      <c r="AV97" s="834"/>
      <c r="AW97" s="835"/>
      <c r="AX97" s="835"/>
      <c r="AY97" s="835"/>
      <c r="AZ97" s="835"/>
      <c r="BA97" s="835"/>
      <c r="BB97" s="835"/>
      <c r="BC97" s="835"/>
      <c r="BD97" s="835"/>
      <c r="BE97" s="835"/>
      <c r="BF97" s="835"/>
      <c r="BG97" s="835"/>
      <c r="BH97" s="835"/>
      <c r="BI97" s="835"/>
      <c r="BJ97" s="835"/>
      <c r="BK97" s="835"/>
      <c r="BL97" s="835"/>
      <c r="BM97" s="835"/>
      <c r="BN97" s="835"/>
      <c r="BO97" s="835"/>
      <c r="BP97" s="835"/>
      <c r="BQ97" s="835"/>
      <c r="BR97" s="835"/>
      <c r="BS97" s="835"/>
      <c r="BT97" s="835"/>
      <c r="BU97" s="835"/>
      <c r="BV97" s="835"/>
      <c r="BW97" s="835"/>
      <c r="BX97" s="835"/>
      <c r="BY97" s="835"/>
      <c r="BZ97" s="835"/>
      <c r="CA97" s="835"/>
      <c r="CB97" s="835"/>
      <c r="CC97" s="835"/>
      <c r="CD97" s="835"/>
      <c r="CE97" s="835"/>
      <c r="CF97" s="836"/>
      <c r="CG97" s="921"/>
      <c r="CH97" s="922"/>
      <c r="CI97" s="922"/>
      <c r="CJ97" s="922"/>
      <c r="CK97" s="923"/>
      <c r="CL97" s="894"/>
      <c r="CM97" s="895"/>
      <c r="CN97" s="896"/>
      <c r="CO97" s="1"/>
      <c r="CP97" s="1"/>
      <c r="CQ97" s="1"/>
      <c r="CR97" s="1"/>
      <c r="CS97" s="1"/>
      <c r="CT97" s="534"/>
      <c r="CU97" s="534"/>
      <c r="CV97" s="814"/>
    </row>
    <row r="98" spans="1:100" ht="18" customHeight="1" x14ac:dyDescent="0.2">
      <c r="A98" s="843"/>
      <c r="B98" s="843"/>
      <c r="C98" s="843"/>
      <c r="D98" s="843"/>
      <c r="E98" s="843"/>
      <c r="F98" s="843"/>
      <c r="G98" s="840" t="e">
        <f ca="1">CONCATENATE("C ",(CELL("contenu",'Fiche (7)'!$A$27:$C$29)))</f>
        <v>#N/A</v>
      </c>
      <c r="H98" s="840"/>
      <c r="I98" s="840"/>
      <c r="J98" s="840"/>
      <c r="K98" s="840"/>
      <c r="L98" s="840"/>
      <c r="M98" s="849" t="e">
        <f ca="1">'Fiche (7)'!D27</f>
        <v>#N/A</v>
      </c>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849"/>
      <c r="AK98" s="849"/>
      <c r="AL98" s="849"/>
      <c r="AM98" s="849"/>
      <c r="AN98" s="849"/>
      <c r="AO98" s="849"/>
      <c r="AP98" s="849"/>
      <c r="AQ98" s="849"/>
      <c r="AR98" s="849"/>
      <c r="AS98" s="849"/>
      <c r="AT98" s="849"/>
      <c r="AU98" s="849"/>
      <c r="AV98" s="825">
        <f>'Fiche (7)'!AD27</f>
        <v>0</v>
      </c>
      <c r="AW98" s="826"/>
      <c r="AX98" s="826"/>
      <c r="AY98" s="826"/>
      <c r="AZ98" s="826"/>
      <c r="BA98" s="826"/>
      <c r="BB98" s="826"/>
      <c r="BC98" s="826"/>
      <c r="BD98" s="826"/>
      <c r="BE98" s="826"/>
      <c r="BF98" s="826"/>
      <c r="BG98" s="826"/>
      <c r="BH98" s="826"/>
      <c r="BI98" s="826"/>
      <c r="BJ98" s="826"/>
      <c r="BK98" s="826"/>
      <c r="BL98" s="826"/>
      <c r="BM98" s="826"/>
      <c r="BN98" s="826"/>
      <c r="BO98" s="826"/>
      <c r="BP98" s="826"/>
      <c r="BQ98" s="826"/>
      <c r="BR98" s="826"/>
      <c r="BS98" s="826"/>
      <c r="BT98" s="826"/>
      <c r="BU98" s="826"/>
      <c r="BV98" s="826"/>
      <c r="BW98" s="826"/>
      <c r="BX98" s="826"/>
      <c r="BY98" s="826"/>
      <c r="BZ98" s="826"/>
      <c r="CA98" s="826"/>
      <c r="CB98" s="826"/>
      <c r="CC98" s="826"/>
      <c r="CD98" s="826"/>
      <c r="CE98" s="826"/>
      <c r="CF98" s="827"/>
      <c r="CG98" s="918" t="e">
        <f>'Fiche (7)'!BR29</f>
        <v>#VALUE!</v>
      </c>
      <c r="CH98" s="919"/>
      <c r="CI98" s="919"/>
      <c r="CJ98" s="919"/>
      <c r="CK98" s="920"/>
      <c r="CL98" s="888" t="str">
        <f ca="1">CONCATENATE("/",(CELL("contenu",'Fiche (7)'!BO29)))</f>
        <v>/0</v>
      </c>
      <c r="CM98" s="889"/>
      <c r="CN98" s="890"/>
      <c r="CO98" s="1"/>
      <c r="CP98" s="1"/>
      <c r="CQ98" s="1"/>
      <c r="CR98" s="1"/>
      <c r="CS98" s="1"/>
      <c r="CT98" s="534" t="str">
        <f>MID(AV100,8,1)</f>
        <v>é</v>
      </c>
      <c r="CU98" s="534" t="str">
        <f>CT98</f>
        <v>é</v>
      </c>
      <c r="CV98" s="814" t="e">
        <f>'Fiche (7)'!O$9</f>
        <v>#N/A</v>
      </c>
    </row>
    <row r="99" spans="1:100" ht="18" customHeight="1" x14ac:dyDescent="0.2">
      <c r="A99" s="843"/>
      <c r="B99" s="843"/>
      <c r="C99" s="843"/>
      <c r="D99" s="843"/>
      <c r="E99" s="843"/>
      <c r="F99" s="843"/>
      <c r="G99" s="841"/>
      <c r="H99" s="841"/>
      <c r="I99" s="841"/>
      <c r="J99" s="841"/>
      <c r="K99" s="841"/>
      <c r="L99" s="841"/>
      <c r="M99" s="849"/>
      <c r="N99" s="849"/>
      <c r="O99" s="849"/>
      <c r="P99" s="849"/>
      <c r="Q99" s="849"/>
      <c r="R99" s="849"/>
      <c r="S99" s="849"/>
      <c r="T99" s="849"/>
      <c r="U99" s="849"/>
      <c r="V99" s="849"/>
      <c r="W99" s="849"/>
      <c r="X99" s="849"/>
      <c r="Y99" s="849"/>
      <c r="Z99" s="849"/>
      <c r="AA99" s="849"/>
      <c r="AB99" s="849"/>
      <c r="AC99" s="849"/>
      <c r="AD99" s="849"/>
      <c r="AE99" s="849"/>
      <c r="AF99" s="849"/>
      <c r="AG99" s="849"/>
      <c r="AH99" s="849"/>
      <c r="AI99" s="849"/>
      <c r="AJ99" s="849"/>
      <c r="AK99" s="849"/>
      <c r="AL99" s="849"/>
      <c r="AM99" s="849"/>
      <c r="AN99" s="849"/>
      <c r="AO99" s="849"/>
      <c r="AP99" s="849"/>
      <c r="AQ99" s="849"/>
      <c r="AR99" s="849"/>
      <c r="AS99" s="849"/>
      <c r="AT99" s="849"/>
      <c r="AU99" s="849"/>
      <c r="AV99" s="825"/>
      <c r="AW99" s="826"/>
      <c r="AX99" s="826"/>
      <c r="AY99" s="826"/>
      <c r="AZ99" s="826"/>
      <c r="BA99" s="826"/>
      <c r="BB99" s="826"/>
      <c r="BC99" s="826"/>
      <c r="BD99" s="826"/>
      <c r="BE99" s="826"/>
      <c r="BF99" s="826"/>
      <c r="BG99" s="826"/>
      <c r="BH99" s="826"/>
      <c r="BI99" s="826"/>
      <c r="BJ99" s="826"/>
      <c r="BK99" s="826"/>
      <c r="BL99" s="826"/>
      <c r="BM99" s="826"/>
      <c r="BN99" s="826"/>
      <c r="BO99" s="826"/>
      <c r="BP99" s="826"/>
      <c r="BQ99" s="826"/>
      <c r="BR99" s="826"/>
      <c r="BS99" s="826"/>
      <c r="BT99" s="826"/>
      <c r="BU99" s="826"/>
      <c r="BV99" s="826"/>
      <c r="BW99" s="826"/>
      <c r="BX99" s="826"/>
      <c r="BY99" s="826"/>
      <c r="BZ99" s="826"/>
      <c r="CA99" s="826"/>
      <c r="CB99" s="826"/>
      <c r="CC99" s="826"/>
      <c r="CD99" s="826"/>
      <c r="CE99" s="826"/>
      <c r="CF99" s="827"/>
      <c r="CG99" s="918"/>
      <c r="CH99" s="919"/>
      <c r="CI99" s="919"/>
      <c r="CJ99" s="919"/>
      <c r="CK99" s="920"/>
      <c r="CL99" s="891"/>
      <c r="CM99" s="892"/>
      <c r="CN99" s="893"/>
      <c r="CO99" s="1"/>
      <c r="CP99" s="1"/>
      <c r="CQ99" s="1"/>
      <c r="CR99" s="1"/>
      <c r="CS99" s="1"/>
      <c r="CT99" s="534"/>
      <c r="CU99" s="534"/>
      <c r="CV99" s="814"/>
    </row>
    <row r="100" spans="1:100" ht="18" customHeight="1" x14ac:dyDescent="0.2">
      <c r="A100" s="843"/>
      <c r="B100" s="843"/>
      <c r="C100" s="843"/>
      <c r="D100" s="843"/>
      <c r="E100" s="843"/>
      <c r="F100" s="843"/>
      <c r="G100" s="841"/>
      <c r="H100" s="841"/>
      <c r="I100" s="841"/>
      <c r="J100" s="841"/>
      <c r="K100" s="841"/>
      <c r="L100" s="841"/>
      <c r="M100" s="849"/>
      <c r="N100" s="849"/>
      <c r="O100" s="849"/>
      <c r="P100" s="849"/>
      <c r="Q100" s="849"/>
      <c r="R100" s="849"/>
      <c r="S100" s="849"/>
      <c r="T100" s="849"/>
      <c r="U100" s="849"/>
      <c r="V100" s="849"/>
      <c r="W100" s="849"/>
      <c r="X100" s="849"/>
      <c r="Y100" s="849"/>
      <c r="Z100" s="849"/>
      <c r="AA100" s="849"/>
      <c r="AB100" s="849"/>
      <c r="AC100" s="849"/>
      <c r="AD100" s="849"/>
      <c r="AE100" s="849"/>
      <c r="AF100" s="849"/>
      <c r="AG100" s="849"/>
      <c r="AH100" s="849"/>
      <c r="AI100" s="849"/>
      <c r="AJ100" s="849"/>
      <c r="AK100" s="849"/>
      <c r="AL100" s="849"/>
      <c r="AM100" s="849"/>
      <c r="AN100" s="849"/>
      <c r="AO100" s="849"/>
      <c r="AP100" s="849"/>
      <c r="AQ100" s="849"/>
      <c r="AR100" s="849"/>
      <c r="AS100" s="849"/>
      <c r="AT100" s="849"/>
      <c r="AU100" s="849"/>
      <c r="AV100" s="828" t="str">
        <f>IF('Fiche (7)'!BA29=FALSE,(IF('Fiche (7)'!BC29=FALSE,(IF('Fiche (7)'!$BE$29=FALSE,(IF('Fiche (7)'!$BG$29=FALSE,(IF('Fiche (7)'!$BI$29=FALSE,(IF('Fiche (7)'!$BK$29=FALSE,"Non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00" s="829"/>
      <c r="AX100" s="829"/>
      <c r="AY100" s="829"/>
      <c r="AZ100" s="829"/>
      <c r="BA100" s="829"/>
      <c r="BB100" s="829"/>
      <c r="BC100" s="829"/>
      <c r="BD100" s="829"/>
      <c r="BE100" s="829"/>
      <c r="BF100" s="829"/>
      <c r="BG100" s="829"/>
      <c r="BH100" s="829"/>
      <c r="BI100" s="829"/>
      <c r="BJ100" s="829"/>
      <c r="BK100" s="829"/>
      <c r="BL100" s="829"/>
      <c r="BM100" s="829"/>
      <c r="BN100" s="829"/>
      <c r="BO100" s="829"/>
      <c r="BP100" s="829"/>
      <c r="BQ100" s="829"/>
      <c r="BR100" s="829"/>
      <c r="BS100" s="829"/>
      <c r="BT100" s="829"/>
      <c r="BU100" s="829"/>
      <c r="BV100" s="829"/>
      <c r="BW100" s="829"/>
      <c r="BX100" s="829"/>
      <c r="BY100" s="829"/>
      <c r="BZ100" s="829"/>
      <c r="CA100" s="829"/>
      <c r="CB100" s="829"/>
      <c r="CC100" s="829"/>
      <c r="CD100" s="829"/>
      <c r="CE100" s="829"/>
      <c r="CF100" s="830"/>
      <c r="CG100" s="918"/>
      <c r="CH100" s="919"/>
      <c r="CI100" s="919"/>
      <c r="CJ100" s="919"/>
      <c r="CK100" s="920"/>
      <c r="CL100" s="891"/>
      <c r="CM100" s="892"/>
      <c r="CN100" s="893"/>
      <c r="CO100" s="1"/>
      <c r="CP100" s="1"/>
      <c r="CQ100" s="1"/>
      <c r="CR100" s="1"/>
      <c r="CS100" s="1"/>
      <c r="CT100" s="534"/>
      <c r="CU100" s="534"/>
      <c r="CV100" s="814"/>
    </row>
    <row r="101" spans="1:100" ht="18" customHeight="1" x14ac:dyDescent="0.2">
      <c r="A101" s="844"/>
      <c r="B101" s="844"/>
      <c r="C101" s="844"/>
      <c r="D101" s="844"/>
      <c r="E101" s="844"/>
      <c r="F101" s="844"/>
      <c r="G101" s="841"/>
      <c r="H101" s="841"/>
      <c r="I101" s="841"/>
      <c r="J101" s="841"/>
      <c r="K101" s="841"/>
      <c r="L101" s="841"/>
      <c r="M101" s="849"/>
      <c r="N101" s="849"/>
      <c r="O101" s="849"/>
      <c r="P101" s="849"/>
      <c r="Q101" s="849"/>
      <c r="R101" s="849"/>
      <c r="S101" s="849"/>
      <c r="T101" s="849"/>
      <c r="U101" s="849"/>
      <c r="V101" s="849"/>
      <c r="W101" s="849"/>
      <c r="X101" s="849"/>
      <c r="Y101" s="849"/>
      <c r="Z101" s="849"/>
      <c r="AA101" s="849"/>
      <c r="AB101" s="849"/>
      <c r="AC101" s="849"/>
      <c r="AD101" s="849"/>
      <c r="AE101" s="849"/>
      <c r="AF101" s="849"/>
      <c r="AG101" s="849"/>
      <c r="AH101" s="849"/>
      <c r="AI101" s="849"/>
      <c r="AJ101" s="849"/>
      <c r="AK101" s="849"/>
      <c r="AL101" s="849"/>
      <c r="AM101" s="849"/>
      <c r="AN101" s="849"/>
      <c r="AO101" s="849"/>
      <c r="AP101" s="849"/>
      <c r="AQ101" s="849"/>
      <c r="AR101" s="849"/>
      <c r="AS101" s="849"/>
      <c r="AT101" s="849"/>
      <c r="AU101" s="849"/>
      <c r="AV101" s="834"/>
      <c r="AW101" s="835"/>
      <c r="AX101" s="835"/>
      <c r="AY101" s="835"/>
      <c r="AZ101" s="835"/>
      <c r="BA101" s="835"/>
      <c r="BB101" s="835"/>
      <c r="BC101" s="835"/>
      <c r="BD101" s="835"/>
      <c r="BE101" s="835"/>
      <c r="BF101" s="835"/>
      <c r="BG101" s="835"/>
      <c r="BH101" s="835"/>
      <c r="BI101" s="835"/>
      <c r="BJ101" s="835"/>
      <c r="BK101" s="835"/>
      <c r="BL101" s="835"/>
      <c r="BM101" s="835"/>
      <c r="BN101" s="835"/>
      <c r="BO101" s="835"/>
      <c r="BP101" s="835"/>
      <c r="BQ101" s="835"/>
      <c r="BR101" s="835"/>
      <c r="BS101" s="835"/>
      <c r="BT101" s="835"/>
      <c r="BU101" s="835"/>
      <c r="BV101" s="835"/>
      <c r="BW101" s="835"/>
      <c r="BX101" s="835"/>
      <c r="BY101" s="835"/>
      <c r="BZ101" s="835"/>
      <c r="CA101" s="835"/>
      <c r="CB101" s="835"/>
      <c r="CC101" s="835"/>
      <c r="CD101" s="835"/>
      <c r="CE101" s="835"/>
      <c r="CF101" s="836"/>
      <c r="CG101" s="921"/>
      <c r="CH101" s="922"/>
      <c r="CI101" s="922"/>
      <c r="CJ101" s="922"/>
      <c r="CK101" s="923"/>
      <c r="CL101" s="894"/>
      <c r="CM101" s="895"/>
      <c r="CN101" s="896"/>
      <c r="CO101" s="1"/>
      <c r="CP101" s="1"/>
      <c r="CQ101" s="1"/>
      <c r="CR101" s="1"/>
      <c r="CS101" s="1"/>
      <c r="CT101" s="534"/>
      <c r="CU101" s="534"/>
      <c r="CV101" s="814"/>
    </row>
    <row r="102" spans="1:100" ht="18" customHeight="1" x14ac:dyDescent="0.2">
      <c r="A102" s="842">
        <f ca="1">CELL("contenu",'Fiche (8)'!$G$11:$BO$12)</f>
        <v>0</v>
      </c>
      <c r="B102" s="842"/>
      <c r="C102" s="842"/>
      <c r="D102" s="842"/>
      <c r="E102" s="842"/>
      <c r="F102" s="842"/>
      <c r="G102" s="862" t="e">
        <f ca="1">CONCATENATE("C ",(CELL("contenu",'Fiche (8)'!$A$21:$C$23)))</f>
        <v>#N/A</v>
      </c>
      <c r="H102" s="862"/>
      <c r="I102" s="862"/>
      <c r="J102" s="862"/>
      <c r="K102" s="862"/>
      <c r="L102" s="862"/>
      <c r="M102" s="850" t="e">
        <f ca="1">'Fiche (8)'!D21</f>
        <v>#N/A</v>
      </c>
      <c r="N102" s="850"/>
      <c r="O102" s="850"/>
      <c r="P102" s="850"/>
      <c r="Q102" s="850"/>
      <c r="R102" s="850"/>
      <c r="S102" s="850"/>
      <c r="T102" s="850"/>
      <c r="U102" s="850"/>
      <c r="V102" s="850"/>
      <c r="W102" s="850"/>
      <c r="X102" s="850"/>
      <c r="Y102" s="850"/>
      <c r="Z102" s="850"/>
      <c r="AA102" s="850"/>
      <c r="AB102" s="850"/>
      <c r="AC102" s="850"/>
      <c r="AD102" s="850"/>
      <c r="AE102" s="850"/>
      <c r="AF102" s="850"/>
      <c r="AG102" s="850"/>
      <c r="AH102" s="850"/>
      <c r="AI102" s="850"/>
      <c r="AJ102" s="850"/>
      <c r="AK102" s="850"/>
      <c r="AL102" s="850"/>
      <c r="AM102" s="850"/>
      <c r="AN102" s="850"/>
      <c r="AO102" s="850"/>
      <c r="AP102" s="850"/>
      <c r="AQ102" s="850"/>
      <c r="AR102" s="850"/>
      <c r="AS102" s="850"/>
      <c r="AT102" s="850"/>
      <c r="AU102" s="850"/>
      <c r="AV102" s="822">
        <f>'Fiche (8)'!AD21</f>
        <v>0</v>
      </c>
      <c r="AW102" s="823"/>
      <c r="AX102" s="823"/>
      <c r="AY102" s="823"/>
      <c r="AZ102" s="823"/>
      <c r="BA102" s="823"/>
      <c r="BB102" s="823"/>
      <c r="BC102" s="823"/>
      <c r="BD102" s="823"/>
      <c r="BE102" s="823"/>
      <c r="BF102" s="823"/>
      <c r="BG102" s="823"/>
      <c r="BH102" s="823"/>
      <c r="BI102" s="823"/>
      <c r="BJ102" s="823"/>
      <c r="BK102" s="823"/>
      <c r="BL102" s="823"/>
      <c r="BM102" s="823"/>
      <c r="BN102" s="823"/>
      <c r="BO102" s="823"/>
      <c r="BP102" s="823"/>
      <c r="BQ102" s="823"/>
      <c r="BR102" s="823"/>
      <c r="BS102" s="823"/>
      <c r="BT102" s="823"/>
      <c r="BU102" s="823"/>
      <c r="BV102" s="823"/>
      <c r="BW102" s="823"/>
      <c r="BX102" s="823"/>
      <c r="BY102" s="823"/>
      <c r="BZ102" s="823"/>
      <c r="CA102" s="823"/>
      <c r="CB102" s="823"/>
      <c r="CC102" s="823"/>
      <c r="CD102" s="823"/>
      <c r="CE102" s="823"/>
      <c r="CF102" s="824"/>
      <c r="CG102" s="924" t="e">
        <f>'Fiche (8)'!BR23</f>
        <v>#VALUE!</v>
      </c>
      <c r="CH102" s="925"/>
      <c r="CI102" s="925"/>
      <c r="CJ102" s="925"/>
      <c r="CK102" s="926"/>
      <c r="CL102" s="936" t="str">
        <f ca="1">CONCATENATE("/",(CELL("contenu",'Fiche (8)'!BO23)))</f>
        <v>/0</v>
      </c>
      <c r="CM102" s="937"/>
      <c r="CN102" s="938"/>
      <c r="CO102" s="1"/>
      <c r="CP102" s="1"/>
      <c r="CQ102" s="1"/>
      <c r="CR102" s="1"/>
      <c r="CS102" s="1"/>
      <c r="CT102" s="534" t="str">
        <f>MID(AV104,8,1)</f>
        <v>é</v>
      </c>
      <c r="CU102" s="534" t="str">
        <f>CT102</f>
        <v>é</v>
      </c>
      <c r="CV102" s="814" t="e">
        <f>'Fiche (8)'!O$9</f>
        <v>#N/A</v>
      </c>
    </row>
    <row r="103" spans="1:100" ht="18" customHeight="1" x14ac:dyDescent="0.2">
      <c r="A103" s="843"/>
      <c r="B103" s="843"/>
      <c r="C103" s="843"/>
      <c r="D103" s="843"/>
      <c r="E103" s="843"/>
      <c r="F103" s="843"/>
      <c r="G103" s="841"/>
      <c r="H103" s="841"/>
      <c r="I103" s="841"/>
      <c r="J103" s="841"/>
      <c r="K103" s="841"/>
      <c r="L103" s="841"/>
      <c r="M103" s="849"/>
      <c r="N103" s="849"/>
      <c r="O103" s="849"/>
      <c r="P103" s="849"/>
      <c r="Q103" s="849"/>
      <c r="R103" s="849"/>
      <c r="S103" s="849"/>
      <c r="T103" s="849"/>
      <c r="U103" s="849"/>
      <c r="V103" s="849"/>
      <c r="W103" s="849"/>
      <c r="X103" s="849"/>
      <c r="Y103" s="849"/>
      <c r="Z103" s="849"/>
      <c r="AA103" s="849"/>
      <c r="AB103" s="849"/>
      <c r="AC103" s="849"/>
      <c r="AD103" s="849"/>
      <c r="AE103" s="849"/>
      <c r="AF103" s="849"/>
      <c r="AG103" s="849"/>
      <c r="AH103" s="849"/>
      <c r="AI103" s="849"/>
      <c r="AJ103" s="849"/>
      <c r="AK103" s="849"/>
      <c r="AL103" s="849"/>
      <c r="AM103" s="849"/>
      <c r="AN103" s="849"/>
      <c r="AO103" s="849"/>
      <c r="AP103" s="849"/>
      <c r="AQ103" s="849"/>
      <c r="AR103" s="849"/>
      <c r="AS103" s="849"/>
      <c r="AT103" s="849"/>
      <c r="AU103" s="849"/>
      <c r="AV103" s="825"/>
      <c r="AW103" s="826"/>
      <c r="AX103" s="826"/>
      <c r="AY103" s="826"/>
      <c r="AZ103" s="826"/>
      <c r="BA103" s="826"/>
      <c r="BB103" s="826"/>
      <c r="BC103" s="826"/>
      <c r="BD103" s="826"/>
      <c r="BE103" s="826"/>
      <c r="BF103" s="826"/>
      <c r="BG103" s="826"/>
      <c r="BH103" s="826"/>
      <c r="BI103" s="826"/>
      <c r="BJ103" s="826"/>
      <c r="BK103" s="826"/>
      <c r="BL103" s="826"/>
      <c r="BM103" s="826"/>
      <c r="BN103" s="826"/>
      <c r="BO103" s="826"/>
      <c r="BP103" s="826"/>
      <c r="BQ103" s="826"/>
      <c r="BR103" s="826"/>
      <c r="BS103" s="826"/>
      <c r="BT103" s="826"/>
      <c r="BU103" s="826"/>
      <c r="BV103" s="826"/>
      <c r="BW103" s="826"/>
      <c r="BX103" s="826"/>
      <c r="BY103" s="826"/>
      <c r="BZ103" s="826"/>
      <c r="CA103" s="826"/>
      <c r="CB103" s="826"/>
      <c r="CC103" s="826"/>
      <c r="CD103" s="826"/>
      <c r="CE103" s="826"/>
      <c r="CF103" s="827"/>
      <c r="CG103" s="918"/>
      <c r="CH103" s="919"/>
      <c r="CI103" s="919"/>
      <c r="CJ103" s="919"/>
      <c r="CK103" s="920"/>
      <c r="CL103" s="939"/>
      <c r="CM103" s="940"/>
      <c r="CN103" s="941"/>
      <c r="CO103" s="1"/>
      <c r="CP103" s="1"/>
      <c r="CQ103" s="1"/>
      <c r="CR103" s="1"/>
      <c r="CS103" s="1"/>
      <c r="CT103" s="534"/>
      <c r="CU103" s="534"/>
      <c r="CV103" s="814"/>
    </row>
    <row r="104" spans="1:100" ht="18" customHeight="1" x14ac:dyDescent="0.2">
      <c r="A104" s="843"/>
      <c r="B104" s="843"/>
      <c r="C104" s="843"/>
      <c r="D104" s="843"/>
      <c r="E104" s="843"/>
      <c r="F104" s="843"/>
      <c r="G104" s="841"/>
      <c r="H104" s="841"/>
      <c r="I104" s="841"/>
      <c r="J104" s="841"/>
      <c r="K104" s="841"/>
      <c r="L104" s="841"/>
      <c r="M104" s="849"/>
      <c r="N104" s="849"/>
      <c r="O104" s="849"/>
      <c r="P104" s="849"/>
      <c r="Q104" s="849"/>
      <c r="R104" s="849"/>
      <c r="S104" s="849"/>
      <c r="T104" s="849"/>
      <c r="U104" s="849"/>
      <c r="V104" s="849"/>
      <c r="W104" s="849"/>
      <c r="X104" s="849"/>
      <c r="Y104" s="849"/>
      <c r="Z104" s="849"/>
      <c r="AA104" s="849"/>
      <c r="AB104" s="849"/>
      <c r="AC104" s="849"/>
      <c r="AD104" s="849"/>
      <c r="AE104" s="849"/>
      <c r="AF104" s="849"/>
      <c r="AG104" s="849"/>
      <c r="AH104" s="849"/>
      <c r="AI104" s="849"/>
      <c r="AJ104" s="849"/>
      <c r="AK104" s="849"/>
      <c r="AL104" s="849"/>
      <c r="AM104" s="849"/>
      <c r="AN104" s="849"/>
      <c r="AO104" s="849"/>
      <c r="AP104" s="849"/>
      <c r="AQ104" s="849"/>
      <c r="AR104" s="849"/>
      <c r="AS104" s="849"/>
      <c r="AT104" s="849"/>
      <c r="AU104" s="849"/>
      <c r="AV104" s="828" t="str">
        <f>IF('Fiche (8)'!BA23=FALSE,(IF('Fiche (8)'!BC23=FALSE,(IF('Fiche (8)'!$BE$23=FALSE,(IF('Fiche (8)'!$BG$23=FALSE,(IF('Fiche (8)'!$BI$23=FALSE,(IF('Fiche (8)'!$BK$23=FALSE,"Non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04" s="829"/>
      <c r="AX104" s="829"/>
      <c r="AY104" s="829"/>
      <c r="AZ104" s="829"/>
      <c r="BA104" s="829"/>
      <c r="BB104" s="829"/>
      <c r="BC104" s="829"/>
      <c r="BD104" s="829"/>
      <c r="BE104" s="829"/>
      <c r="BF104" s="829"/>
      <c r="BG104" s="829"/>
      <c r="BH104" s="829"/>
      <c r="BI104" s="829"/>
      <c r="BJ104" s="829"/>
      <c r="BK104" s="829"/>
      <c r="BL104" s="829"/>
      <c r="BM104" s="829"/>
      <c r="BN104" s="829"/>
      <c r="BO104" s="829"/>
      <c r="BP104" s="829"/>
      <c r="BQ104" s="829"/>
      <c r="BR104" s="829"/>
      <c r="BS104" s="829"/>
      <c r="BT104" s="829"/>
      <c r="BU104" s="829"/>
      <c r="BV104" s="829"/>
      <c r="BW104" s="829"/>
      <c r="BX104" s="829"/>
      <c r="BY104" s="829"/>
      <c r="BZ104" s="829"/>
      <c r="CA104" s="829"/>
      <c r="CB104" s="829"/>
      <c r="CC104" s="829"/>
      <c r="CD104" s="829"/>
      <c r="CE104" s="829"/>
      <c r="CF104" s="830"/>
      <c r="CG104" s="918"/>
      <c r="CH104" s="919"/>
      <c r="CI104" s="919"/>
      <c r="CJ104" s="919"/>
      <c r="CK104" s="920"/>
      <c r="CL104" s="939"/>
      <c r="CM104" s="940"/>
      <c r="CN104" s="941"/>
      <c r="CO104" s="1"/>
      <c r="CP104" s="1"/>
      <c r="CQ104" s="1"/>
      <c r="CR104" s="1"/>
      <c r="CS104" s="1"/>
      <c r="CT104" s="534"/>
      <c r="CU104" s="534"/>
      <c r="CV104" s="814"/>
    </row>
    <row r="105" spans="1:100" ht="18" customHeight="1" x14ac:dyDescent="0.2">
      <c r="A105" s="843"/>
      <c r="B105" s="843"/>
      <c r="C105" s="843"/>
      <c r="D105" s="843"/>
      <c r="E105" s="843"/>
      <c r="F105" s="843"/>
      <c r="G105" s="863"/>
      <c r="H105" s="863"/>
      <c r="I105" s="863"/>
      <c r="J105" s="863"/>
      <c r="K105" s="863"/>
      <c r="L105" s="863"/>
      <c r="M105" s="849"/>
      <c r="N105" s="849"/>
      <c r="O105" s="849"/>
      <c r="P105" s="849"/>
      <c r="Q105" s="849"/>
      <c r="R105" s="849"/>
      <c r="S105" s="849"/>
      <c r="T105" s="849"/>
      <c r="U105" s="849"/>
      <c r="V105" s="849"/>
      <c r="W105" s="849"/>
      <c r="X105" s="849"/>
      <c r="Y105" s="849"/>
      <c r="Z105" s="849"/>
      <c r="AA105" s="849"/>
      <c r="AB105" s="849"/>
      <c r="AC105" s="849"/>
      <c r="AD105" s="849"/>
      <c r="AE105" s="849"/>
      <c r="AF105" s="849"/>
      <c r="AG105" s="849"/>
      <c r="AH105" s="849"/>
      <c r="AI105" s="849"/>
      <c r="AJ105" s="849"/>
      <c r="AK105" s="849"/>
      <c r="AL105" s="849"/>
      <c r="AM105" s="849"/>
      <c r="AN105" s="849"/>
      <c r="AO105" s="849"/>
      <c r="AP105" s="849"/>
      <c r="AQ105" s="849"/>
      <c r="AR105" s="849"/>
      <c r="AS105" s="849"/>
      <c r="AT105" s="849"/>
      <c r="AU105" s="849"/>
      <c r="AV105" s="828"/>
      <c r="AW105" s="829"/>
      <c r="AX105" s="829"/>
      <c r="AY105" s="829"/>
      <c r="AZ105" s="829"/>
      <c r="BA105" s="829"/>
      <c r="BB105" s="829"/>
      <c r="BC105" s="829"/>
      <c r="BD105" s="829"/>
      <c r="BE105" s="829"/>
      <c r="BF105" s="829"/>
      <c r="BG105" s="829"/>
      <c r="BH105" s="829"/>
      <c r="BI105" s="829"/>
      <c r="BJ105" s="829"/>
      <c r="BK105" s="829"/>
      <c r="BL105" s="829"/>
      <c r="BM105" s="829"/>
      <c r="BN105" s="829"/>
      <c r="BO105" s="829"/>
      <c r="BP105" s="829"/>
      <c r="BQ105" s="829"/>
      <c r="BR105" s="829"/>
      <c r="BS105" s="829"/>
      <c r="BT105" s="829"/>
      <c r="BU105" s="829"/>
      <c r="BV105" s="829"/>
      <c r="BW105" s="829"/>
      <c r="BX105" s="829"/>
      <c r="BY105" s="829"/>
      <c r="BZ105" s="829"/>
      <c r="CA105" s="829"/>
      <c r="CB105" s="829"/>
      <c r="CC105" s="829"/>
      <c r="CD105" s="829"/>
      <c r="CE105" s="829"/>
      <c r="CF105" s="830"/>
      <c r="CG105" s="918"/>
      <c r="CH105" s="919"/>
      <c r="CI105" s="919"/>
      <c r="CJ105" s="919"/>
      <c r="CK105" s="920"/>
      <c r="CL105" s="939"/>
      <c r="CM105" s="940"/>
      <c r="CN105" s="941"/>
      <c r="CO105" s="1"/>
      <c r="CP105" s="1"/>
      <c r="CQ105" s="1"/>
      <c r="CR105" s="1"/>
      <c r="CS105" s="1"/>
      <c r="CT105" s="534"/>
      <c r="CU105" s="534"/>
      <c r="CV105" s="814"/>
    </row>
    <row r="106" spans="1:100" ht="18" customHeight="1" x14ac:dyDescent="0.2">
      <c r="A106" s="843"/>
      <c r="B106" s="843"/>
      <c r="C106" s="843"/>
      <c r="D106" s="843"/>
      <c r="E106" s="843"/>
      <c r="F106" s="843"/>
      <c r="G106" s="841" t="e">
        <f ca="1">CONCATENATE("C ",(CELL("contenu",'Fiche (8)'!$A$24:$C$26)))</f>
        <v>#N/A</v>
      </c>
      <c r="H106" s="841"/>
      <c r="I106" s="841"/>
      <c r="J106" s="841"/>
      <c r="K106" s="841"/>
      <c r="L106" s="841"/>
      <c r="M106" s="849" t="e">
        <f ca="1">'Fiche (8)'!D24</f>
        <v>#N/A</v>
      </c>
      <c r="N106" s="849"/>
      <c r="O106" s="849"/>
      <c r="P106" s="849"/>
      <c r="Q106" s="849"/>
      <c r="R106" s="849"/>
      <c r="S106" s="849"/>
      <c r="T106" s="849"/>
      <c r="U106" s="849"/>
      <c r="V106" s="849"/>
      <c r="W106" s="849"/>
      <c r="X106" s="849"/>
      <c r="Y106" s="849"/>
      <c r="Z106" s="849"/>
      <c r="AA106" s="849"/>
      <c r="AB106" s="849"/>
      <c r="AC106" s="849"/>
      <c r="AD106" s="849"/>
      <c r="AE106" s="849"/>
      <c r="AF106" s="849"/>
      <c r="AG106" s="849"/>
      <c r="AH106" s="849"/>
      <c r="AI106" s="849"/>
      <c r="AJ106" s="849"/>
      <c r="AK106" s="849"/>
      <c r="AL106" s="849"/>
      <c r="AM106" s="849"/>
      <c r="AN106" s="849"/>
      <c r="AO106" s="849"/>
      <c r="AP106" s="849"/>
      <c r="AQ106" s="849"/>
      <c r="AR106" s="849"/>
      <c r="AS106" s="849"/>
      <c r="AT106" s="849"/>
      <c r="AU106" s="849"/>
      <c r="AV106" s="831">
        <f>'Fiche (8)'!AD24</f>
        <v>0</v>
      </c>
      <c r="AW106" s="832"/>
      <c r="AX106" s="832"/>
      <c r="AY106" s="832"/>
      <c r="AZ106" s="832"/>
      <c r="BA106" s="832"/>
      <c r="BB106" s="832"/>
      <c r="BC106" s="832"/>
      <c r="BD106" s="832"/>
      <c r="BE106" s="832"/>
      <c r="BF106" s="832"/>
      <c r="BG106" s="832"/>
      <c r="BH106" s="832"/>
      <c r="BI106" s="832"/>
      <c r="BJ106" s="832"/>
      <c r="BK106" s="832"/>
      <c r="BL106" s="832"/>
      <c r="BM106" s="832"/>
      <c r="BN106" s="832"/>
      <c r="BO106" s="832"/>
      <c r="BP106" s="832"/>
      <c r="BQ106" s="832"/>
      <c r="BR106" s="832"/>
      <c r="BS106" s="832"/>
      <c r="BT106" s="832"/>
      <c r="BU106" s="832"/>
      <c r="BV106" s="832"/>
      <c r="BW106" s="832"/>
      <c r="BX106" s="832"/>
      <c r="BY106" s="832"/>
      <c r="BZ106" s="832"/>
      <c r="CA106" s="832"/>
      <c r="CB106" s="832"/>
      <c r="CC106" s="832"/>
      <c r="CD106" s="832"/>
      <c r="CE106" s="832"/>
      <c r="CF106" s="833"/>
      <c r="CG106" s="915" t="e">
        <f>'Fiche (8)'!BR26</f>
        <v>#VALUE!</v>
      </c>
      <c r="CH106" s="916"/>
      <c r="CI106" s="916"/>
      <c r="CJ106" s="916"/>
      <c r="CK106" s="917"/>
      <c r="CL106" s="888" t="str">
        <f ca="1">CONCATENATE("/",(CELL("contenu",'Fiche (8)'!BO26)))</f>
        <v>/0</v>
      </c>
      <c r="CM106" s="889"/>
      <c r="CN106" s="890"/>
      <c r="CO106" s="1"/>
      <c r="CP106" s="1"/>
      <c r="CQ106" s="1"/>
      <c r="CR106" s="1"/>
      <c r="CS106" s="1"/>
      <c r="CT106" s="534" t="str">
        <f>MID(AV108,8,1)</f>
        <v>é</v>
      </c>
      <c r="CU106" s="534" t="str">
        <f>CT106</f>
        <v>é</v>
      </c>
      <c r="CV106" s="814" t="e">
        <f>'Fiche (8)'!O$9</f>
        <v>#N/A</v>
      </c>
    </row>
    <row r="107" spans="1:100" ht="18" customHeight="1" x14ac:dyDescent="0.2">
      <c r="A107" s="843"/>
      <c r="B107" s="843"/>
      <c r="C107" s="843"/>
      <c r="D107" s="843"/>
      <c r="E107" s="843"/>
      <c r="F107" s="843"/>
      <c r="G107" s="841"/>
      <c r="H107" s="841"/>
      <c r="I107" s="841"/>
      <c r="J107" s="841"/>
      <c r="K107" s="841"/>
      <c r="L107" s="841"/>
      <c r="M107" s="849"/>
      <c r="N107" s="849"/>
      <c r="O107" s="849"/>
      <c r="P107" s="849"/>
      <c r="Q107" s="849"/>
      <c r="R107" s="849"/>
      <c r="S107" s="849"/>
      <c r="T107" s="849"/>
      <c r="U107" s="849"/>
      <c r="V107" s="849"/>
      <c r="W107" s="849"/>
      <c r="X107" s="849"/>
      <c r="Y107" s="849"/>
      <c r="Z107" s="849"/>
      <c r="AA107" s="849"/>
      <c r="AB107" s="849"/>
      <c r="AC107" s="849"/>
      <c r="AD107" s="849"/>
      <c r="AE107" s="849"/>
      <c r="AF107" s="849"/>
      <c r="AG107" s="849"/>
      <c r="AH107" s="849"/>
      <c r="AI107" s="849"/>
      <c r="AJ107" s="849"/>
      <c r="AK107" s="849"/>
      <c r="AL107" s="849"/>
      <c r="AM107" s="849"/>
      <c r="AN107" s="849"/>
      <c r="AO107" s="849"/>
      <c r="AP107" s="849"/>
      <c r="AQ107" s="849"/>
      <c r="AR107" s="849"/>
      <c r="AS107" s="849"/>
      <c r="AT107" s="849"/>
      <c r="AU107" s="849"/>
      <c r="AV107" s="825"/>
      <c r="AW107" s="826"/>
      <c r="AX107" s="826"/>
      <c r="AY107" s="826"/>
      <c r="AZ107" s="826"/>
      <c r="BA107" s="826"/>
      <c r="BB107" s="826"/>
      <c r="BC107" s="826"/>
      <c r="BD107" s="826"/>
      <c r="BE107" s="826"/>
      <c r="BF107" s="826"/>
      <c r="BG107" s="826"/>
      <c r="BH107" s="826"/>
      <c r="BI107" s="826"/>
      <c r="BJ107" s="826"/>
      <c r="BK107" s="826"/>
      <c r="BL107" s="826"/>
      <c r="BM107" s="826"/>
      <c r="BN107" s="826"/>
      <c r="BO107" s="826"/>
      <c r="BP107" s="826"/>
      <c r="BQ107" s="826"/>
      <c r="BR107" s="826"/>
      <c r="BS107" s="826"/>
      <c r="BT107" s="826"/>
      <c r="BU107" s="826"/>
      <c r="BV107" s="826"/>
      <c r="BW107" s="826"/>
      <c r="BX107" s="826"/>
      <c r="BY107" s="826"/>
      <c r="BZ107" s="826"/>
      <c r="CA107" s="826"/>
      <c r="CB107" s="826"/>
      <c r="CC107" s="826"/>
      <c r="CD107" s="826"/>
      <c r="CE107" s="826"/>
      <c r="CF107" s="827"/>
      <c r="CG107" s="918"/>
      <c r="CH107" s="919"/>
      <c r="CI107" s="919"/>
      <c r="CJ107" s="919"/>
      <c r="CK107" s="920"/>
      <c r="CL107" s="891"/>
      <c r="CM107" s="892"/>
      <c r="CN107" s="893"/>
      <c r="CO107" s="1"/>
      <c r="CP107" s="1"/>
      <c r="CQ107" s="1"/>
      <c r="CR107" s="1"/>
      <c r="CS107" s="1"/>
      <c r="CT107" s="534"/>
      <c r="CU107" s="534"/>
      <c r="CV107" s="814"/>
    </row>
    <row r="108" spans="1:100" ht="18" customHeight="1" x14ac:dyDescent="0.2">
      <c r="A108" s="843"/>
      <c r="B108" s="843"/>
      <c r="C108" s="843"/>
      <c r="D108" s="843"/>
      <c r="E108" s="843"/>
      <c r="F108" s="843"/>
      <c r="G108" s="841"/>
      <c r="H108" s="841"/>
      <c r="I108" s="841"/>
      <c r="J108" s="841"/>
      <c r="K108" s="841"/>
      <c r="L108" s="841"/>
      <c r="M108" s="849"/>
      <c r="N108" s="849"/>
      <c r="O108" s="849"/>
      <c r="P108" s="849"/>
      <c r="Q108" s="849"/>
      <c r="R108" s="849"/>
      <c r="S108" s="849"/>
      <c r="T108" s="849"/>
      <c r="U108" s="849"/>
      <c r="V108" s="849"/>
      <c r="W108" s="849"/>
      <c r="X108" s="849"/>
      <c r="Y108" s="849"/>
      <c r="Z108" s="849"/>
      <c r="AA108" s="849"/>
      <c r="AB108" s="849"/>
      <c r="AC108" s="849"/>
      <c r="AD108" s="849"/>
      <c r="AE108" s="849"/>
      <c r="AF108" s="849"/>
      <c r="AG108" s="849"/>
      <c r="AH108" s="849"/>
      <c r="AI108" s="849"/>
      <c r="AJ108" s="849"/>
      <c r="AK108" s="849"/>
      <c r="AL108" s="849"/>
      <c r="AM108" s="849"/>
      <c r="AN108" s="849"/>
      <c r="AO108" s="849"/>
      <c r="AP108" s="849"/>
      <c r="AQ108" s="849"/>
      <c r="AR108" s="849"/>
      <c r="AS108" s="849"/>
      <c r="AT108" s="849"/>
      <c r="AU108" s="849"/>
      <c r="AV108" s="828" t="str">
        <f>IF('Fiche (8)'!BA26=FALSE,(IF('Fiche (8)'!BC26=FALSE,(IF('Fiche (8)'!$BE$26=FALSE,(IF('Fiche (8)'!$BG$26=FALSE,(IF('Fiche (8)'!$BI$26=FALSE,(IF('Fiche (8)'!$BK$26=FALSE,"Non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08" s="829"/>
      <c r="AX108" s="829"/>
      <c r="AY108" s="829"/>
      <c r="AZ108" s="829"/>
      <c r="BA108" s="829"/>
      <c r="BB108" s="829"/>
      <c r="BC108" s="829"/>
      <c r="BD108" s="829"/>
      <c r="BE108" s="829"/>
      <c r="BF108" s="829"/>
      <c r="BG108" s="829"/>
      <c r="BH108" s="829"/>
      <c r="BI108" s="829"/>
      <c r="BJ108" s="829"/>
      <c r="BK108" s="829"/>
      <c r="BL108" s="829"/>
      <c r="BM108" s="829"/>
      <c r="BN108" s="829"/>
      <c r="BO108" s="829"/>
      <c r="BP108" s="829"/>
      <c r="BQ108" s="829"/>
      <c r="BR108" s="829"/>
      <c r="BS108" s="829"/>
      <c r="BT108" s="829"/>
      <c r="BU108" s="829"/>
      <c r="BV108" s="829"/>
      <c r="BW108" s="829"/>
      <c r="BX108" s="829"/>
      <c r="BY108" s="829"/>
      <c r="BZ108" s="829"/>
      <c r="CA108" s="829"/>
      <c r="CB108" s="829"/>
      <c r="CC108" s="829"/>
      <c r="CD108" s="829"/>
      <c r="CE108" s="829"/>
      <c r="CF108" s="830"/>
      <c r="CG108" s="918"/>
      <c r="CH108" s="919"/>
      <c r="CI108" s="919"/>
      <c r="CJ108" s="919"/>
      <c r="CK108" s="920"/>
      <c r="CL108" s="891"/>
      <c r="CM108" s="892"/>
      <c r="CN108" s="893"/>
      <c r="CO108" s="1"/>
      <c r="CP108" s="1"/>
      <c r="CQ108" s="1"/>
      <c r="CR108" s="1"/>
      <c r="CS108" s="1"/>
      <c r="CT108" s="534"/>
      <c r="CU108" s="534"/>
      <c r="CV108" s="814"/>
    </row>
    <row r="109" spans="1:100" ht="18" customHeight="1" x14ac:dyDescent="0.2">
      <c r="A109" s="843"/>
      <c r="B109" s="843"/>
      <c r="C109" s="843"/>
      <c r="D109" s="843"/>
      <c r="E109" s="843"/>
      <c r="F109" s="843"/>
      <c r="G109" s="841"/>
      <c r="H109" s="841"/>
      <c r="I109" s="841"/>
      <c r="J109" s="841"/>
      <c r="K109" s="841"/>
      <c r="L109" s="841"/>
      <c r="M109" s="849"/>
      <c r="N109" s="849"/>
      <c r="O109" s="849"/>
      <c r="P109" s="849"/>
      <c r="Q109" s="849"/>
      <c r="R109" s="849"/>
      <c r="S109" s="849"/>
      <c r="T109" s="849"/>
      <c r="U109" s="849"/>
      <c r="V109" s="849"/>
      <c r="W109" s="849"/>
      <c r="X109" s="849"/>
      <c r="Y109" s="849"/>
      <c r="Z109" s="849"/>
      <c r="AA109" s="849"/>
      <c r="AB109" s="849"/>
      <c r="AC109" s="849"/>
      <c r="AD109" s="849"/>
      <c r="AE109" s="849"/>
      <c r="AF109" s="849"/>
      <c r="AG109" s="849"/>
      <c r="AH109" s="849"/>
      <c r="AI109" s="849"/>
      <c r="AJ109" s="849"/>
      <c r="AK109" s="849"/>
      <c r="AL109" s="849"/>
      <c r="AM109" s="849"/>
      <c r="AN109" s="849"/>
      <c r="AO109" s="849"/>
      <c r="AP109" s="849"/>
      <c r="AQ109" s="849"/>
      <c r="AR109" s="849"/>
      <c r="AS109" s="849"/>
      <c r="AT109" s="849"/>
      <c r="AU109" s="849"/>
      <c r="AV109" s="834"/>
      <c r="AW109" s="835"/>
      <c r="AX109" s="835"/>
      <c r="AY109" s="835"/>
      <c r="AZ109" s="835"/>
      <c r="BA109" s="835"/>
      <c r="BB109" s="835"/>
      <c r="BC109" s="835"/>
      <c r="BD109" s="835"/>
      <c r="BE109" s="835"/>
      <c r="BF109" s="835"/>
      <c r="BG109" s="835"/>
      <c r="BH109" s="835"/>
      <c r="BI109" s="835"/>
      <c r="BJ109" s="835"/>
      <c r="BK109" s="835"/>
      <c r="BL109" s="835"/>
      <c r="BM109" s="835"/>
      <c r="BN109" s="835"/>
      <c r="BO109" s="835"/>
      <c r="BP109" s="835"/>
      <c r="BQ109" s="835"/>
      <c r="BR109" s="835"/>
      <c r="BS109" s="835"/>
      <c r="BT109" s="835"/>
      <c r="BU109" s="835"/>
      <c r="BV109" s="835"/>
      <c r="BW109" s="835"/>
      <c r="BX109" s="835"/>
      <c r="BY109" s="835"/>
      <c r="BZ109" s="835"/>
      <c r="CA109" s="835"/>
      <c r="CB109" s="835"/>
      <c r="CC109" s="835"/>
      <c r="CD109" s="835"/>
      <c r="CE109" s="835"/>
      <c r="CF109" s="836"/>
      <c r="CG109" s="921"/>
      <c r="CH109" s="922"/>
      <c r="CI109" s="922"/>
      <c r="CJ109" s="922"/>
      <c r="CK109" s="923"/>
      <c r="CL109" s="894"/>
      <c r="CM109" s="895"/>
      <c r="CN109" s="896"/>
      <c r="CO109" s="1"/>
      <c r="CP109" s="1"/>
      <c r="CQ109" s="1"/>
      <c r="CR109" s="1"/>
      <c r="CS109" s="1"/>
      <c r="CT109" s="534"/>
      <c r="CU109" s="534"/>
      <c r="CV109" s="814"/>
    </row>
    <row r="110" spans="1:100" ht="18" customHeight="1" x14ac:dyDescent="0.2">
      <c r="A110" s="843"/>
      <c r="B110" s="843"/>
      <c r="C110" s="843"/>
      <c r="D110" s="843"/>
      <c r="E110" s="843"/>
      <c r="F110" s="843"/>
      <c r="G110" s="840" t="e">
        <f ca="1">CONCATENATE("C ",(CELL("contenu",'Fiche (8)'!$A$27:$C$29)))</f>
        <v>#N/A</v>
      </c>
      <c r="H110" s="840"/>
      <c r="I110" s="840"/>
      <c r="J110" s="840"/>
      <c r="K110" s="840"/>
      <c r="L110" s="840"/>
      <c r="M110" s="849" t="e">
        <f ca="1">'Fiche (8)'!D27</f>
        <v>#N/A</v>
      </c>
      <c r="N110" s="849"/>
      <c r="O110" s="849"/>
      <c r="P110" s="849"/>
      <c r="Q110" s="849"/>
      <c r="R110" s="849"/>
      <c r="S110" s="849"/>
      <c r="T110" s="849"/>
      <c r="U110" s="849"/>
      <c r="V110" s="849"/>
      <c r="W110" s="849"/>
      <c r="X110" s="849"/>
      <c r="Y110" s="849"/>
      <c r="Z110" s="849"/>
      <c r="AA110" s="849"/>
      <c r="AB110" s="849"/>
      <c r="AC110" s="849"/>
      <c r="AD110" s="849"/>
      <c r="AE110" s="849"/>
      <c r="AF110" s="849"/>
      <c r="AG110" s="849"/>
      <c r="AH110" s="849"/>
      <c r="AI110" s="849"/>
      <c r="AJ110" s="849"/>
      <c r="AK110" s="849"/>
      <c r="AL110" s="849"/>
      <c r="AM110" s="849"/>
      <c r="AN110" s="849"/>
      <c r="AO110" s="849"/>
      <c r="AP110" s="849"/>
      <c r="AQ110" s="849"/>
      <c r="AR110" s="849"/>
      <c r="AS110" s="849"/>
      <c r="AT110" s="849"/>
      <c r="AU110" s="849"/>
      <c r="AV110" s="825">
        <f>'Fiche (8)'!AD27</f>
        <v>0</v>
      </c>
      <c r="AW110" s="826"/>
      <c r="AX110" s="826"/>
      <c r="AY110" s="826"/>
      <c r="AZ110" s="826"/>
      <c r="BA110" s="826"/>
      <c r="BB110" s="826"/>
      <c r="BC110" s="826"/>
      <c r="BD110" s="826"/>
      <c r="BE110" s="826"/>
      <c r="BF110" s="826"/>
      <c r="BG110" s="826"/>
      <c r="BH110" s="826"/>
      <c r="BI110" s="826"/>
      <c r="BJ110" s="826"/>
      <c r="BK110" s="826"/>
      <c r="BL110" s="826"/>
      <c r="BM110" s="826"/>
      <c r="BN110" s="826"/>
      <c r="BO110" s="826"/>
      <c r="BP110" s="826"/>
      <c r="BQ110" s="826"/>
      <c r="BR110" s="826"/>
      <c r="BS110" s="826"/>
      <c r="BT110" s="826"/>
      <c r="BU110" s="826"/>
      <c r="BV110" s="826"/>
      <c r="BW110" s="826"/>
      <c r="BX110" s="826"/>
      <c r="BY110" s="826"/>
      <c r="BZ110" s="826"/>
      <c r="CA110" s="826"/>
      <c r="CB110" s="826"/>
      <c r="CC110" s="826"/>
      <c r="CD110" s="826"/>
      <c r="CE110" s="826"/>
      <c r="CF110" s="827"/>
      <c r="CG110" s="918" t="e">
        <f>'Fiche (8)'!BR29</f>
        <v>#VALUE!</v>
      </c>
      <c r="CH110" s="919"/>
      <c r="CI110" s="919"/>
      <c r="CJ110" s="919"/>
      <c r="CK110" s="920"/>
      <c r="CL110" s="888" t="str">
        <f ca="1">CONCATENATE("/",(CELL("contenu",'Fiche (8)'!BO29)))</f>
        <v>/0</v>
      </c>
      <c r="CM110" s="889"/>
      <c r="CN110" s="890"/>
      <c r="CO110" s="1"/>
      <c r="CP110" s="1"/>
      <c r="CQ110" s="1"/>
      <c r="CR110" s="1"/>
      <c r="CS110" s="1"/>
      <c r="CT110" s="534" t="str">
        <f>MID(AV112,8,1)</f>
        <v>é</v>
      </c>
      <c r="CU110" s="534" t="str">
        <f>CT110</f>
        <v>é</v>
      </c>
      <c r="CV110" s="814" t="e">
        <f>'Fiche (8)'!O$9</f>
        <v>#N/A</v>
      </c>
    </row>
    <row r="111" spans="1:100" ht="18" customHeight="1" x14ac:dyDescent="0.2">
      <c r="A111" s="843"/>
      <c r="B111" s="843"/>
      <c r="C111" s="843"/>
      <c r="D111" s="843"/>
      <c r="E111" s="843"/>
      <c r="F111" s="843"/>
      <c r="G111" s="841"/>
      <c r="H111" s="841"/>
      <c r="I111" s="841"/>
      <c r="J111" s="841"/>
      <c r="K111" s="841"/>
      <c r="L111" s="841"/>
      <c r="M111" s="849"/>
      <c r="N111" s="849"/>
      <c r="O111" s="849"/>
      <c r="P111" s="849"/>
      <c r="Q111" s="849"/>
      <c r="R111" s="849"/>
      <c r="S111" s="849"/>
      <c r="T111" s="849"/>
      <c r="U111" s="849"/>
      <c r="V111" s="849"/>
      <c r="W111" s="849"/>
      <c r="X111" s="849"/>
      <c r="Y111" s="849"/>
      <c r="Z111" s="849"/>
      <c r="AA111" s="849"/>
      <c r="AB111" s="849"/>
      <c r="AC111" s="849"/>
      <c r="AD111" s="849"/>
      <c r="AE111" s="849"/>
      <c r="AF111" s="849"/>
      <c r="AG111" s="849"/>
      <c r="AH111" s="849"/>
      <c r="AI111" s="849"/>
      <c r="AJ111" s="849"/>
      <c r="AK111" s="849"/>
      <c r="AL111" s="849"/>
      <c r="AM111" s="849"/>
      <c r="AN111" s="849"/>
      <c r="AO111" s="849"/>
      <c r="AP111" s="849"/>
      <c r="AQ111" s="849"/>
      <c r="AR111" s="849"/>
      <c r="AS111" s="849"/>
      <c r="AT111" s="849"/>
      <c r="AU111" s="849"/>
      <c r="AV111" s="825"/>
      <c r="AW111" s="826"/>
      <c r="AX111" s="826"/>
      <c r="AY111" s="826"/>
      <c r="AZ111" s="826"/>
      <c r="BA111" s="826"/>
      <c r="BB111" s="826"/>
      <c r="BC111" s="826"/>
      <c r="BD111" s="826"/>
      <c r="BE111" s="826"/>
      <c r="BF111" s="826"/>
      <c r="BG111" s="826"/>
      <c r="BH111" s="826"/>
      <c r="BI111" s="826"/>
      <c r="BJ111" s="826"/>
      <c r="BK111" s="826"/>
      <c r="BL111" s="826"/>
      <c r="BM111" s="826"/>
      <c r="BN111" s="826"/>
      <c r="BO111" s="826"/>
      <c r="BP111" s="826"/>
      <c r="BQ111" s="826"/>
      <c r="BR111" s="826"/>
      <c r="BS111" s="826"/>
      <c r="BT111" s="826"/>
      <c r="BU111" s="826"/>
      <c r="BV111" s="826"/>
      <c r="BW111" s="826"/>
      <c r="BX111" s="826"/>
      <c r="BY111" s="826"/>
      <c r="BZ111" s="826"/>
      <c r="CA111" s="826"/>
      <c r="CB111" s="826"/>
      <c r="CC111" s="826"/>
      <c r="CD111" s="826"/>
      <c r="CE111" s="826"/>
      <c r="CF111" s="827"/>
      <c r="CG111" s="918"/>
      <c r="CH111" s="919"/>
      <c r="CI111" s="919"/>
      <c r="CJ111" s="919"/>
      <c r="CK111" s="920"/>
      <c r="CL111" s="891"/>
      <c r="CM111" s="892"/>
      <c r="CN111" s="893"/>
      <c r="CO111" s="1"/>
      <c r="CP111" s="1"/>
      <c r="CQ111" s="1"/>
      <c r="CR111" s="1"/>
      <c r="CS111" s="1"/>
      <c r="CT111" s="534"/>
      <c r="CU111" s="534"/>
      <c r="CV111" s="814"/>
    </row>
    <row r="112" spans="1:100" ht="18" customHeight="1" x14ac:dyDescent="0.2">
      <c r="A112" s="843"/>
      <c r="B112" s="843"/>
      <c r="C112" s="843"/>
      <c r="D112" s="843"/>
      <c r="E112" s="843"/>
      <c r="F112" s="843"/>
      <c r="G112" s="841"/>
      <c r="H112" s="841"/>
      <c r="I112" s="841"/>
      <c r="J112" s="841"/>
      <c r="K112" s="841"/>
      <c r="L112" s="841"/>
      <c r="M112" s="849"/>
      <c r="N112" s="849"/>
      <c r="O112" s="849"/>
      <c r="P112" s="849"/>
      <c r="Q112" s="849"/>
      <c r="R112" s="849"/>
      <c r="S112" s="849"/>
      <c r="T112" s="849"/>
      <c r="U112" s="849"/>
      <c r="V112" s="849"/>
      <c r="W112" s="849"/>
      <c r="X112" s="849"/>
      <c r="Y112" s="849"/>
      <c r="Z112" s="849"/>
      <c r="AA112" s="849"/>
      <c r="AB112" s="849"/>
      <c r="AC112" s="849"/>
      <c r="AD112" s="849"/>
      <c r="AE112" s="849"/>
      <c r="AF112" s="849"/>
      <c r="AG112" s="849"/>
      <c r="AH112" s="849"/>
      <c r="AI112" s="849"/>
      <c r="AJ112" s="849"/>
      <c r="AK112" s="849"/>
      <c r="AL112" s="849"/>
      <c r="AM112" s="849"/>
      <c r="AN112" s="849"/>
      <c r="AO112" s="849"/>
      <c r="AP112" s="849"/>
      <c r="AQ112" s="849"/>
      <c r="AR112" s="849"/>
      <c r="AS112" s="849"/>
      <c r="AT112" s="849"/>
      <c r="AU112" s="849"/>
      <c r="AV112" s="828" t="str">
        <f>IF('Fiche (8)'!BA29=FALSE,(IF('Fiche (8)'!BC29=FALSE,(IF('Fiche (8)'!$BE$29=FALSE,(IF('Fiche (8)'!$BG$29=FALSE,(IF('Fiche (8)'!$BI$29=FALSE,(IF('Fiche (8)'!$BK$29=FALSE,"Non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12" s="829"/>
      <c r="AX112" s="829"/>
      <c r="AY112" s="829"/>
      <c r="AZ112" s="829"/>
      <c r="BA112" s="829"/>
      <c r="BB112" s="829"/>
      <c r="BC112" s="829"/>
      <c r="BD112" s="829"/>
      <c r="BE112" s="829"/>
      <c r="BF112" s="829"/>
      <c r="BG112" s="829"/>
      <c r="BH112" s="829"/>
      <c r="BI112" s="829"/>
      <c r="BJ112" s="829"/>
      <c r="BK112" s="829"/>
      <c r="BL112" s="829"/>
      <c r="BM112" s="829"/>
      <c r="BN112" s="829"/>
      <c r="BO112" s="829"/>
      <c r="BP112" s="829"/>
      <c r="BQ112" s="829"/>
      <c r="BR112" s="829"/>
      <c r="BS112" s="829"/>
      <c r="BT112" s="829"/>
      <c r="BU112" s="829"/>
      <c r="BV112" s="829"/>
      <c r="BW112" s="829"/>
      <c r="BX112" s="829"/>
      <c r="BY112" s="829"/>
      <c r="BZ112" s="829"/>
      <c r="CA112" s="829"/>
      <c r="CB112" s="829"/>
      <c r="CC112" s="829"/>
      <c r="CD112" s="829"/>
      <c r="CE112" s="829"/>
      <c r="CF112" s="830"/>
      <c r="CG112" s="918"/>
      <c r="CH112" s="919"/>
      <c r="CI112" s="919"/>
      <c r="CJ112" s="919"/>
      <c r="CK112" s="920"/>
      <c r="CL112" s="891"/>
      <c r="CM112" s="892"/>
      <c r="CN112" s="893"/>
      <c r="CO112" s="1"/>
      <c r="CP112" s="1"/>
      <c r="CQ112" s="1"/>
      <c r="CR112" s="1"/>
      <c r="CS112" s="1"/>
      <c r="CT112" s="534"/>
      <c r="CU112" s="534"/>
      <c r="CV112" s="814"/>
    </row>
    <row r="113" spans="1:100" ht="18" customHeight="1" x14ac:dyDescent="0.2">
      <c r="A113" s="844"/>
      <c r="B113" s="844"/>
      <c r="C113" s="844"/>
      <c r="D113" s="844"/>
      <c r="E113" s="844"/>
      <c r="F113" s="844"/>
      <c r="G113" s="945"/>
      <c r="H113" s="945"/>
      <c r="I113" s="945"/>
      <c r="J113" s="945"/>
      <c r="K113" s="945"/>
      <c r="L113" s="945"/>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c r="AL113" s="946"/>
      <c r="AM113" s="946"/>
      <c r="AN113" s="946"/>
      <c r="AO113" s="946"/>
      <c r="AP113" s="946"/>
      <c r="AQ113" s="946"/>
      <c r="AR113" s="946"/>
      <c r="AS113" s="946"/>
      <c r="AT113" s="946"/>
      <c r="AU113" s="946"/>
      <c r="AV113" s="837"/>
      <c r="AW113" s="838"/>
      <c r="AX113" s="838"/>
      <c r="AY113" s="838"/>
      <c r="AZ113" s="838"/>
      <c r="BA113" s="838"/>
      <c r="BB113" s="838"/>
      <c r="BC113" s="838"/>
      <c r="BD113" s="838"/>
      <c r="BE113" s="838"/>
      <c r="BF113" s="838"/>
      <c r="BG113" s="838"/>
      <c r="BH113" s="838"/>
      <c r="BI113" s="838"/>
      <c r="BJ113" s="838"/>
      <c r="BK113" s="838"/>
      <c r="BL113" s="838"/>
      <c r="BM113" s="838"/>
      <c r="BN113" s="838"/>
      <c r="BO113" s="838"/>
      <c r="BP113" s="838"/>
      <c r="BQ113" s="838"/>
      <c r="BR113" s="838"/>
      <c r="BS113" s="838"/>
      <c r="BT113" s="838"/>
      <c r="BU113" s="838"/>
      <c r="BV113" s="838"/>
      <c r="BW113" s="838"/>
      <c r="BX113" s="838"/>
      <c r="BY113" s="838"/>
      <c r="BZ113" s="838"/>
      <c r="CA113" s="838"/>
      <c r="CB113" s="838"/>
      <c r="CC113" s="838"/>
      <c r="CD113" s="838"/>
      <c r="CE113" s="838"/>
      <c r="CF113" s="839"/>
      <c r="CG113" s="947"/>
      <c r="CH113" s="948"/>
      <c r="CI113" s="948"/>
      <c r="CJ113" s="948"/>
      <c r="CK113" s="949"/>
      <c r="CL113" s="942"/>
      <c r="CM113" s="943"/>
      <c r="CN113" s="944"/>
      <c r="CO113" s="1"/>
      <c r="CP113" s="1"/>
      <c r="CQ113" s="1"/>
      <c r="CR113" s="1"/>
      <c r="CS113" s="1"/>
      <c r="CT113" s="534"/>
      <c r="CU113" s="534"/>
      <c r="CV113" s="814"/>
    </row>
    <row r="114" spans="1:100"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row>
    <row r="115" spans="1:100"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row>
    <row r="116" spans="1:100"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row>
    <row r="117" spans="1:100"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row>
    <row r="118" spans="1:100"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row>
    <row r="119" spans="1:100"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row>
    <row r="120" spans="1:100" ht="18" customHeight="1" x14ac:dyDescent="0.2">
      <c r="A120" s="110"/>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row>
    <row r="121" spans="1:100" ht="18" customHeight="1" x14ac:dyDescent="0.2">
      <c r="A121" s="110"/>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row>
    <row r="122" spans="1:100" ht="18" customHeight="1" x14ac:dyDescent="0.2">
      <c r="A122" s="110"/>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row>
    <row r="123" spans="1:100" ht="18" customHeight="1" x14ac:dyDescent="0.2">
      <c r="A123" s="110"/>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row>
    <row r="124" spans="1:100" ht="18" customHeight="1" x14ac:dyDescent="0.2">
      <c r="A124" s="110"/>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row>
    <row r="125" spans="1:100" ht="18" customHeight="1" x14ac:dyDescent="0.2">
      <c r="A125" s="110"/>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row>
    <row r="126" spans="1:100" ht="18" customHeight="1" x14ac:dyDescent="0.2">
      <c r="A126" s="110"/>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row>
    <row r="127" spans="1:100" ht="18" customHeight="1" x14ac:dyDescent="0.2">
      <c r="A127" s="110"/>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row>
    <row r="128" spans="1:100" ht="18" customHeight="1" x14ac:dyDescent="0.2">
      <c r="A128" s="110"/>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row>
    <row r="129" spans="1:98" ht="18" customHeight="1" x14ac:dyDescent="0.2">
      <c r="A129" s="110"/>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row>
    <row r="130" spans="1:98" ht="18" customHeight="1" x14ac:dyDescent="0.2">
      <c r="A130" s="110"/>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row>
    <row r="131" spans="1:98" ht="18" customHeight="1" x14ac:dyDescent="0.2">
      <c r="A131" s="110"/>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row>
    <row r="132" spans="1:98" ht="18" customHeight="1" x14ac:dyDescent="0.2">
      <c r="A132" s="110"/>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row>
    <row r="133" spans="1:98" ht="18" customHeight="1" x14ac:dyDescent="0.2">
      <c r="A133" s="110"/>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row>
    <row r="134" spans="1:98" ht="18" customHeight="1" x14ac:dyDescent="0.2">
      <c r="A134" s="110"/>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row>
    <row r="135" spans="1:98" ht="18" customHeight="1" x14ac:dyDescent="0.2">
      <c r="A135" s="110"/>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row>
    <row r="136" spans="1:98" ht="18" customHeight="1" x14ac:dyDescent="0.2">
      <c r="A136" s="110"/>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row>
    <row r="137" spans="1:98" ht="18" customHeight="1" x14ac:dyDescent="0.2">
      <c r="A137" s="110"/>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row>
    <row r="138" spans="1:98" ht="18" customHeight="1" x14ac:dyDescent="0.2">
      <c r="A138" s="110"/>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row>
    <row r="139" spans="1:98" ht="18" customHeight="1" x14ac:dyDescent="0.2">
      <c r="A139" s="110"/>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row>
    <row r="140" spans="1:98" ht="18" customHeight="1" x14ac:dyDescent="0.2">
      <c r="A140" s="110"/>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row>
    <row r="141" spans="1:98" ht="18" customHeight="1" x14ac:dyDescent="0.2">
      <c r="A141" s="110"/>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row>
    <row r="142" spans="1:98" ht="18" customHeight="1" x14ac:dyDescent="0.2">
      <c r="A142" s="110"/>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row>
    <row r="143" spans="1:98" ht="18" customHeight="1" x14ac:dyDescent="0.2">
      <c r="A143" s="110"/>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row>
    <row r="144" spans="1:98" ht="18" customHeight="1" x14ac:dyDescent="0.2">
      <c r="A144" s="110"/>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row>
    <row r="145" spans="1:98" ht="18" customHeight="1" x14ac:dyDescent="0.2">
      <c r="A145" s="110"/>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row>
    <row r="146" spans="1:98" ht="18" customHeight="1" x14ac:dyDescent="0.2">
      <c r="A146" s="110"/>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row>
    <row r="147" spans="1:98" ht="18" customHeight="1" x14ac:dyDescent="0.2">
      <c r="A147" s="110"/>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row>
    <row r="148" spans="1:98" ht="18" customHeight="1" x14ac:dyDescent="0.2">
      <c r="A148" s="110"/>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row>
    <row r="149" spans="1:98" ht="18" customHeight="1" x14ac:dyDescent="0.2">
      <c r="A149" s="110"/>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row>
    <row r="150" spans="1:9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row>
    <row r="152" spans="1:9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row>
    <row r="153" spans="1:98" ht="18" customHeight="1" x14ac:dyDescent="0.2"/>
    <row r="154" spans="1:98" ht="18" customHeight="1" x14ac:dyDescent="0.2"/>
    <row r="155" spans="1:98" ht="18" customHeight="1" x14ac:dyDescent="0.2"/>
    <row r="156" spans="1:98" ht="18" customHeight="1" x14ac:dyDescent="0.2"/>
    <row r="157" spans="1:98" ht="18" customHeight="1" x14ac:dyDescent="0.2"/>
    <row r="158" spans="1:98" ht="18" customHeight="1" x14ac:dyDescent="0.2"/>
    <row r="159" spans="1:98" ht="18" customHeight="1" x14ac:dyDescent="0.2"/>
    <row r="160" spans="1:98" ht="18" customHeight="1" x14ac:dyDescent="0.2"/>
    <row r="161" ht="18" customHeight="1" x14ac:dyDescent="0.2"/>
    <row r="162" ht="18" customHeight="1" x14ac:dyDescent="0.2"/>
    <row r="163" ht="18" customHeight="1" x14ac:dyDescent="0.2"/>
    <row r="164" ht="18" customHeight="1" x14ac:dyDescent="0.2"/>
    <row r="165" ht="18" customHeight="1" x14ac:dyDescent="0.2"/>
    <row r="166" ht="18" customHeight="1" x14ac:dyDescent="0.2"/>
    <row r="167" ht="18" customHeight="1" x14ac:dyDescent="0.2"/>
    <row r="168" ht="18" customHeight="1" x14ac:dyDescent="0.2"/>
    <row r="169" ht="18" customHeight="1" x14ac:dyDescent="0.2"/>
    <row r="170" ht="18" customHeight="1" x14ac:dyDescent="0.2"/>
    <row r="171" ht="18" customHeight="1" x14ac:dyDescent="0.2"/>
    <row r="172" ht="18" customHeight="1" x14ac:dyDescent="0.2"/>
    <row r="173" ht="18" customHeight="1" x14ac:dyDescent="0.2"/>
    <row r="174" ht="18" customHeight="1" x14ac:dyDescent="0.2"/>
    <row r="175" ht="18" customHeight="1" x14ac:dyDescent="0.2"/>
    <row r="176" ht="18" customHeight="1" x14ac:dyDescent="0.2"/>
    <row r="177" ht="18" customHeight="1" x14ac:dyDescent="0.2"/>
    <row r="178" ht="18" customHeight="1" x14ac:dyDescent="0.2"/>
    <row r="179" ht="18" customHeight="1" x14ac:dyDescent="0.2"/>
    <row r="180" ht="18" customHeight="1" x14ac:dyDescent="0.2"/>
    <row r="181" ht="18" customHeight="1" x14ac:dyDescent="0.2"/>
    <row r="182" ht="18" customHeight="1" x14ac:dyDescent="0.2"/>
    <row r="183" ht="18" customHeight="1" x14ac:dyDescent="0.2"/>
    <row r="184" ht="18" customHeight="1" x14ac:dyDescent="0.2"/>
    <row r="185" ht="18" customHeight="1" x14ac:dyDescent="0.2"/>
    <row r="186" ht="18" customHeight="1" x14ac:dyDescent="0.2"/>
    <row r="187" ht="18" customHeight="1" x14ac:dyDescent="0.2"/>
    <row r="188" ht="18" customHeight="1" x14ac:dyDescent="0.2"/>
    <row r="189" ht="18" customHeight="1" x14ac:dyDescent="0.2"/>
    <row r="190" ht="18" customHeight="1" x14ac:dyDescent="0.2"/>
    <row r="191" ht="18" customHeight="1" x14ac:dyDescent="0.2"/>
    <row r="192" ht="18" customHeight="1" x14ac:dyDescent="0.2"/>
    <row r="193" ht="18" customHeight="1" x14ac:dyDescent="0.2"/>
    <row r="194" ht="18" customHeight="1" x14ac:dyDescent="0.2"/>
    <row r="195" ht="18" customHeight="1" x14ac:dyDescent="0.2"/>
    <row r="196" ht="18" customHeight="1" x14ac:dyDescent="0.2"/>
    <row r="197" ht="18" customHeight="1" x14ac:dyDescent="0.2"/>
    <row r="198" ht="18" customHeight="1" x14ac:dyDescent="0.2"/>
    <row r="199" ht="18" customHeight="1" x14ac:dyDescent="0.2"/>
    <row r="200" ht="18" customHeight="1" x14ac:dyDescent="0.2"/>
    <row r="201" ht="18" customHeight="1" x14ac:dyDescent="0.2"/>
    <row r="202" ht="18" customHeight="1" x14ac:dyDescent="0.2"/>
    <row r="203" ht="18" customHeight="1" x14ac:dyDescent="0.2"/>
    <row r="204" ht="18" customHeight="1" x14ac:dyDescent="0.2"/>
    <row r="205" ht="18" customHeight="1" x14ac:dyDescent="0.2"/>
    <row r="206" ht="18" customHeight="1" x14ac:dyDescent="0.2"/>
    <row r="207" ht="18" customHeight="1" x14ac:dyDescent="0.2"/>
    <row r="208" ht="18" customHeight="1" x14ac:dyDescent="0.2"/>
    <row r="209" ht="18" customHeight="1" x14ac:dyDescent="0.2"/>
    <row r="210" ht="18" customHeight="1" x14ac:dyDescent="0.2"/>
    <row r="211" ht="18" customHeight="1" x14ac:dyDescent="0.2"/>
    <row r="212" ht="18" customHeight="1" x14ac:dyDescent="0.2"/>
    <row r="213" ht="18" customHeight="1" x14ac:dyDescent="0.2"/>
    <row r="214" ht="18" customHeight="1" x14ac:dyDescent="0.2"/>
    <row r="215" ht="18" customHeight="1" x14ac:dyDescent="0.2"/>
    <row r="216" ht="18" customHeight="1" x14ac:dyDescent="0.2"/>
    <row r="217" ht="18" customHeight="1" x14ac:dyDescent="0.2"/>
    <row r="218" ht="18" customHeight="1" x14ac:dyDescent="0.2"/>
    <row r="219" ht="18" customHeight="1" x14ac:dyDescent="0.2"/>
    <row r="220" ht="18" customHeight="1" x14ac:dyDescent="0.2"/>
    <row r="221" ht="18" customHeight="1" x14ac:dyDescent="0.2"/>
    <row r="222" ht="18" customHeight="1" x14ac:dyDescent="0.2"/>
    <row r="223" ht="18" customHeight="1" x14ac:dyDescent="0.2"/>
    <row r="224" ht="18" customHeight="1" x14ac:dyDescent="0.2"/>
    <row r="225" ht="18" customHeight="1" x14ac:dyDescent="0.2"/>
    <row r="226" ht="18" customHeight="1" x14ac:dyDescent="0.2"/>
    <row r="227" ht="18" customHeight="1" x14ac:dyDescent="0.2"/>
    <row r="228" ht="18" customHeight="1" x14ac:dyDescent="0.2"/>
    <row r="229" ht="18" customHeight="1" x14ac:dyDescent="0.2"/>
    <row r="230" ht="18" customHeight="1" x14ac:dyDescent="0.2"/>
    <row r="231" ht="18" customHeight="1" x14ac:dyDescent="0.2"/>
    <row r="232" ht="22.5" customHeight="1" x14ac:dyDescent="0.2"/>
    <row r="233" ht="22.5" customHeight="1" x14ac:dyDescent="0.2"/>
    <row r="234" ht="22.5" customHeight="1" x14ac:dyDescent="0.2"/>
    <row r="235" ht="22.5" customHeight="1" x14ac:dyDescent="0.2"/>
    <row r="236" ht="22.5" customHeight="1" x14ac:dyDescent="0.2"/>
    <row r="237" ht="22.5" customHeight="1" x14ac:dyDescent="0.2"/>
    <row r="238" ht="22.5" customHeight="1" x14ac:dyDescent="0.2"/>
    <row r="239" ht="22.5" customHeight="1" x14ac:dyDescent="0.2"/>
    <row r="240" ht="22.5" customHeight="1" x14ac:dyDescent="0.2"/>
    <row r="241" ht="22.5" customHeight="1" x14ac:dyDescent="0.2"/>
    <row r="242" ht="22.5" customHeight="1" x14ac:dyDescent="0.2"/>
    <row r="243" ht="22.5" customHeight="1" x14ac:dyDescent="0.2"/>
    <row r="244" ht="22.5" customHeight="1" x14ac:dyDescent="0.2"/>
    <row r="245" ht="22.5" customHeight="1" x14ac:dyDescent="0.2"/>
    <row r="246" ht="22.5" customHeight="1" x14ac:dyDescent="0.2"/>
    <row r="247" ht="22.5" customHeight="1" x14ac:dyDescent="0.2"/>
    <row r="248" ht="22.5" customHeight="1" x14ac:dyDescent="0.2"/>
    <row r="249" ht="22.5" customHeight="1" x14ac:dyDescent="0.2"/>
    <row r="250" ht="22.5" customHeight="1" x14ac:dyDescent="0.2"/>
    <row r="251" ht="22.5" customHeight="1" x14ac:dyDescent="0.2"/>
    <row r="252" ht="22.5" customHeight="1" x14ac:dyDescent="0.2"/>
    <row r="253" ht="22.5" customHeight="1" x14ac:dyDescent="0.2"/>
    <row r="254" ht="22.5" customHeight="1" x14ac:dyDescent="0.2"/>
    <row r="255" ht="22.5" customHeight="1" x14ac:dyDescent="0.2"/>
    <row r="256" ht="22.5" customHeight="1" x14ac:dyDescent="0.2"/>
    <row r="257" ht="22.5" customHeight="1" x14ac:dyDescent="0.2"/>
    <row r="258" ht="22.5" customHeight="1" x14ac:dyDescent="0.2"/>
    <row r="259" ht="22.5" customHeight="1" x14ac:dyDescent="0.2"/>
    <row r="260" ht="22.5" customHeight="1" x14ac:dyDescent="0.2"/>
    <row r="261" ht="22.5" customHeight="1" x14ac:dyDescent="0.2"/>
    <row r="262" ht="22.5" customHeight="1" x14ac:dyDescent="0.2"/>
    <row r="263" ht="22.5" customHeight="1" x14ac:dyDescent="0.2"/>
    <row r="264" ht="22.5" customHeight="1" x14ac:dyDescent="0.2"/>
    <row r="265" ht="22.5" customHeight="1" x14ac:dyDescent="0.2"/>
    <row r="266" ht="22.5" customHeight="1" x14ac:dyDescent="0.2"/>
    <row r="267" ht="22.5" customHeight="1" x14ac:dyDescent="0.2"/>
    <row r="268" ht="22.5" customHeight="1" x14ac:dyDescent="0.2"/>
    <row r="269" ht="22.5" customHeight="1" x14ac:dyDescent="0.2"/>
    <row r="270" ht="22.5" customHeight="1" x14ac:dyDescent="0.2"/>
    <row r="271" ht="22.5" customHeight="1" x14ac:dyDescent="0.2"/>
    <row r="272" ht="22.5" customHeight="1" x14ac:dyDescent="0.2"/>
    <row r="273" ht="22.5" customHeight="1" x14ac:dyDescent="0.2"/>
    <row r="274" ht="22.5" customHeight="1" x14ac:dyDescent="0.2"/>
    <row r="275" ht="22.5" customHeight="1" x14ac:dyDescent="0.2"/>
    <row r="276" ht="22.5" customHeight="1" x14ac:dyDescent="0.2"/>
    <row r="277" ht="22.5" customHeight="1" x14ac:dyDescent="0.2"/>
    <row r="278" ht="22.5" customHeight="1" x14ac:dyDescent="0.2"/>
    <row r="279" ht="22.5" customHeight="1" x14ac:dyDescent="0.2"/>
    <row r="280" ht="22.5" customHeight="1" x14ac:dyDescent="0.2"/>
    <row r="281" ht="22.5" customHeight="1" x14ac:dyDescent="0.2"/>
    <row r="282" ht="22.5" customHeight="1" x14ac:dyDescent="0.2"/>
    <row r="283" ht="22.5" customHeight="1" x14ac:dyDescent="0.2"/>
    <row r="284" ht="22.5" customHeight="1" x14ac:dyDescent="0.2"/>
    <row r="285" ht="22.5" customHeight="1" x14ac:dyDescent="0.2"/>
    <row r="286" ht="22.5" customHeight="1" x14ac:dyDescent="0.2"/>
    <row r="287" ht="22.5" customHeight="1" x14ac:dyDescent="0.2"/>
    <row r="288" ht="22.5" customHeight="1" x14ac:dyDescent="0.2"/>
    <row r="289" ht="22.5" customHeight="1" x14ac:dyDescent="0.2"/>
    <row r="290" ht="22.5" customHeight="1" x14ac:dyDescent="0.2"/>
    <row r="291" ht="22.5" customHeight="1" x14ac:dyDescent="0.2"/>
    <row r="292" ht="22.5" customHeight="1" x14ac:dyDescent="0.2"/>
    <row r="293" ht="22.5" customHeight="1" x14ac:dyDescent="0.2"/>
    <row r="294" ht="22.5" customHeight="1" x14ac:dyDescent="0.2"/>
    <row r="295" ht="22.5" customHeight="1" x14ac:dyDescent="0.2"/>
    <row r="296" ht="22.5" customHeight="1" x14ac:dyDescent="0.2"/>
    <row r="297" ht="22.5" customHeight="1" x14ac:dyDescent="0.2"/>
    <row r="298" ht="22.5" customHeight="1" x14ac:dyDescent="0.2"/>
    <row r="299" ht="22.5" customHeight="1" x14ac:dyDescent="0.2"/>
    <row r="300" ht="22.5" customHeight="1" x14ac:dyDescent="0.2"/>
    <row r="301" ht="22.5" customHeight="1" x14ac:dyDescent="0.2"/>
    <row r="302" ht="22.5" customHeight="1" x14ac:dyDescent="0.2"/>
    <row r="303" ht="22.5" customHeight="1" x14ac:dyDescent="0.2"/>
    <row r="304" ht="22.5" customHeight="1" x14ac:dyDescent="0.2"/>
    <row r="305" ht="22.5" customHeight="1" x14ac:dyDescent="0.2"/>
    <row r="306" ht="22.5" customHeight="1" x14ac:dyDescent="0.2"/>
    <row r="307" ht="22.5" customHeight="1" x14ac:dyDescent="0.2"/>
    <row r="308" ht="22.5" customHeight="1" x14ac:dyDescent="0.2"/>
    <row r="309" ht="22.5" customHeight="1" x14ac:dyDescent="0.2"/>
    <row r="310" ht="22.5" customHeight="1" x14ac:dyDescent="0.2"/>
    <row r="311" ht="22.5" customHeight="1" x14ac:dyDescent="0.2"/>
    <row r="312" ht="22.5" customHeight="1" x14ac:dyDescent="0.2"/>
    <row r="313" ht="22.5" customHeight="1" x14ac:dyDescent="0.2"/>
    <row r="314" ht="22.5" customHeight="1" x14ac:dyDescent="0.2"/>
    <row r="315" ht="22.5" customHeight="1" x14ac:dyDescent="0.2"/>
    <row r="316" ht="22.5" customHeight="1" x14ac:dyDescent="0.2"/>
    <row r="317" ht="22.5" customHeight="1" x14ac:dyDescent="0.2"/>
    <row r="318" ht="22.5" customHeight="1" x14ac:dyDescent="0.2"/>
    <row r="319" ht="22.5" customHeight="1" x14ac:dyDescent="0.2"/>
    <row r="320" ht="22.5" customHeight="1" x14ac:dyDescent="0.2"/>
    <row r="321" ht="22.5" customHeight="1" x14ac:dyDescent="0.2"/>
    <row r="322" ht="22.5" customHeight="1" x14ac:dyDescent="0.2"/>
    <row r="323" ht="22.5" customHeight="1" x14ac:dyDescent="0.2"/>
    <row r="324" ht="22.5" customHeight="1" x14ac:dyDescent="0.2"/>
    <row r="325" ht="22.5" customHeight="1" x14ac:dyDescent="0.2"/>
    <row r="326" ht="22.5" customHeight="1" x14ac:dyDescent="0.2"/>
    <row r="327" ht="22.5" customHeight="1" x14ac:dyDescent="0.2"/>
    <row r="328" ht="22.5" customHeight="1" x14ac:dyDescent="0.2"/>
    <row r="329" ht="22.5" customHeight="1" x14ac:dyDescent="0.2"/>
    <row r="330" ht="22.5" customHeight="1" x14ac:dyDescent="0.2"/>
    <row r="331" ht="22.5" customHeight="1" x14ac:dyDescent="0.2"/>
    <row r="332" ht="22.5" customHeight="1" x14ac:dyDescent="0.2"/>
    <row r="333" ht="22.5" customHeight="1" x14ac:dyDescent="0.2"/>
    <row r="334" ht="22.5" customHeight="1" x14ac:dyDescent="0.2"/>
    <row r="335" ht="22.5" customHeight="1" x14ac:dyDescent="0.2"/>
    <row r="336" ht="22.5" customHeight="1" x14ac:dyDescent="0.2"/>
    <row r="337" ht="22.5" customHeight="1" x14ac:dyDescent="0.2"/>
    <row r="338" ht="22.5" customHeight="1" x14ac:dyDescent="0.2"/>
    <row r="339" ht="22.5" customHeight="1" x14ac:dyDescent="0.2"/>
    <row r="340" ht="22.5" customHeight="1" x14ac:dyDescent="0.2"/>
    <row r="341" ht="22.5" customHeight="1" x14ac:dyDescent="0.2"/>
    <row r="342" ht="22.5" customHeight="1" x14ac:dyDescent="0.2"/>
    <row r="343" ht="22.5" customHeight="1" x14ac:dyDescent="0.2"/>
    <row r="344" ht="22.5" customHeight="1" x14ac:dyDescent="0.2"/>
    <row r="345" ht="22.5" customHeight="1" x14ac:dyDescent="0.2"/>
    <row r="346" ht="22.5" customHeight="1" x14ac:dyDescent="0.2"/>
    <row r="347" ht="22.5" customHeight="1" x14ac:dyDescent="0.2"/>
    <row r="348" ht="22.5" customHeight="1" x14ac:dyDescent="0.2"/>
    <row r="349" ht="22.5" customHeight="1" x14ac:dyDescent="0.2"/>
    <row r="350" ht="22.5" customHeight="1" x14ac:dyDescent="0.2"/>
    <row r="351" ht="22.5" customHeight="1" x14ac:dyDescent="0.2"/>
    <row r="352" ht="22.5" customHeight="1" x14ac:dyDescent="0.2"/>
    <row r="353" ht="22.5" customHeight="1" x14ac:dyDescent="0.2"/>
    <row r="354" ht="22.5" customHeight="1" x14ac:dyDescent="0.2"/>
    <row r="355" ht="22.5" customHeight="1" x14ac:dyDescent="0.2"/>
    <row r="356" ht="22.5" customHeight="1" x14ac:dyDescent="0.2"/>
    <row r="357" ht="22.5" customHeight="1" x14ac:dyDescent="0.2"/>
    <row r="358" ht="22.5" customHeight="1" x14ac:dyDescent="0.2"/>
    <row r="359" ht="22.5" customHeight="1" x14ac:dyDescent="0.2"/>
    <row r="360" ht="22.5" customHeight="1" x14ac:dyDescent="0.2"/>
    <row r="361" ht="22.5" customHeight="1" x14ac:dyDescent="0.2"/>
    <row r="362" ht="22.5" customHeight="1" x14ac:dyDescent="0.2"/>
    <row r="363" ht="22.5" customHeight="1" x14ac:dyDescent="0.2"/>
    <row r="364" ht="22.5" customHeight="1" x14ac:dyDescent="0.2"/>
    <row r="365" ht="22.5" customHeight="1" x14ac:dyDescent="0.2"/>
    <row r="366" ht="22.5" customHeight="1" x14ac:dyDescent="0.2"/>
    <row r="367" ht="22.5" customHeight="1" x14ac:dyDescent="0.2"/>
    <row r="368" ht="22.5" customHeight="1" x14ac:dyDescent="0.2"/>
    <row r="369" ht="22.5" customHeight="1" x14ac:dyDescent="0.2"/>
    <row r="370" ht="22.5" customHeight="1" x14ac:dyDescent="0.2"/>
    <row r="371" ht="22.5" customHeight="1" x14ac:dyDescent="0.2"/>
    <row r="372" ht="22.5" customHeight="1" x14ac:dyDescent="0.2"/>
    <row r="373" ht="22.5" customHeight="1" x14ac:dyDescent="0.2"/>
    <row r="374" ht="22.5" customHeight="1" x14ac:dyDescent="0.2"/>
    <row r="375" ht="22.5" customHeight="1" x14ac:dyDescent="0.2"/>
    <row r="376" ht="22.5" customHeight="1" x14ac:dyDescent="0.2"/>
    <row r="377" ht="22.5" customHeight="1" x14ac:dyDescent="0.2"/>
    <row r="378" ht="22.5" customHeight="1" x14ac:dyDescent="0.2"/>
    <row r="379" ht="22.5" customHeight="1" x14ac:dyDescent="0.2"/>
    <row r="380" ht="22.5" customHeight="1" x14ac:dyDescent="0.2"/>
    <row r="381" ht="22.5" customHeight="1" x14ac:dyDescent="0.2"/>
    <row r="382" ht="22.5" customHeight="1" x14ac:dyDescent="0.2"/>
    <row r="383" ht="22.5" customHeight="1" x14ac:dyDescent="0.2"/>
    <row r="384" ht="22.5" customHeight="1" x14ac:dyDescent="0.2"/>
    <row r="385" ht="22.5" customHeight="1" x14ac:dyDescent="0.2"/>
    <row r="386" ht="22.5" customHeight="1" x14ac:dyDescent="0.2"/>
    <row r="387" ht="22.5" customHeight="1" x14ac:dyDescent="0.2"/>
    <row r="388" ht="22.5" customHeight="1" x14ac:dyDescent="0.2"/>
    <row r="389" ht="22.5" customHeight="1" x14ac:dyDescent="0.2"/>
    <row r="390" ht="22.5" customHeight="1" x14ac:dyDescent="0.2"/>
    <row r="391" ht="22.5" customHeight="1" x14ac:dyDescent="0.2"/>
    <row r="392" ht="22.5" customHeight="1" x14ac:dyDescent="0.2"/>
    <row r="393" ht="22.5" customHeight="1" x14ac:dyDescent="0.2"/>
    <row r="394" ht="22.5" customHeight="1" x14ac:dyDescent="0.2"/>
    <row r="395" ht="22.5" customHeight="1" x14ac:dyDescent="0.2"/>
    <row r="396" ht="22.5" customHeight="1" x14ac:dyDescent="0.2"/>
    <row r="397" ht="22.5" customHeight="1" x14ac:dyDescent="0.2"/>
    <row r="398" ht="22.5" customHeight="1" x14ac:dyDescent="0.2"/>
    <row r="399" ht="22.5" customHeight="1" x14ac:dyDescent="0.2"/>
    <row r="400" ht="22.5" customHeight="1" x14ac:dyDescent="0.2"/>
    <row r="401" ht="22.5" customHeight="1" x14ac:dyDescent="0.2"/>
    <row r="402" ht="22.5" customHeight="1" x14ac:dyDescent="0.2"/>
    <row r="403" ht="22.5" customHeight="1" x14ac:dyDescent="0.2"/>
    <row r="404" ht="22.5" customHeight="1" x14ac:dyDescent="0.2"/>
    <row r="405" ht="22.5" customHeight="1" x14ac:dyDescent="0.2"/>
    <row r="406" ht="22.5" customHeight="1" x14ac:dyDescent="0.2"/>
    <row r="407" ht="22.5" customHeight="1" x14ac:dyDescent="0.2"/>
    <row r="408" ht="22.5" customHeight="1" x14ac:dyDescent="0.2"/>
    <row r="409" ht="22.5" customHeight="1" x14ac:dyDescent="0.2"/>
    <row r="410" ht="22.5" customHeight="1" x14ac:dyDescent="0.2"/>
    <row r="411" ht="22.5" customHeight="1" x14ac:dyDescent="0.2"/>
    <row r="412" ht="22.5" customHeight="1" x14ac:dyDescent="0.2"/>
    <row r="413" ht="22.5" customHeight="1" x14ac:dyDescent="0.2"/>
    <row r="414" ht="22.5" customHeight="1" x14ac:dyDescent="0.2"/>
    <row r="415" ht="22.5" customHeight="1" x14ac:dyDescent="0.2"/>
    <row r="416" ht="22.5" customHeight="1" x14ac:dyDescent="0.2"/>
    <row r="417" ht="22.5" customHeight="1" x14ac:dyDescent="0.2"/>
    <row r="418" ht="22.5" customHeight="1" x14ac:dyDescent="0.2"/>
    <row r="419" ht="22.5" customHeight="1" x14ac:dyDescent="0.2"/>
    <row r="420" ht="22.5" customHeight="1" x14ac:dyDescent="0.2"/>
    <row r="421" ht="22.5" customHeight="1" x14ac:dyDescent="0.2"/>
    <row r="422" ht="22.5" customHeight="1" x14ac:dyDescent="0.2"/>
    <row r="423" ht="22.5" customHeight="1" x14ac:dyDescent="0.2"/>
    <row r="424" ht="22.5" customHeight="1" x14ac:dyDescent="0.2"/>
    <row r="425" ht="22.5" customHeight="1" x14ac:dyDescent="0.2"/>
    <row r="426" ht="22.5" customHeight="1" x14ac:dyDescent="0.2"/>
    <row r="427" ht="22.5" customHeight="1" x14ac:dyDescent="0.2"/>
    <row r="428" ht="22.5" customHeight="1" x14ac:dyDescent="0.2"/>
    <row r="429" ht="22.5" customHeight="1" x14ac:dyDescent="0.2"/>
    <row r="430" ht="22.5" customHeight="1" x14ac:dyDescent="0.2"/>
    <row r="431" ht="22.5" customHeight="1" x14ac:dyDescent="0.2"/>
  </sheetData>
  <sheetProtection password="C0CD" sheet="1" scenarios="1" selectLockedCells="1"/>
  <mergeCells count="287">
    <mergeCell ref="CP8:CP17"/>
    <mergeCell ref="CQ8:CQ17"/>
    <mergeCell ref="CR8:CR17"/>
    <mergeCell ref="CS8:CS17"/>
    <mergeCell ref="CP42:CP45"/>
    <mergeCell ref="CQ42:CQ45"/>
    <mergeCell ref="CR42:CR45"/>
    <mergeCell ref="CS42:CS45"/>
    <mergeCell ref="CP46:CP49"/>
    <mergeCell ref="CQ46:CQ49"/>
    <mergeCell ref="CR46:CR49"/>
    <mergeCell ref="CS46:CS49"/>
    <mergeCell ref="CP18:CP21"/>
    <mergeCell ref="CQ18:CQ21"/>
    <mergeCell ref="CR18:CR21"/>
    <mergeCell ref="CS18:CS21"/>
    <mergeCell ref="CP22:CP25"/>
    <mergeCell ref="CQ22:CQ25"/>
    <mergeCell ref="CR22:CR25"/>
    <mergeCell ref="CS22:CS25"/>
    <mergeCell ref="CP26:CP29"/>
    <mergeCell ref="CQ26:CQ29"/>
    <mergeCell ref="CR26:CR29"/>
    <mergeCell ref="CS26:CS29"/>
    <mergeCell ref="CP50:CP53"/>
    <mergeCell ref="CQ50:CQ53"/>
    <mergeCell ref="CR50:CR53"/>
    <mergeCell ref="CS50:CS53"/>
    <mergeCell ref="CP30:CP33"/>
    <mergeCell ref="CQ30:CQ33"/>
    <mergeCell ref="CR30:CR33"/>
    <mergeCell ref="CS30:CS33"/>
    <mergeCell ref="CP34:CP37"/>
    <mergeCell ref="CQ34:CQ37"/>
    <mergeCell ref="CR34:CR37"/>
    <mergeCell ref="CS34:CS37"/>
    <mergeCell ref="CP38:CP41"/>
    <mergeCell ref="CQ38:CQ41"/>
    <mergeCell ref="CR38:CR41"/>
    <mergeCell ref="CS38:CS41"/>
    <mergeCell ref="CL110:CN113"/>
    <mergeCell ref="CL98:CN101"/>
    <mergeCell ref="A102:F113"/>
    <mergeCell ref="G102:L105"/>
    <mergeCell ref="M102:AU105"/>
    <mergeCell ref="CG102:CK105"/>
    <mergeCell ref="CL102:CN105"/>
    <mergeCell ref="G106:L109"/>
    <mergeCell ref="M106:AU109"/>
    <mergeCell ref="CG106:CK109"/>
    <mergeCell ref="CL106:CN109"/>
    <mergeCell ref="G110:L113"/>
    <mergeCell ref="M110:AU113"/>
    <mergeCell ref="CG110:CK113"/>
    <mergeCell ref="A90:F101"/>
    <mergeCell ref="G90:L93"/>
    <mergeCell ref="M90:AU93"/>
    <mergeCell ref="CG90:CK93"/>
    <mergeCell ref="CL90:CN93"/>
    <mergeCell ref="G94:L97"/>
    <mergeCell ref="M94:AU97"/>
    <mergeCell ref="CG94:CK97"/>
    <mergeCell ref="CL94:CN97"/>
    <mergeCell ref="G98:L101"/>
    <mergeCell ref="M98:AU101"/>
    <mergeCell ref="CG98:CK101"/>
    <mergeCell ref="CL78:CN81"/>
    <mergeCell ref="G82:L85"/>
    <mergeCell ref="M82:AU85"/>
    <mergeCell ref="CG82:CK85"/>
    <mergeCell ref="CL82:CN85"/>
    <mergeCell ref="AV84:CF85"/>
    <mergeCell ref="CL86:CN89"/>
    <mergeCell ref="AV90:CF91"/>
    <mergeCell ref="AV92:CF93"/>
    <mergeCell ref="AV94:CF95"/>
    <mergeCell ref="AV96:CF97"/>
    <mergeCell ref="AV98:CF99"/>
    <mergeCell ref="AV100:CF101"/>
    <mergeCell ref="A78:F89"/>
    <mergeCell ref="G78:L81"/>
    <mergeCell ref="M78:AU81"/>
    <mergeCell ref="CG78:CK81"/>
    <mergeCell ref="G86:L89"/>
    <mergeCell ref="M86:AU89"/>
    <mergeCell ref="CG86:CK89"/>
    <mergeCell ref="AV78:CF79"/>
    <mergeCell ref="AV80:CF81"/>
    <mergeCell ref="AV82:CF83"/>
    <mergeCell ref="AV86:CF87"/>
    <mergeCell ref="AV88:CF89"/>
    <mergeCell ref="CL70:CN73"/>
    <mergeCell ref="M74:AU77"/>
    <mergeCell ref="CG74:CK77"/>
    <mergeCell ref="CL74:CN77"/>
    <mergeCell ref="M62:AU65"/>
    <mergeCell ref="CG62:CK65"/>
    <mergeCell ref="CL62:CN65"/>
    <mergeCell ref="M66:AU69"/>
    <mergeCell ref="CG66:CK69"/>
    <mergeCell ref="CL66:CN69"/>
    <mergeCell ref="AV62:CF63"/>
    <mergeCell ref="AV64:CF65"/>
    <mergeCell ref="AV66:CF67"/>
    <mergeCell ref="AV68:CF69"/>
    <mergeCell ref="AV70:CF71"/>
    <mergeCell ref="AV72:CF73"/>
    <mergeCell ref="AV74:CF75"/>
    <mergeCell ref="AV76:CF77"/>
    <mergeCell ref="CL54:CN57"/>
    <mergeCell ref="M58:AU61"/>
    <mergeCell ref="CG58:CK61"/>
    <mergeCell ref="CL58:CN61"/>
    <mergeCell ref="CG46:CK49"/>
    <mergeCell ref="CL46:CN49"/>
    <mergeCell ref="M50:AU53"/>
    <mergeCell ref="CG50:CK53"/>
    <mergeCell ref="CL50:CN53"/>
    <mergeCell ref="AV46:CF47"/>
    <mergeCell ref="AV48:CF49"/>
    <mergeCell ref="AV50:CF51"/>
    <mergeCell ref="AV52:CF53"/>
    <mergeCell ref="AV54:CF55"/>
    <mergeCell ref="AV56:CF57"/>
    <mergeCell ref="AV58:CF59"/>
    <mergeCell ref="AV60:CF61"/>
    <mergeCell ref="CG42:CK45"/>
    <mergeCell ref="CL42:CN45"/>
    <mergeCell ref="CG30:CK33"/>
    <mergeCell ref="CL30:CN33"/>
    <mergeCell ref="M34:AU37"/>
    <mergeCell ref="CG34:CK37"/>
    <mergeCell ref="CL34:CN37"/>
    <mergeCell ref="AV42:CF43"/>
    <mergeCell ref="AV44:CF45"/>
    <mergeCell ref="G70:L73"/>
    <mergeCell ref="G74:L77"/>
    <mergeCell ref="A66:F77"/>
    <mergeCell ref="G62:L65"/>
    <mergeCell ref="G54:L57"/>
    <mergeCell ref="G58:L61"/>
    <mergeCell ref="BT8:BX10"/>
    <mergeCell ref="BY8:CC10"/>
    <mergeCell ref="CE8:CI10"/>
    <mergeCell ref="A54:F65"/>
    <mergeCell ref="G66:L69"/>
    <mergeCell ref="CG22:CK25"/>
    <mergeCell ref="M26:AU29"/>
    <mergeCell ref="CG26:CK29"/>
    <mergeCell ref="M54:AU57"/>
    <mergeCell ref="CG54:CK57"/>
    <mergeCell ref="M70:AU73"/>
    <mergeCell ref="CG70:CK73"/>
    <mergeCell ref="CJ8:CN10"/>
    <mergeCell ref="BT12:CN14"/>
    <mergeCell ref="M18:AU21"/>
    <mergeCell ref="CG18:CK21"/>
    <mergeCell ref="CL18:CN21"/>
    <mergeCell ref="CG38:CK41"/>
    <mergeCell ref="BT4:CN6"/>
    <mergeCell ref="A16:F17"/>
    <mergeCell ref="G16:L17"/>
    <mergeCell ref="G42:L45"/>
    <mergeCell ref="G46:L49"/>
    <mergeCell ref="G38:L41"/>
    <mergeCell ref="G18:L21"/>
    <mergeCell ref="G26:L29"/>
    <mergeCell ref="G30:L33"/>
    <mergeCell ref="A30:F41"/>
    <mergeCell ref="G34:L37"/>
    <mergeCell ref="A8:J10"/>
    <mergeCell ref="A12:J14"/>
    <mergeCell ref="K8:AT9"/>
    <mergeCell ref="AV4:BR14"/>
    <mergeCell ref="A18:F29"/>
    <mergeCell ref="G22:L25"/>
    <mergeCell ref="A4:J6"/>
    <mergeCell ref="K4:AT6"/>
    <mergeCell ref="CL22:CN25"/>
    <mergeCell ref="CL26:CN29"/>
    <mergeCell ref="CG16:CN17"/>
    <mergeCell ref="AV40:CF41"/>
    <mergeCell ref="CL38:CN41"/>
    <mergeCell ref="G50:L53"/>
    <mergeCell ref="A42:F53"/>
    <mergeCell ref="M16:AU17"/>
    <mergeCell ref="AV16:CF17"/>
    <mergeCell ref="M22:AU25"/>
    <mergeCell ref="M30:AU33"/>
    <mergeCell ref="M38:AU41"/>
    <mergeCell ref="M46:AU49"/>
    <mergeCell ref="AV20:CF21"/>
    <mergeCell ref="AV18:CF19"/>
    <mergeCell ref="AV22:CF23"/>
    <mergeCell ref="AV24:CF25"/>
    <mergeCell ref="AV26:CF27"/>
    <mergeCell ref="AV28:CF29"/>
    <mergeCell ref="AV30:CF31"/>
    <mergeCell ref="AV32:CF33"/>
    <mergeCell ref="AV34:CF35"/>
    <mergeCell ref="AV36:CF37"/>
    <mergeCell ref="AV38:CF39"/>
    <mergeCell ref="M42:AU45"/>
    <mergeCell ref="CT18:CT21"/>
    <mergeCell ref="CU18:CU21"/>
    <mergeCell ref="CT22:CT25"/>
    <mergeCell ref="CU22:CU25"/>
    <mergeCell ref="CT26:CT29"/>
    <mergeCell ref="CU26:CU29"/>
    <mergeCell ref="CV18:CV21"/>
    <mergeCell ref="CT30:CT33"/>
    <mergeCell ref="CU30:CU33"/>
    <mergeCell ref="CV22:CV25"/>
    <mergeCell ref="CV26:CV29"/>
    <mergeCell ref="CT62:CT65"/>
    <mergeCell ref="CU62:CU65"/>
    <mergeCell ref="CT66:CT69"/>
    <mergeCell ref="CU66:CU69"/>
    <mergeCell ref="CT70:CT73"/>
    <mergeCell ref="CU70:CU73"/>
    <mergeCell ref="CT34:CT37"/>
    <mergeCell ref="CU34:CU37"/>
    <mergeCell ref="CT38:CT41"/>
    <mergeCell ref="CU38:CU41"/>
    <mergeCell ref="CT42:CT45"/>
    <mergeCell ref="CU42:CU45"/>
    <mergeCell ref="CT46:CT49"/>
    <mergeCell ref="CU46:CU49"/>
    <mergeCell ref="CT50:CT53"/>
    <mergeCell ref="CU50:CU53"/>
    <mergeCell ref="CT98:CT101"/>
    <mergeCell ref="CU98:CU101"/>
    <mergeCell ref="CT102:CT105"/>
    <mergeCell ref="CU102:CU105"/>
    <mergeCell ref="CV98:CV101"/>
    <mergeCell ref="CT106:CT109"/>
    <mergeCell ref="CU106:CU109"/>
    <mergeCell ref="CT110:CT113"/>
    <mergeCell ref="CU110:CU113"/>
    <mergeCell ref="CV50:CV53"/>
    <mergeCell ref="CV58:CV61"/>
    <mergeCell ref="CV62:CV65"/>
    <mergeCell ref="CV70:CV73"/>
    <mergeCell ref="CV74:CV77"/>
    <mergeCell ref="CV82:CV85"/>
    <mergeCell ref="CV86:CV89"/>
    <mergeCell ref="CV94:CV97"/>
    <mergeCell ref="CT94:CT97"/>
    <mergeCell ref="CU94:CU97"/>
    <mergeCell ref="CT74:CT77"/>
    <mergeCell ref="CU74:CU77"/>
    <mergeCell ref="CT78:CT81"/>
    <mergeCell ref="CU78:CU81"/>
    <mergeCell ref="CT82:CT85"/>
    <mergeCell ref="CU82:CU85"/>
    <mergeCell ref="CT86:CT89"/>
    <mergeCell ref="CU86:CU89"/>
    <mergeCell ref="CT90:CT93"/>
    <mergeCell ref="CU90:CU93"/>
    <mergeCell ref="CT54:CT57"/>
    <mergeCell ref="CU54:CU57"/>
    <mergeCell ref="CT58:CT61"/>
    <mergeCell ref="CU58:CU61"/>
    <mergeCell ref="Z12:AG14"/>
    <mergeCell ref="AH12:AT14"/>
    <mergeCell ref="CW10:CW12"/>
    <mergeCell ref="K12:X14"/>
    <mergeCell ref="CW18:CW21"/>
    <mergeCell ref="CV106:CV109"/>
    <mergeCell ref="CV110:CV113"/>
    <mergeCell ref="S1:BW2"/>
    <mergeCell ref="AV102:CF103"/>
    <mergeCell ref="AV104:CF105"/>
    <mergeCell ref="AV106:CF107"/>
    <mergeCell ref="AV108:CF109"/>
    <mergeCell ref="AV110:CF111"/>
    <mergeCell ref="AV112:CF113"/>
    <mergeCell ref="CV30:CV33"/>
    <mergeCell ref="CV42:CV45"/>
    <mergeCell ref="CV54:CV57"/>
    <mergeCell ref="CV66:CV69"/>
    <mergeCell ref="CV78:CV81"/>
    <mergeCell ref="CV90:CV93"/>
    <mergeCell ref="CV102:CV105"/>
    <mergeCell ref="CV34:CV37"/>
    <mergeCell ref="CV38:CV41"/>
    <mergeCell ref="CV46:CV49"/>
  </mergeCells>
  <conditionalFormatting sqref="AV20:CF21 AV28:CF29 AV32:CF33 AV40:CF41 AV44:CF45 AV52:CF53 AV68:CF69 AV76:CF77 AV80:CF81 AV88:CF89 AV92:CF93 AV100:CF101 AV104:CF105 AV112:CF113 AV56:CF57 AV64:CF65">
    <cfRule type="containsText" dxfId="992" priority="850" operator="containsText" text="6">
      <formula>NOT(ISERROR(SEARCH("6",AV20)))</formula>
    </cfRule>
    <cfRule type="containsText" dxfId="991" priority="851" operator="containsText" text="5">
      <formula>NOT(ISERROR(SEARCH("5",AV20)))</formula>
    </cfRule>
    <cfRule type="containsText" dxfId="990" priority="852" operator="containsText" text="4">
      <formula>NOT(ISERROR(SEARCH("4",AV20)))</formula>
    </cfRule>
    <cfRule type="containsText" dxfId="989" priority="853" operator="containsText" text="2">
      <formula>NOT(ISERROR(SEARCH("2",AV20)))</formula>
    </cfRule>
    <cfRule type="containsText" dxfId="988" priority="854" operator="containsText" text="1">
      <formula>NOT(ISERROR(SEARCH("1",AV20)))</formula>
    </cfRule>
    <cfRule type="containsText" dxfId="987" priority="856" operator="containsText" text="3">
      <formula>NOT(ISERROR(SEARCH("3",AV20)))</formula>
    </cfRule>
  </conditionalFormatting>
  <conditionalFormatting sqref="AV24:CF25 AV36:CF37 AV48:CF49 AV72:CF73 AV84:CF85 AV96:CF97 AV108:CF109 AV60:CF61">
    <cfRule type="containsText" dxfId="986" priority="844" operator="containsText" text="6">
      <formula>NOT(ISERROR(SEARCH("6",AV24)))</formula>
    </cfRule>
    <cfRule type="containsText" dxfId="985" priority="845" operator="containsText" text="5">
      <formula>NOT(ISERROR(SEARCH("5",AV24)))</formula>
    </cfRule>
    <cfRule type="containsText" dxfId="984" priority="846" operator="containsText" text="4">
      <formula>NOT(ISERROR(SEARCH("4",AV24)))</formula>
    </cfRule>
    <cfRule type="containsText" dxfId="983" priority="847" operator="containsText" text="2">
      <formula>NOT(ISERROR(SEARCH("2",AV24)))</formula>
    </cfRule>
    <cfRule type="containsText" dxfId="982" priority="848" operator="containsText" text="1">
      <formula>NOT(ISERROR(SEARCH("1",AV24)))</formula>
    </cfRule>
    <cfRule type="containsText" dxfId="981" priority="849" operator="containsText" text="3">
      <formula>NOT(ISERROR(SEARCH("3",AV24)))</formula>
    </cfRule>
  </conditionalFormatting>
  <conditionalFormatting sqref="CG18:CK21">
    <cfRule type="expression" dxfId="980" priority="822">
      <formula>$CU18="1"</formula>
    </cfRule>
    <cfRule type="expression" dxfId="979" priority="823">
      <formula>$CU18="2"</formula>
    </cfRule>
    <cfRule type="expression" dxfId="978" priority="824">
      <formula>$CU18="3"</formula>
    </cfRule>
    <cfRule type="expression" dxfId="977" priority="825">
      <formula>$CU18="4"</formula>
    </cfRule>
    <cfRule type="expression" dxfId="976" priority="826">
      <formula>$CU18="5"</formula>
    </cfRule>
    <cfRule type="expression" dxfId="975" priority="827">
      <formula>$CU18="6"</formula>
    </cfRule>
  </conditionalFormatting>
  <conditionalFormatting sqref="CL18:CN21 CL30:CN33 CL42:CN45 CL66:CN69 CL78:CN81 CL90:CN93 CL102:CN105 CL54:CN57">
    <cfRule type="cellIs" dxfId="974" priority="821" operator="notEqual">
      <formula>0</formula>
    </cfRule>
  </conditionalFormatting>
  <conditionalFormatting sqref="A18:F29">
    <cfRule type="expression" dxfId="973" priority="546">
      <formula>$CV18="6"</formula>
    </cfRule>
    <cfRule type="expression" dxfId="972" priority="547">
      <formula>$CV18="5"</formula>
    </cfRule>
    <cfRule type="expression" dxfId="971" priority="548">
      <formula>$CV18="4"</formula>
    </cfRule>
    <cfRule type="expression" dxfId="970" priority="549">
      <formula>$CV18="2"</formula>
    </cfRule>
    <cfRule type="expression" dxfId="969" priority="550">
      <formula>$CV18="1"</formula>
    </cfRule>
    <cfRule type="expression" dxfId="968" priority="819">
      <formula>$CV18="3"</formula>
    </cfRule>
  </conditionalFormatting>
  <conditionalFormatting sqref="G18:L113">
    <cfRule type="cellIs" dxfId="967" priority="1" operator="equal">
      <formula>"C "</formula>
    </cfRule>
    <cfRule type="expression" dxfId="966" priority="818">
      <formula>$CV18="3"</formula>
    </cfRule>
  </conditionalFormatting>
  <conditionalFormatting sqref="G22:L25">
    <cfRule type="expression" dxfId="965" priority="817">
      <formula>$CV18="3"</formula>
    </cfRule>
  </conditionalFormatting>
  <conditionalFormatting sqref="G26:L29">
    <cfRule type="expression" dxfId="964" priority="816">
      <formula>$CV18="3"</formula>
    </cfRule>
  </conditionalFormatting>
  <conditionalFormatting sqref="CG22:CK25">
    <cfRule type="expression" dxfId="963" priority="810">
      <formula>$CU22="1"</formula>
    </cfRule>
    <cfRule type="expression" dxfId="962" priority="811">
      <formula>$CU22="2"</formula>
    </cfRule>
    <cfRule type="expression" dxfId="961" priority="812">
      <formula>$CU22="3"</formula>
    </cfRule>
    <cfRule type="expression" dxfId="960" priority="813">
      <formula>$CU22="4"</formula>
    </cfRule>
    <cfRule type="expression" dxfId="959" priority="814">
      <formula>$CU22="5"</formula>
    </cfRule>
    <cfRule type="expression" dxfId="958" priority="815">
      <formula>$CU22="6"</formula>
    </cfRule>
  </conditionalFormatting>
  <conditionalFormatting sqref="CG26:CK29">
    <cfRule type="expression" dxfId="957" priority="804">
      <formula>$CU26="1"</formula>
    </cfRule>
    <cfRule type="expression" dxfId="956" priority="805">
      <formula>$CU26="2"</formula>
    </cfRule>
    <cfRule type="expression" dxfId="955" priority="806">
      <formula>$CU26="3"</formula>
    </cfRule>
    <cfRule type="expression" dxfId="954" priority="807">
      <formula>$CU26="4"</formula>
    </cfRule>
    <cfRule type="expression" dxfId="953" priority="808">
      <formula>$CU26="5"</formula>
    </cfRule>
    <cfRule type="expression" dxfId="952" priority="809">
      <formula>$CU26="6"</formula>
    </cfRule>
  </conditionalFormatting>
  <conditionalFormatting sqref="CG30:CK33">
    <cfRule type="expression" dxfId="951" priority="780">
      <formula>$CU30="1"</formula>
    </cfRule>
    <cfRule type="expression" dxfId="950" priority="781">
      <formula>$CU30="2"</formula>
    </cfRule>
    <cfRule type="expression" dxfId="949" priority="782">
      <formula>$CU30="3"</formula>
    </cfRule>
    <cfRule type="expression" dxfId="948" priority="783">
      <formula>$CU30="4"</formula>
    </cfRule>
    <cfRule type="expression" dxfId="947" priority="784">
      <formula>$CU30="5"</formula>
    </cfRule>
    <cfRule type="expression" dxfId="946" priority="785">
      <formula>$CU30="6"</formula>
    </cfRule>
  </conditionalFormatting>
  <conditionalFormatting sqref="CG34:CK37">
    <cfRule type="expression" dxfId="945" priority="774">
      <formula>$CU34="1"</formula>
    </cfRule>
    <cfRule type="expression" dxfId="944" priority="775">
      <formula>$CU34="2"</formula>
    </cfRule>
    <cfRule type="expression" dxfId="943" priority="776">
      <formula>$CU34="3"</formula>
    </cfRule>
    <cfRule type="expression" dxfId="942" priority="777">
      <formula>$CU34="4"</formula>
    </cfRule>
    <cfRule type="expression" dxfId="941" priority="778">
      <formula>$CU34="5"</formula>
    </cfRule>
    <cfRule type="expression" dxfId="940" priority="779">
      <formula>$CU34="6"</formula>
    </cfRule>
  </conditionalFormatting>
  <conditionalFormatting sqref="CG38:CK41">
    <cfRule type="expression" dxfId="939" priority="768">
      <formula>$CU38="1"</formula>
    </cfRule>
    <cfRule type="expression" dxfId="938" priority="769">
      <formula>$CU38="2"</formula>
    </cfRule>
    <cfRule type="expression" dxfId="937" priority="770">
      <formula>$CU38="3"</formula>
    </cfRule>
    <cfRule type="expression" dxfId="936" priority="771">
      <formula>$CU38="4"</formula>
    </cfRule>
    <cfRule type="expression" dxfId="935" priority="772">
      <formula>$CU38="5"</formula>
    </cfRule>
    <cfRule type="expression" dxfId="934" priority="773">
      <formula>$CU38="6"</formula>
    </cfRule>
  </conditionalFormatting>
  <conditionalFormatting sqref="CG42:CK45">
    <cfRule type="expression" dxfId="933" priority="744">
      <formula>$CU42="1"</formula>
    </cfRule>
    <cfRule type="expression" dxfId="932" priority="745">
      <formula>$CU42="2"</formula>
    </cfRule>
    <cfRule type="expression" dxfId="931" priority="746">
      <formula>$CU42="3"</formula>
    </cfRule>
    <cfRule type="expression" dxfId="930" priority="747">
      <formula>$CU42="4"</formula>
    </cfRule>
    <cfRule type="expression" dxfId="929" priority="748">
      <formula>$CU42="5"</formula>
    </cfRule>
    <cfRule type="expression" dxfId="928" priority="749">
      <formula>$CU42="6"</formula>
    </cfRule>
  </conditionalFormatting>
  <conditionalFormatting sqref="CG46:CK49">
    <cfRule type="expression" dxfId="927" priority="738">
      <formula>$CU46="1"</formula>
    </cfRule>
    <cfRule type="expression" dxfId="926" priority="739">
      <formula>$CU46="2"</formula>
    </cfRule>
    <cfRule type="expression" dxfId="925" priority="740">
      <formula>$CU46="3"</formula>
    </cfRule>
    <cfRule type="expression" dxfId="924" priority="741">
      <formula>$CU46="4"</formula>
    </cfRule>
    <cfRule type="expression" dxfId="923" priority="742">
      <formula>$CU46="5"</formula>
    </cfRule>
    <cfRule type="expression" dxfId="922" priority="743">
      <formula>$CU46="6"</formula>
    </cfRule>
  </conditionalFormatting>
  <conditionalFormatting sqref="CG50:CK53">
    <cfRule type="expression" dxfId="921" priority="732">
      <formula>$CU50="1"</formula>
    </cfRule>
    <cfRule type="expression" dxfId="920" priority="733">
      <formula>$CU50="2"</formula>
    </cfRule>
    <cfRule type="expression" dxfId="919" priority="734">
      <formula>$CU50="3"</formula>
    </cfRule>
    <cfRule type="expression" dxfId="918" priority="735">
      <formula>$CU50="4"</formula>
    </cfRule>
    <cfRule type="expression" dxfId="917" priority="736">
      <formula>$CU50="5"</formula>
    </cfRule>
    <cfRule type="expression" dxfId="916" priority="737">
      <formula>$CU50="6"</formula>
    </cfRule>
  </conditionalFormatting>
  <conditionalFormatting sqref="CG54:CK57">
    <cfRule type="expression" dxfId="915" priority="708">
      <formula>$CU54="1"</formula>
    </cfRule>
    <cfRule type="expression" dxfId="914" priority="709">
      <formula>$CU54="2"</formula>
    </cfRule>
    <cfRule type="expression" dxfId="913" priority="710">
      <formula>$CU54="3"</formula>
    </cfRule>
    <cfRule type="expression" dxfId="912" priority="711">
      <formula>$CU54="4"</formula>
    </cfRule>
    <cfRule type="expression" dxfId="911" priority="712">
      <formula>$CU54="5"</formula>
    </cfRule>
    <cfRule type="expression" dxfId="910" priority="713">
      <formula>$CU54="6"</formula>
    </cfRule>
  </conditionalFormatting>
  <conditionalFormatting sqref="CG58:CK61">
    <cfRule type="expression" dxfId="909" priority="702">
      <formula>$CU58="1"</formula>
    </cfRule>
    <cfRule type="expression" dxfId="908" priority="703">
      <formula>$CU58="2"</formula>
    </cfRule>
    <cfRule type="expression" dxfId="907" priority="704">
      <formula>$CU58="3"</formula>
    </cfRule>
    <cfRule type="expression" dxfId="906" priority="705">
      <formula>$CU58="4"</formula>
    </cfRule>
    <cfRule type="expression" dxfId="905" priority="706">
      <formula>$CU58="5"</formula>
    </cfRule>
    <cfRule type="expression" dxfId="904" priority="707">
      <formula>$CU58="6"</formula>
    </cfRule>
  </conditionalFormatting>
  <conditionalFormatting sqref="CG62:CK65">
    <cfRule type="expression" dxfId="903" priority="696">
      <formula>$CU62="1"</formula>
    </cfRule>
    <cfRule type="expression" dxfId="902" priority="697">
      <formula>$CU62="2"</formula>
    </cfRule>
    <cfRule type="expression" dxfId="901" priority="698">
      <formula>$CU62="3"</formula>
    </cfRule>
    <cfRule type="expression" dxfId="900" priority="699">
      <formula>$CU62="4"</formula>
    </cfRule>
    <cfRule type="expression" dxfId="899" priority="700">
      <formula>$CU62="5"</formula>
    </cfRule>
    <cfRule type="expression" dxfId="898" priority="701">
      <formula>$CU62="6"</formula>
    </cfRule>
  </conditionalFormatting>
  <conditionalFormatting sqref="CG66:CK69">
    <cfRule type="expression" dxfId="897" priority="672">
      <formula>$CU66="1"</formula>
    </cfRule>
    <cfRule type="expression" dxfId="896" priority="673">
      <formula>$CU66="2"</formula>
    </cfRule>
    <cfRule type="expression" dxfId="895" priority="674">
      <formula>$CU66="3"</formula>
    </cfRule>
    <cfRule type="expression" dxfId="894" priority="675">
      <formula>$CU66="4"</formula>
    </cfRule>
    <cfRule type="expression" dxfId="893" priority="676">
      <formula>$CU66="5"</formula>
    </cfRule>
    <cfRule type="expression" dxfId="892" priority="677">
      <formula>$CU66="6"</formula>
    </cfRule>
  </conditionalFormatting>
  <conditionalFormatting sqref="CG70:CK73">
    <cfRule type="expression" dxfId="891" priority="666">
      <formula>$CU70="1"</formula>
    </cfRule>
    <cfRule type="expression" dxfId="890" priority="667">
      <formula>$CU70="2"</formula>
    </cfRule>
    <cfRule type="expression" dxfId="889" priority="668">
      <formula>$CU70="3"</formula>
    </cfRule>
    <cfRule type="expression" dxfId="888" priority="669">
      <formula>$CU70="4"</formula>
    </cfRule>
    <cfRule type="expression" dxfId="887" priority="670">
      <formula>$CU70="5"</formula>
    </cfRule>
    <cfRule type="expression" dxfId="886" priority="671">
      <formula>$CU70="6"</formula>
    </cfRule>
  </conditionalFormatting>
  <conditionalFormatting sqref="CG74:CK77">
    <cfRule type="expression" dxfId="885" priority="660">
      <formula>$CU74="1"</formula>
    </cfRule>
    <cfRule type="expression" dxfId="884" priority="661">
      <formula>$CU74="2"</formula>
    </cfRule>
    <cfRule type="expression" dxfId="883" priority="662">
      <formula>$CU74="3"</formula>
    </cfRule>
    <cfRule type="expression" dxfId="882" priority="663">
      <formula>$CU74="4"</formula>
    </cfRule>
    <cfRule type="expression" dxfId="881" priority="664">
      <formula>$CU74="5"</formula>
    </cfRule>
    <cfRule type="expression" dxfId="880" priority="665">
      <formula>$CU74="6"</formula>
    </cfRule>
  </conditionalFormatting>
  <conditionalFormatting sqref="CG78:CK81">
    <cfRule type="expression" dxfId="879" priority="636">
      <formula>$CU78="1"</formula>
    </cfRule>
    <cfRule type="expression" dxfId="878" priority="637">
      <formula>$CU78="2"</formula>
    </cfRule>
    <cfRule type="expression" dxfId="877" priority="638">
      <formula>$CU78="3"</formula>
    </cfRule>
    <cfRule type="expression" dxfId="876" priority="639">
      <formula>$CU78="4"</formula>
    </cfRule>
    <cfRule type="expression" dxfId="875" priority="640">
      <formula>$CU78="5"</formula>
    </cfRule>
    <cfRule type="expression" dxfId="874" priority="641">
      <formula>$CU78="6"</formula>
    </cfRule>
  </conditionalFormatting>
  <conditionalFormatting sqref="CG82:CK85">
    <cfRule type="expression" dxfId="873" priority="630">
      <formula>$CU82="1"</formula>
    </cfRule>
    <cfRule type="expression" dxfId="872" priority="631">
      <formula>$CU82="2"</formula>
    </cfRule>
    <cfRule type="expression" dxfId="871" priority="632">
      <formula>$CU82="3"</formula>
    </cfRule>
    <cfRule type="expression" dxfId="870" priority="633">
      <formula>$CU82="4"</formula>
    </cfRule>
    <cfRule type="expression" dxfId="869" priority="634">
      <formula>$CU82="5"</formula>
    </cfRule>
    <cfRule type="expression" dxfId="868" priority="635">
      <formula>$CU82="6"</formula>
    </cfRule>
  </conditionalFormatting>
  <conditionalFormatting sqref="CG86:CK89">
    <cfRule type="expression" dxfId="867" priority="624">
      <formula>$CU86="1"</formula>
    </cfRule>
    <cfRule type="expression" dxfId="866" priority="625">
      <formula>$CU86="2"</formula>
    </cfRule>
    <cfRule type="expression" dxfId="865" priority="626">
      <formula>$CU86="3"</formula>
    </cfRule>
    <cfRule type="expression" dxfId="864" priority="627">
      <formula>$CU86="4"</formula>
    </cfRule>
    <cfRule type="expression" dxfId="863" priority="628">
      <formula>$CU86="5"</formula>
    </cfRule>
    <cfRule type="expression" dxfId="862" priority="629">
      <formula>$CU86="6"</formula>
    </cfRule>
  </conditionalFormatting>
  <conditionalFormatting sqref="CG90:CK93">
    <cfRule type="expression" dxfId="861" priority="600">
      <formula>$CU90="1"</formula>
    </cfRule>
    <cfRule type="expression" dxfId="860" priority="601">
      <formula>$CU90="2"</formula>
    </cfRule>
    <cfRule type="expression" dxfId="859" priority="602">
      <formula>$CU90="3"</formula>
    </cfRule>
    <cfRule type="expression" dxfId="858" priority="603">
      <formula>$CU90="4"</formula>
    </cfRule>
    <cfRule type="expression" dxfId="857" priority="604">
      <formula>$CU90="5"</formula>
    </cfRule>
    <cfRule type="expression" dxfId="856" priority="605">
      <formula>$CU90="6"</formula>
    </cfRule>
  </conditionalFormatting>
  <conditionalFormatting sqref="CG94:CK97">
    <cfRule type="expression" dxfId="855" priority="594">
      <formula>$CU94="1"</formula>
    </cfRule>
    <cfRule type="expression" dxfId="854" priority="595">
      <formula>$CU94="2"</formula>
    </cfRule>
    <cfRule type="expression" dxfId="853" priority="596">
      <formula>$CU94="3"</formula>
    </cfRule>
    <cfRule type="expression" dxfId="852" priority="597">
      <formula>$CU94="4"</formula>
    </cfRule>
    <cfRule type="expression" dxfId="851" priority="598">
      <formula>$CU94="5"</formula>
    </cfRule>
    <cfRule type="expression" dxfId="850" priority="599">
      <formula>$CU94="6"</formula>
    </cfRule>
  </conditionalFormatting>
  <conditionalFormatting sqref="CG98:CK101">
    <cfRule type="expression" dxfId="849" priority="588">
      <formula>$CU98="1"</formula>
    </cfRule>
    <cfRule type="expression" dxfId="848" priority="589">
      <formula>$CU98="2"</formula>
    </cfRule>
    <cfRule type="expression" dxfId="847" priority="590">
      <formula>$CU98="3"</formula>
    </cfRule>
    <cfRule type="expression" dxfId="846" priority="591">
      <formula>$CU98="4"</formula>
    </cfRule>
    <cfRule type="expression" dxfId="845" priority="592">
      <formula>$CU98="5"</formula>
    </cfRule>
    <cfRule type="expression" dxfId="844" priority="593">
      <formula>$CU98="6"</formula>
    </cfRule>
  </conditionalFormatting>
  <conditionalFormatting sqref="CG102:CK105">
    <cfRule type="expression" dxfId="843" priority="564">
      <formula>$CU102="1"</formula>
    </cfRule>
    <cfRule type="expression" dxfId="842" priority="565">
      <formula>$CU102="2"</formula>
    </cfRule>
    <cfRule type="expression" dxfId="841" priority="566">
      <formula>$CU102="3"</formula>
    </cfRule>
    <cfRule type="expression" dxfId="840" priority="567">
      <formula>$CU102="4"</formula>
    </cfRule>
    <cfRule type="expression" dxfId="839" priority="568">
      <formula>$CU102="5"</formula>
    </cfRule>
    <cfRule type="expression" dxfId="838" priority="569">
      <formula>$CU102="6"</formula>
    </cfRule>
  </conditionalFormatting>
  <conditionalFormatting sqref="CG106:CK109">
    <cfRule type="expression" dxfId="837" priority="558">
      <formula>$CU106="1"</formula>
    </cfRule>
    <cfRule type="expression" dxfId="836" priority="559">
      <formula>$CU106="2"</formula>
    </cfRule>
    <cfRule type="expression" dxfId="835" priority="560">
      <formula>$CU106="3"</formula>
    </cfRule>
    <cfRule type="expression" dxfId="834" priority="561">
      <formula>$CU106="4"</formula>
    </cfRule>
    <cfRule type="expression" dxfId="833" priority="562">
      <formula>$CU106="5"</formula>
    </cfRule>
    <cfRule type="expression" dxfId="832" priority="563">
      <formula>$CU106="6"</formula>
    </cfRule>
  </conditionalFormatting>
  <conditionalFormatting sqref="CG110:CK113">
    <cfRule type="expression" dxfId="831" priority="552">
      <formula>$CU110="1"</formula>
    </cfRule>
    <cfRule type="expression" dxfId="830" priority="553">
      <formula>$CU110="2"</formula>
    </cfRule>
    <cfRule type="expression" dxfId="829" priority="554">
      <formula>$CU110="3"</formula>
    </cfRule>
    <cfRule type="expression" dxfId="828" priority="555">
      <formula>$CU110="4"</formula>
    </cfRule>
    <cfRule type="expression" dxfId="827" priority="556">
      <formula>$CU110="5"</formula>
    </cfRule>
    <cfRule type="expression" dxfId="826" priority="557">
      <formula>$CU110="6"</formula>
    </cfRule>
  </conditionalFormatting>
  <conditionalFormatting sqref="G18:L21">
    <cfRule type="expression" dxfId="825" priority="541">
      <formula>$CV18="6"</formula>
    </cfRule>
    <cfRule type="expression" dxfId="824" priority="542">
      <formula>$CV18="5"</formula>
    </cfRule>
    <cfRule type="expression" dxfId="823" priority="543">
      <formula>$CV18="4"</formula>
    </cfRule>
    <cfRule type="expression" dxfId="822" priority="544">
      <formula>$CV18="2"</formula>
    </cfRule>
    <cfRule type="expression" dxfId="821" priority="545">
      <formula>$CV18="1"</formula>
    </cfRule>
  </conditionalFormatting>
  <conditionalFormatting sqref="G22:L25">
    <cfRule type="expression" dxfId="820" priority="536">
      <formula>$CV22="6"</formula>
    </cfRule>
    <cfRule type="expression" dxfId="819" priority="537">
      <formula>$CV22="5"</formula>
    </cfRule>
    <cfRule type="expression" dxfId="818" priority="538">
      <formula>$CV22="4"</formula>
    </cfRule>
    <cfRule type="expression" dxfId="817" priority="539">
      <formula>$CV22="2"</formula>
    </cfRule>
    <cfRule type="expression" dxfId="816" priority="540">
      <formula>$CV22="1"</formula>
    </cfRule>
  </conditionalFormatting>
  <conditionalFormatting sqref="G30:L33">
    <cfRule type="expression" dxfId="815" priority="535">
      <formula>$CV30="3"</formula>
    </cfRule>
  </conditionalFormatting>
  <conditionalFormatting sqref="G30:L33">
    <cfRule type="expression" dxfId="814" priority="530">
      <formula>$CV30="6"</formula>
    </cfRule>
    <cfRule type="expression" dxfId="813" priority="531">
      <formula>$CV30="5"</formula>
    </cfRule>
    <cfRule type="expression" dxfId="812" priority="532">
      <formula>$CV30="4"</formula>
    </cfRule>
    <cfRule type="expression" dxfId="811" priority="533">
      <formula>$CV30="2"</formula>
    </cfRule>
    <cfRule type="expression" dxfId="810" priority="534">
      <formula>$CV30="1"</formula>
    </cfRule>
  </conditionalFormatting>
  <conditionalFormatting sqref="G42:L45">
    <cfRule type="expression" dxfId="809" priority="529">
      <formula>$CV42="3"</formula>
    </cfRule>
  </conditionalFormatting>
  <conditionalFormatting sqref="G42:L45">
    <cfRule type="expression" dxfId="808" priority="524">
      <formula>$CV42="6"</formula>
    </cfRule>
    <cfRule type="expression" dxfId="807" priority="525">
      <formula>$CV42="5"</formula>
    </cfRule>
    <cfRule type="expression" dxfId="806" priority="526">
      <formula>$CV42="4"</formula>
    </cfRule>
    <cfRule type="expression" dxfId="805" priority="527">
      <formula>$CV42="2"</formula>
    </cfRule>
    <cfRule type="expression" dxfId="804" priority="528">
      <formula>$CV42="1"</formula>
    </cfRule>
  </conditionalFormatting>
  <conditionalFormatting sqref="G54:L57">
    <cfRule type="expression" dxfId="803" priority="523">
      <formula>$CV54="3"</formula>
    </cfRule>
  </conditionalFormatting>
  <conditionalFormatting sqref="G54:L57">
    <cfRule type="expression" dxfId="802" priority="518">
      <formula>$CV54="6"</formula>
    </cfRule>
    <cfRule type="expression" dxfId="801" priority="519">
      <formula>$CV54="5"</formula>
    </cfRule>
    <cfRule type="expression" dxfId="800" priority="520">
      <formula>$CV54="4"</formula>
    </cfRule>
    <cfRule type="expression" dxfId="799" priority="521">
      <formula>$CV54="2"</formula>
    </cfRule>
    <cfRule type="expression" dxfId="798" priority="522">
      <formula>$CV54="1"</formula>
    </cfRule>
  </conditionalFormatting>
  <conditionalFormatting sqref="G22:L113">
    <cfRule type="expression" dxfId="797" priority="513">
      <formula>$CV22="6"</formula>
    </cfRule>
    <cfRule type="expression" dxfId="796" priority="514">
      <formula>$CV22="5"</formula>
    </cfRule>
    <cfRule type="expression" dxfId="795" priority="515">
      <formula>$CV22="4"</formula>
    </cfRule>
    <cfRule type="expression" dxfId="794" priority="516">
      <formula>$CV22="2"</formula>
    </cfRule>
    <cfRule type="expression" dxfId="793" priority="517">
      <formula>$CV22="1"</formula>
    </cfRule>
  </conditionalFormatting>
  <conditionalFormatting sqref="A30:F113">
    <cfRule type="expression" dxfId="792" priority="507">
      <formula>$CV30="6"</formula>
    </cfRule>
    <cfRule type="expression" dxfId="791" priority="508">
      <formula>$CV30="5"</formula>
    </cfRule>
    <cfRule type="expression" dxfId="790" priority="509">
      <formula>$CV30="4"</formula>
    </cfRule>
    <cfRule type="expression" dxfId="789" priority="510">
      <formula>$CV30="2"</formula>
    </cfRule>
    <cfRule type="expression" dxfId="788" priority="511">
      <formula>$CV30="1"</formula>
    </cfRule>
    <cfRule type="expression" dxfId="787" priority="512">
      <formula>$CV30="3"</formula>
    </cfRule>
  </conditionalFormatting>
  <conditionalFormatting sqref="A30:F41">
    <cfRule type="expression" dxfId="786" priority="501">
      <formula>$CV30="6"</formula>
    </cfRule>
    <cfRule type="expression" dxfId="785" priority="502">
      <formula>$CV30="5"</formula>
    </cfRule>
    <cfRule type="expression" dxfId="784" priority="503">
      <formula>$CV30="4"</formula>
    </cfRule>
    <cfRule type="expression" dxfId="783" priority="504">
      <formula>$CV30="2"</formula>
    </cfRule>
    <cfRule type="expression" dxfId="782" priority="505">
      <formula>$CV30="1"</formula>
    </cfRule>
    <cfRule type="expression" dxfId="781" priority="506">
      <formula>$CV30="3"</formula>
    </cfRule>
  </conditionalFormatting>
  <conditionalFormatting sqref="A42:F53">
    <cfRule type="expression" dxfId="780" priority="495">
      <formula>$CV42="6"</formula>
    </cfRule>
    <cfRule type="expression" dxfId="779" priority="496">
      <formula>$CV42="5"</formula>
    </cfRule>
    <cfRule type="expression" dxfId="778" priority="497">
      <formula>$CV42="4"</formula>
    </cfRule>
    <cfRule type="expression" dxfId="777" priority="498">
      <formula>$CV42="2"</formula>
    </cfRule>
    <cfRule type="expression" dxfId="776" priority="499">
      <formula>$CV42="1"</formula>
    </cfRule>
    <cfRule type="expression" dxfId="775" priority="500">
      <formula>$CV42="3"</formula>
    </cfRule>
  </conditionalFormatting>
  <conditionalFormatting sqref="A54:F65">
    <cfRule type="expression" dxfId="774" priority="489">
      <formula>$CV54="6"</formula>
    </cfRule>
    <cfRule type="expression" dxfId="773" priority="490">
      <formula>$CV54="5"</formula>
    </cfRule>
    <cfRule type="expression" dxfId="772" priority="491">
      <formula>$CV54="4"</formula>
    </cfRule>
    <cfRule type="expression" dxfId="771" priority="492">
      <formula>$CV54="2"</formula>
    </cfRule>
    <cfRule type="expression" dxfId="770" priority="493">
      <formula>$CV54="1"</formula>
    </cfRule>
    <cfRule type="expression" dxfId="769" priority="494">
      <formula>$CV54="3"</formula>
    </cfRule>
  </conditionalFormatting>
  <conditionalFormatting sqref="CG54:CK57">
    <cfRule type="expression" dxfId="768" priority="446">
      <formula>$CU54="1"</formula>
    </cfRule>
    <cfRule type="expression" dxfId="767" priority="447">
      <formula>$CU54="2"</formula>
    </cfRule>
    <cfRule type="expression" dxfId="766" priority="448">
      <formula>$CU54="3"</formula>
    </cfRule>
    <cfRule type="expression" dxfId="765" priority="449">
      <formula>$CU54="4"</formula>
    </cfRule>
    <cfRule type="expression" dxfId="764" priority="450">
      <formula>$CU54="5"</formula>
    </cfRule>
    <cfRule type="expression" dxfId="763" priority="451">
      <formula>$CU54="6"</formula>
    </cfRule>
  </conditionalFormatting>
  <conditionalFormatting sqref="CG58:CK61">
    <cfRule type="expression" dxfId="762" priority="440">
      <formula>$CU58="1"</formula>
    </cfRule>
    <cfRule type="expression" dxfId="761" priority="441">
      <formula>$CU58="2"</formula>
    </cfRule>
    <cfRule type="expression" dxfId="760" priority="442">
      <formula>$CU58="3"</formula>
    </cfRule>
    <cfRule type="expression" dxfId="759" priority="443">
      <formula>$CU58="4"</formula>
    </cfRule>
    <cfRule type="expression" dxfId="758" priority="444">
      <formula>$CU58="5"</formula>
    </cfRule>
    <cfRule type="expression" dxfId="757" priority="445">
      <formula>$CU58="6"</formula>
    </cfRule>
  </conditionalFormatting>
  <conditionalFormatting sqref="CG62:CK65">
    <cfRule type="expression" dxfId="756" priority="434">
      <formula>$CU62="1"</formula>
    </cfRule>
    <cfRule type="expression" dxfId="755" priority="435">
      <formula>$CU62="2"</formula>
    </cfRule>
    <cfRule type="expression" dxfId="754" priority="436">
      <formula>$CU62="3"</formula>
    </cfRule>
    <cfRule type="expression" dxfId="753" priority="437">
      <formula>$CU62="4"</formula>
    </cfRule>
    <cfRule type="expression" dxfId="752" priority="438">
      <formula>$CU62="5"</formula>
    </cfRule>
    <cfRule type="expression" dxfId="751" priority="439">
      <formula>$CU62="6"</formula>
    </cfRule>
  </conditionalFormatting>
  <conditionalFormatting sqref="G54:L57">
    <cfRule type="expression" dxfId="750" priority="433">
      <formula>$CV54="3"</formula>
    </cfRule>
  </conditionalFormatting>
  <conditionalFormatting sqref="G54:L57">
    <cfRule type="expression" dxfId="749" priority="428">
      <formula>$CV54="6"</formula>
    </cfRule>
    <cfRule type="expression" dxfId="748" priority="429">
      <formula>$CV54="5"</formula>
    </cfRule>
    <cfRule type="expression" dxfId="747" priority="430">
      <formula>$CV54="4"</formula>
    </cfRule>
    <cfRule type="expression" dxfId="746" priority="431">
      <formula>$CV54="2"</formula>
    </cfRule>
    <cfRule type="expression" dxfId="745" priority="432">
      <formula>$CV54="1"</formula>
    </cfRule>
  </conditionalFormatting>
  <conditionalFormatting sqref="A54:F65">
    <cfRule type="expression" dxfId="744" priority="422">
      <formula>$CV54="6"</formula>
    </cfRule>
    <cfRule type="expression" dxfId="743" priority="423">
      <formula>$CV54="5"</formula>
    </cfRule>
    <cfRule type="expression" dxfId="742" priority="424">
      <formula>$CV54="4"</formula>
    </cfRule>
    <cfRule type="expression" dxfId="741" priority="425">
      <formula>$CV54="2"</formula>
    </cfRule>
    <cfRule type="expression" dxfId="740" priority="426">
      <formula>$CV54="1"</formula>
    </cfRule>
    <cfRule type="expression" dxfId="739" priority="427">
      <formula>$CV54="3"</formula>
    </cfRule>
  </conditionalFormatting>
  <conditionalFormatting sqref="CG66:CK69">
    <cfRule type="expression" dxfId="738" priority="379">
      <formula>$CU66="1"</formula>
    </cfRule>
    <cfRule type="expression" dxfId="737" priority="380">
      <formula>$CU66="2"</formula>
    </cfRule>
    <cfRule type="expression" dxfId="736" priority="381">
      <formula>$CU66="3"</formula>
    </cfRule>
    <cfRule type="expression" dxfId="735" priority="382">
      <formula>$CU66="4"</formula>
    </cfRule>
    <cfRule type="expression" dxfId="734" priority="383">
      <formula>$CU66="5"</formula>
    </cfRule>
    <cfRule type="expression" dxfId="733" priority="384">
      <formula>$CU66="6"</formula>
    </cfRule>
  </conditionalFormatting>
  <conditionalFormatting sqref="CG70:CK73">
    <cfRule type="expression" dxfId="732" priority="373">
      <formula>$CU70="1"</formula>
    </cfRule>
    <cfRule type="expression" dxfId="731" priority="374">
      <formula>$CU70="2"</formula>
    </cfRule>
    <cfRule type="expression" dxfId="730" priority="375">
      <formula>$CU70="3"</formula>
    </cfRule>
    <cfRule type="expression" dxfId="729" priority="376">
      <formula>$CU70="4"</formula>
    </cfRule>
    <cfRule type="expression" dxfId="728" priority="377">
      <formula>$CU70="5"</formula>
    </cfRule>
    <cfRule type="expression" dxfId="727" priority="378">
      <formula>$CU70="6"</formula>
    </cfRule>
  </conditionalFormatting>
  <conditionalFormatting sqref="CG74:CK77">
    <cfRule type="expression" dxfId="726" priority="367">
      <formula>$CU74="1"</formula>
    </cfRule>
    <cfRule type="expression" dxfId="725" priority="368">
      <formula>$CU74="2"</formula>
    </cfRule>
    <cfRule type="expression" dxfId="724" priority="369">
      <formula>$CU74="3"</formula>
    </cfRule>
    <cfRule type="expression" dxfId="723" priority="370">
      <formula>$CU74="4"</formula>
    </cfRule>
    <cfRule type="expression" dxfId="722" priority="371">
      <formula>$CU74="5"</formula>
    </cfRule>
    <cfRule type="expression" dxfId="721" priority="372">
      <formula>$CU74="6"</formula>
    </cfRule>
  </conditionalFormatting>
  <conditionalFormatting sqref="G66:L69">
    <cfRule type="expression" dxfId="720" priority="366">
      <formula>$CV66="3"</formula>
    </cfRule>
  </conditionalFormatting>
  <conditionalFormatting sqref="G66:L69">
    <cfRule type="expression" dxfId="719" priority="361">
      <formula>$CV66="6"</formula>
    </cfRule>
    <cfRule type="expression" dxfId="718" priority="362">
      <formula>$CV66="5"</formula>
    </cfRule>
    <cfRule type="expression" dxfId="717" priority="363">
      <formula>$CV66="4"</formula>
    </cfRule>
    <cfRule type="expression" dxfId="716" priority="364">
      <formula>$CV66="2"</formula>
    </cfRule>
    <cfRule type="expression" dxfId="715" priority="365">
      <formula>$CV66="1"</formula>
    </cfRule>
  </conditionalFormatting>
  <conditionalFormatting sqref="A66:F77">
    <cfRule type="expression" dxfId="714" priority="355">
      <formula>$CV66="6"</formula>
    </cfRule>
    <cfRule type="expression" dxfId="713" priority="356">
      <formula>$CV66="5"</formula>
    </cfRule>
    <cfRule type="expression" dxfId="712" priority="357">
      <formula>$CV66="4"</formula>
    </cfRule>
    <cfRule type="expression" dxfId="711" priority="358">
      <formula>$CV66="2"</formula>
    </cfRule>
    <cfRule type="expression" dxfId="710" priority="359">
      <formula>$CV66="1"</formula>
    </cfRule>
    <cfRule type="expression" dxfId="709" priority="360">
      <formula>$CV66="3"</formula>
    </cfRule>
  </conditionalFormatting>
  <conditionalFormatting sqref="CG78:CK81">
    <cfRule type="expression" dxfId="708" priority="312">
      <formula>$CU78="1"</formula>
    </cfRule>
    <cfRule type="expression" dxfId="707" priority="313">
      <formula>$CU78="2"</formula>
    </cfRule>
    <cfRule type="expression" dxfId="706" priority="314">
      <formula>$CU78="3"</formula>
    </cfRule>
    <cfRule type="expression" dxfId="705" priority="315">
      <formula>$CU78="4"</formula>
    </cfRule>
    <cfRule type="expression" dxfId="704" priority="316">
      <formula>$CU78="5"</formula>
    </cfRule>
    <cfRule type="expression" dxfId="703" priority="317">
      <formula>$CU78="6"</formula>
    </cfRule>
  </conditionalFormatting>
  <conditionalFormatting sqref="CG82:CK85">
    <cfRule type="expression" dxfId="702" priority="306">
      <formula>$CU82="1"</formula>
    </cfRule>
    <cfRule type="expression" dxfId="701" priority="307">
      <formula>$CU82="2"</formula>
    </cfRule>
    <cfRule type="expression" dxfId="700" priority="308">
      <formula>$CU82="3"</formula>
    </cfRule>
    <cfRule type="expression" dxfId="699" priority="309">
      <formula>$CU82="4"</formula>
    </cfRule>
    <cfRule type="expression" dxfId="698" priority="310">
      <formula>$CU82="5"</formula>
    </cfRule>
    <cfRule type="expression" dxfId="697" priority="311">
      <formula>$CU82="6"</formula>
    </cfRule>
  </conditionalFormatting>
  <conditionalFormatting sqref="CG86:CK89">
    <cfRule type="expression" dxfId="696" priority="300">
      <formula>$CU86="1"</formula>
    </cfRule>
    <cfRule type="expression" dxfId="695" priority="301">
      <formula>$CU86="2"</formula>
    </cfRule>
    <cfRule type="expression" dxfId="694" priority="302">
      <formula>$CU86="3"</formula>
    </cfRule>
    <cfRule type="expression" dxfId="693" priority="303">
      <formula>$CU86="4"</formula>
    </cfRule>
    <cfRule type="expression" dxfId="692" priority="304">
      <formula>$CU86="5"</formula>
    </cfRule>
    <cfRule type="expression" dxfId="691" priority="305">
      <formula>$CU86="6"</formula>
    </cfRule>
  </conditionalFormatting>
  <conditionalFormatting sqref="G78:L81">
    <cfRule type="expression" dxfId="690" priority="299">
      <formula>$CV78="3"</formula>
    </cfRule>
  </conditionalFormatting>
  <conditionalFormatting sqref="G78:L81">
    <cfRule type="expression" dxfId="689" priority="294">
      <formula>$CV78="6"</formula>
    </cfRule>
    <cfRule type="expression" dxfId="688" priority="295">
      <formula>$CV78="5"</formula>
    </cfRule>
    <cfRule type="expression" dxfId="687" priority="296">
      <formula>$CV78="4"</formula>
    </cfRule>
    <cfRule type="expression" dxfId="686" priority="297">
      <formula>$CV78="2"</formula>
    </cfRule>
    <cfRule type="expression" dxfId="685" priority="298">
      <formula>$CV78="1"</formula>
    </cfRule>
  </conditionalFormatting>
  <conditionalFormatting sqref="A78:F89">
    <cfRule type="expression" dxfId="684" priority="288">
      <formula>$CV78="6"</formula>
    </cfRule>
    <cfRule type="expression" dxfId="683" priority="289">
      <formula>$CV78="5"</formula>
    </cfRule>
    <cfRule type="expression" dxfId="682" priority="290">
      <formula>$CV78="4"</formula>
    </cfRule>
    <cfRule type="expression" dxfId="681" priority="291">
      <formula>$CV78="2"</formula>
    </cfRule>
    <cfRule type="expression" dxfId="680" priority="292">
      <formula>$CV78="1"</formula>
    </cfRule>
    <cfRule type="expression" dxfId="679" priority="293">
      <formula>$CV78="3"</formula>
    </cfRule>
  </conditionalFormatting>
  <conditionalFormatting sqref="CG90:CK93">
    <cfRule type="expression" dxfId="678" priority="245">
      <formula>$CU90="1"</formula>
    </cfRule>
    <cfRule type="expression" dxfId="677" priority="246">
      <formula>$CU90="2"</formula>
    </cfRule>
    <cfRule type="expression" dxfId="676" priority="247">
      <formula>$CU90="3"</formula>
    </cfRule>
    <cfRule type="expression" dxfId="675" priority="248">
      <formula>$CU90="4"</formula>
    </cfRule>
    <cfRule type="expression" dxfId="674" priority="249">
      <formula>$CU90="5"</formula>
    </cfRule>
    <cfRule type="expression" dxfId="673" priority="250">
      <formula>$CU90="6"</formula>
    </cfRule>
  </conditionalFormatting>
  <conditionalFormatting sqref="CG94:CK97">
    <cfRule type="expression" dxfId="672" priority="239">
      <formula>$CU94="1"</formula>
    </cfRule>
    <cfRule type="expression" dxfId="671" priority="240">
      <formula>$CU94="2"</formula>
    </cfRule>
    <cfRule type="expression" dxfId="670" priority="241">
      <formula>$CU94="3"</formula>
    </cfRule>
    <cfRule type="expression" dxfId="669" priority="242">
      <formula>$CU94="4"</formula>
    </cfRule>
    <cfRule type="expression" dxfId="668" priority="243">
      <formula>$CU94="5"</formula>
    </cfRule>
    <cfRule type="expression" dxfId="667" priority="244">
      <formula>$CU94="6"</formula>
    </cfRule>
  </conditionalFormatting>
  <conditionalFormatting sqref="CG98:CK101">
    <cfRule type="expression" dxfId="666" priority="233">
      <formula>$CU98="1"</formula>
    </cfRule>
    <cfRule type="expression" dxfId="665" priority="234">
      <formula>$CU98="2"</formula>
    </cfRule>
    <cfRule type="expression" dxfId="664" priority="235">
      <formula>$CU98="3"</formula>
    </cfRule>
    <cfRule type="expression" dxfId="663" priority="236">
      <formula>$CU98="4"</formula>
    </cfRule>
    <cfRule type="expression" dxfId="662" priority="237">
      <formula>$CU98="5"</formula>
    </cfRule>
    <cfRule type="expression" dxfId="661" priority="238">
      <formula>$CU98="6"</formula>
    </cfRule>
  </conditionalFormatting>
  <conditionalFormatting sqref="G90:L93">
    <cfRule type="expression" dxfId="660" priority="232">
      <formula>$CV90="3"</formula>
    </cfRule>
  </conditionalFormatting>
  <conditionalFormatting sqref="G90:L93">
    <cfRule type="expression" dxfId="659" priority="227">
      <formula>$CV90="6"</formula>
    </cfRule>
    <cfRule type="expression" dxfId="658" priority="228">
      <formula>$CV90="5"</formula>
    </cfRule>
    <cfRule type="expression" dxfId="657" priority="229">
      <formula>$CV90="4"</formula>
    </cfRule>
    <cfRule type="expression" dxfId="656" priority="230">
      <formula>$CV90="2"</formula>
    </cfRule>
    <cfRule type="expression" dxfId="655" priority="231">
      <formula>$CV90="1"</formula>
    </cfRule>
  </conditionalFormatting>
  <conditionalFormatting sqref="A90:F101">
    <cfRule type="expression" dxfId="654" priority="221">
      <formula>$CV90="6"</formula>
    </cfRule>
    <cfRule type="expression" dxfId="653" priority="222">
      <formula>$CV90="5"</formula>
    </cfRule>
    <cfRule type="expression" dxfId="652" priority="223">
      <formula>$CV90="4"</formula>
    </cfRule>
    <cfRule type="expression" dxfId="651" priority="224">
      <formula>$CV90="2"</formula>
    </cfRule>
    <cfRule type="expression" dxfId="650" priority="225">
      <formula>$CV90="1"</formula>
    </cfRule>
    <cfRule type="expression" dxfId="649" priority="226">
      <formula>$CV90="3"</formula>
    </cfRule>
  </conditionalFormatting>
  <conditionalFormatting sqref="CG102:CK105">
    <cfRule type="expression" dxfId="648" priority="178">
      <formula>$CU102="1"</formula>
    </cfRule>
    <cfRule type="expression" dxfId="647" priority="179">
      <formula>$CU102="2"</formula>
    </cfRule>
    <cfRule type="expression" dxfId="646" priority="180">
      <formula>$CU102="3"</formula>
    </cfRule>
    <cfRule type="expression" dxfId="645" priority="181">
      <formula>$CU102="4"</formula>
    </cfRule>
    <cfRule type="expression" dxfId="644" priority="182">
      <formula>$CU102="5"</formula>
    </cfRule>
    <cfRule type="expression" dxfId="643" priority="183">
      <formula>$CU102="6"</formula>
    </cfRule>
  </conditionalFormatting>
  <conditionalFormatting sqref="CG106:CK109">
    <cfRule type="expression" dxfId="642" priority="172">
      <formula>$CU106="1"</formula>
    </cfRule>
    <cfRule type="expression" dxfId="641" priority="173">
      <formula>$CU106="2"</formula>
    </cfRule>
    <cfRule type="expression" dxfId="640" priority="174">
      <formula>$CU106="3"</formula>
    </cfRule>
    <cfRule type="expression" dxfId="639" priority="175">
      <formula>$CU106="4"</formula>
    </cfRule>
    <cfRule type="expression" dxfId="638" priority="176">
      <formula>$CU106="5"</formula>
    </cfRule>
    <cfRule type="expression" dxfId="637" priority="177">
      <formula>$CU106="6"</formula>
    </cfRule>
  </conditionalFormatting>
  <conditionalFormatting sqref="CG110:CK113">
    <cfRule type="expression" dxfId="636" priority="166">
      <formula>$CU110="1"</formula>
    </cfRule>
    <cfRule type="expression" dxfId="635" priority="167">
      <formula>$CU110="2"</formula>
    </cfRule>
    <cfRule type="expression" dxfId="634" priority="168">
      <formula>$CU110="3"</formula>
    </cfRule>
    <cfRule type="expression" dxfId="633" priority="169">
      <formula>$CU110="4"</formula>
    </cfRule>
    <cfRule type="expression" dxfId="632" priority="170">
      <formula>$CU110="5"</formula>
    </cfRule>
    <cfRule type="expression" dxfId="631" priority="171">
      <formula>$CU110="6"</formula>
    </cfRule>
  </conditionalFormatting>
  <conditionalFormatting sqref="G102:L105">
    <cfRule type="expression" dxfId="630" priority="165">
      <formula>$CV102="3"</formula>
    </cfRule>
  </conditionalFormatting>
  <conditionalFormatting sqref="G102:L105">
    <cfRule type="expression" dxfId="629" priority="160">
      <formula>$CV102="6"</formula>
    </cfRule>
    <cfRule type="expression" dxfId="628" priority="161">
      <formula>$CV102="5"</formula>
    </cfRule>
    <cfRule type="expression" dxfId="627" priority="162">
      <formula>$CV102="4"</formula>
    </cfRule>
    <cfRule type="expression" dxfId="626" priority="163">
      <formula>$CV102="2"</formula>
    </cfRule>
    <cfRule type="expression" dxfId="625" priority="164">
      <formula>$CV102="1"</formula>
    </cfRule>
  </conditionalFormatting>
  <conditionalFormatting sqref="A102:F113">
    <cfRule type="expression" dxfId="624" priority="154">
      <formula>$CV102="6"</formula>
    </cfRule>
    <cfRule type="expression" dxfId="623" priority="155">
      <formula>$CV102="5"</formula>
    </cfRule>
    <cfRule type="expression" dxfId="622" priority="156">
      <formula>$CV102="4"</formula>
    </cfRule>
    <cfRule type="expression" dxfId="621" priority="157">
      <formula>$CV102="2"</formula>
    </cfRule>
    <cfRule type="expression" dxfId="620" priority="158">
      <formula>$CV102="1"</formula>
    </cfRule>
    <cfRule type="expression" dxfId="619" priority="159">
      <formula>$CV102="3"</formula>
    </cfRule>
  </conditionalFormatting>
  <conditionalFormatting sqref="CG54:CK57">
    <cfRule type="expression" dxfId="618" priority="111">
      <formula>$CU54="1"</formula>
    </cfRule>
    <cfRule type="expression" dxfId="617" priority="112">
      <formula>$CU54="2"</formula>
    </cfRule>
    <cfRule type="expression" dxfId="616" priority="113">
      <formula>$CU54="3"</formula>
    </cfRule>
    <cfRule type="expression" dxfId="615" priority="114">
      <formula>$CU54="4"</formula>
    </cfRule>
    <cfRule type="expression" dxfId="614" priority="115">
      <formula>$CU54="5"</formula>
    </cfRule>
    <cfRule type="expression" dxfId="613" priority="116">
      <formula>$CU54="6"</formula>
    </cfRule>
  </conditionalFormatting>
  <conditionalFormatting sqref="CG58:CK61">
    <cfRule type="expression" dxfId="612" priority="105">
      <formula>$CU58="1"</formula>
    </cfRule>
    <cfRule type="expression" dxfId="611" priority="106">
      <formula>$CU58="2"</formula>
    </cfRule>
    <cfRule type="expression" dxfId="610" priority="107">
      <formula>$CU58="3"</formula>
    </cfRule>
    <cfRule type="expression" dxfId="609" priority="108">
      <formula>$CU58="4"</formula>
    </cfRule>
    <cfRule type="expression" dxfId="608" priority="109">
      <formula>$CU58="5"</formula>
    </cfRule>
    <cfRule type="expression" dxfId="607" priority="110">
      <formula>$CU58="6"</formula>
    </cfRule>
  </conditionalFormatting>
  <conditionalFormatting sqref="CG62:CK65">
    <cfRule type="expression" dxfId="606" priority="99">
      <formula>$CU62="1"</formula>
    </cfRule>
    <cfRule type="expression" dxfId="605" priority="100">
      <formula>$CU62="2"</formula>
    </cfRule>
    <cfRule type="expression" dxfId="604" priority="101">
      <formula>$CU62="3"</formula>
    </cfRule>
    <cfRule type="expression" dxfId="603" priority="102">
      <formula>$CU62="4"</formula>
    </cfRule>
    <cfRule type="expression" dxfId="602" priority="103">
      <formula>$CU62="5"</formula>
    </cfRule>
    <cfRule type="expression" dxfId="601" priority="104">
      <formula>$CU62="6"</formula>
    </cfRule>
  </conditionalFormatting>
  <conditionalFormatting sqref="G54:L57">
    <cfRule type="expression" dxfId="600" priority="98">
      <formula>$CV54="3"</formula>
    </cfRule>
  </conditionalFormatting>
  <conditionalFormatting sqref="G54:L57">
    <cfRule type="expression" dxfId="599" priority="93">
      <formula>$CV54="6"</formula>
    </cfRule>
    <cfRule type="expression" dxfId="598" priority="94">
      <formula>$CV54="5"</formula>
    </cfRule>
    <cfRule type="expression" dxfId="597" priority="95">
      <formula>$CV54="4"</formula>
    </cfRule>
    <cfRule type="expression" dxfId="596" priority="96">
      <formula>$CV54="2"</formula>
    </cfRule>
    <cfRule type="expression" dxfId="595" priority="97">
      <formula>$CV54="1"</formula>
    </cfRule>
  </conditionalFormatting>
  <conditionalFormatting sqref="A54:F65">
    <cfRule type="expression" dxfId="594" priority="87">
      <formula>$CV54="6"</formula>
    </cfRule>
    <cfRule type="expression" dxfId="593" priority="88">
      <formula>$CV54="5"</formula>
    </cfRule>
    <cfRule type="expression" dxfId="592" priority="89">
      <formula>$CV54="4"</formula>
    </cfRule>
    <cfRule type="expression" dxfId="591" priority="90">
      <formula>$CV54="2"</formula>
    </cfRule>
    <cfRule type="expression" dxfId="590" priority="91">
      <formula>$CV54="1"</formula>
    </cfRule>
    <cfRule type="expression" dxfId="589" priority="92">
      <formula>$CV54="3"</formula>
    </cfRule>
  </conditionalFormatting>
  <conditionalFormatting sqref="A30:F77">
    <cfRule type="expression" dxfId="588" priority="62">
      <formula>$CV30="6"</formula>
    </cfRule>
    <cfRule type="expression" dxfId="587" priority="63">
      <formula>$CV30="5"</formula>
    </cfRule>
    <cfRule type="expression" dxfId="586" priority="64">
      <formula>$CV30="4"</formula>
    </cfRule>
    <cfRule type="expression" dxfId="585" priority="65">
      <formula>$CV30="2"</formula>
    </cfRule>
    <cfRule type="expression" dxfId="584" priority="66">
      <formula>$CV30="1"</formula>
    </cfRule>
    <cfRule type="expression" dxfId="583" priority="67">
      <formula>$CV30="3"</formula>
    </cfRule>
  </conditionalFormatting>
  <conditionalFormatting sqref="A30:F41">
    <cfRule type="expression" dxfId="582" priority="56">
      <formula>$CV30="6"</formula>
    </cfRule>
    <cfRule type="expression" dxfId="581" priority="57">
      <formula>$CV30="5"</formula>
    </cfRule>
    <cfRule type="expression" dxfId="580" priority="58">
      <formula>$CV30="4"</formula>
    </cfRule>
    <cfRule type="expression" dxfId="579" priority="59">
      <formula>$CV30="2"</formula>
    </cfRule>
    <cfRule type="expression" dxfId="578" priority="60">
      <formula>$CV30="1"</formula>
    </cfRule>
    <cfRule type="expression" dxfId="577" priority="61">
      <formula>$CV30="3"</formula>
    </cfRule>
  </conditionalFormatting>
  <conditionalFormatting sqref="A42:F53">
    <cfRule type="expression" dxfId="576" priority="50">
      <formula>$CV42="6"</formula>
    </cfRule>
    <cfRule type="expression" dxfId="575" priority="51">
      <formula>$CV42="5"</formula>
    </cfRule>
    <cfRule type="expression" dxfId="574" priority="52">
      <formula>$CV42="4"</formula>
    </cfRule>
    <cfRule type="expression" dxfId="573" priority="53">
      <formula>$CV42="2"</formula>
    </cfRule>
    <cfRule type="expression" dxfId="572" priority="54">
      <formula>$CV42="1"</formula>
    </cfRule>
    <cfRule type="expression" dxfId="571" priority="55">
      <formula>$CV42="3"</formula>
    </cfRule>
  </conditionalFormatting>
  <conditionalFormatting sqref="A42:F53">
    <cfRule type="expression" dxfId="570" priority="44">
      <formula>$CV42="6"</formula>
    </cfRule>
    <cfRule type="expression" dxfId="569" priority="45">
      <formula>$CV42="5"</formula>
    </cfRule>
    <cfRule type="expression" dxfId="568" priority="46">
      <formula>$CV42="4"</formula>
    </cfRule>
    <cfRule type="expression" dxfId="567" priority="47">
      <formula>$CV42="2"</formula>
    </cfRule>
    <cfRule type="expression" dxfId="566" priority="48">
      <formula>$CV42="1"</formula>
    </cfRule>
    <cfRule type="expression" dxfId="565" priority="49">
      <formula>$CV42="3"</formula>
    </cfRule>
  </conditionalFormatting>
  <conditionalFormatting sqref="A54:F65">
    <cfRule type="expression" dxfId="564" priority="38">
      <formula>$CV54="6"</formula>
    </cfRule>
    <cfRule type="expression" dxfId="563" priority="39">
      <formula>$CV54="5"</formula>
    </cfRule>
    <cfRule type="expression" dxfId="562" priority="40">
      <formula>$CV54="4"</formula>
    </cfRule>
    <cfRule type="expression" dxfId="561" priority="41">
      <formula>$CV54="2"</formula>
    </cfRule>
    <cfRule type="expression" dxfId="560" priority="42">
      <formula>$CV54="1"</formula>
    </cfRule>
    <cfRule type="expression" dxfId="559" priority="43">
      <formula>$CV54="3"</formula>
    </cfRule>
  </conditionalFormatting>
  <conditionalFormatting sqref="A54:F65">
    <cfRule type="expression" dxfId="558" priority="32">
      <formula>$CV54="6"</formula>
    </cfRule>
    <cfRule type="expression" dxfId="557" priority="33">
      <formula>$CV54="5"</formula>
    </cfRule>
    <cfRule type="expression" dxfId="556" priority="34">
      <formula>$CV54="4"</formula>
    </cfRule>
    <cfRule type="expression" dxfId="555" priority="35">
      <formula>$CV54="2"</formula>
    </cfRule>
    <cfRule type="expression" dxfId="554" priority="36">
      <formula>$CV54="1"</formula>
    </cfRule>
    <cfRule type="expression" dxfId="553" priority="37">
      <formula>$CV54="3"</formula>
    </cfRule>
  </conditionalFormatting>
  <conditionalFormatting sqref="A54:F65">
    <cfRule type="expression" dxfId="552" priority="26">
      <formula>$CV54="6"</formula>
    </cfRule>
    <cfRule type="expression" dxfId="551" priority="27">
      <formula>$CV54="5"</formula>
    </cfRule>
    <cfRule type="expression" dxfId="550" priority="28">
      <formula>$CV54="4"</formula>
    </cfRule>
    <cfRule type="expression" dxfId="549" priority="29">
      <formula>$CV54="2"</formula>
    </cfRule>
    <cfRule type="expression" dxfId="548" priority="30">
      <formula>$CV54="1"</formula>
    </cfRule>
    <cfRule type="expression" dxfId="547" priority="31">
      <formula>$CV54="3"</formula>
    </cfRule>
  </conditionalFormatting>
  <conditionalFormatting sqref="A42:F53">
    <cfRule type="expression" dxfId="546" priority="20">
      <formula>$CV42="6"</formula>
    </cfRule>
    <cfRule type="expression" dxfId="545" priority="21">
      <formula>$CV42="5"</formula>
    </cfRule>
    <cfRule type="expression" dxfId="544" priority="22">
      <formula>$CV42="4"</formula>
    </cfRule>
    <cfRule type="expression" dxfId="543" priority="23">
      <formula>$CV42="2"</formula>
    </cfRule>
    <cfRule type="expression" dxfId="542" priority="24">
      <formula>$CV42="1"</formula>
    </cfRule>
    <cfRule type="expression" dxfId="541" priority="25">
      <formula>$CV42="3"</formula>
    </cfRule>
  </conditionalFormatting>
  <conditionalFormatting sqref="A54:F65">
    <cfRule type="expression" dxfId="540" priority="14">
      <formula>$CV54="6"</formula>
    </cfRule>
    <cfRule type="expression" dxfId="539" priority="15">
      <formula>$CV54="5"</formula>
    </cfRule>
    <cfRule type="expression" dxfId="538" priority="16">
      <formula>$CV54="4"</formula>
    </cfRule>
    <cfRule type="expression" dxfId="537" priority="17">
      <formula>$CV54="2"</formula>
    </cfRule>
    <cfRule type="expression" dxfId="536" priority="18">
      <formula>$CV54="1"</formula>
    </cfRule>
    <cfRule type="expression" dxfId="535" priority="19">
      <formula>$CV54="3"</formula>
    </cfRule>
  </conditionalFormatting>
  <conditionalFormatting sqref="A66:F77">
    <cfRule type="expression" dxfId="534" priority="8">
      <formula>$CV66="6"</formula>
    </cfRule>
    <cfRule type="expression" dxfId="533" priority="9">
      <formula>$CV66="5"</formula>
    </cfRule>
    <cfRule type="expression" dxfId="532" priority="10">
      <formula>$CV66="4"</formula>
    </cfRule>
    <cfRule type="expression" dxfId="531" priority="11">
      <formula>$CV66="2"</formula>
    </cfRule>
    <cfRule type="expression" dxfId="530" priority="12">
      <formula>$CV66="1"</formula>
    </cfRule>
    <cfRule type="expression" dxfId="529" priority="13">
      <formula>$CV66="3"</formula>
    </cfRule>
  </conditionalFormatting>
  <conditionalFormatting sqref="CG18:CK113">
    <cfRule type="containsErrors" dxfId="528" priority="7">
      <formula>ISERROR(CG18)</formula>
    </cfRule>
  </conditionalFormatting>
  <conditionalFormatting sqref="A18:F113">
    <cfRule type="cellIs" dxfId="527" priority="6" operator="equal">
      <formula>0</formula>
    </cfRule>
  </conditionalFormatting>
  <conditionalFormatting sqref="A18:CF113">
    <cfRule type="cellIs" dxfId="526" priority="3" operator="equal">
      <formula>"""Non noté"""</formula>
    </cfRule>
    <cfRule type="cellIs" dxfId="525" priority="4" operator="equal">
      <formula>0</formula>
    </cfRule>
    <cfRule type="containsErrors" dxfId="524" priority="5">
      <formula>ISERROR(A18)</formula>
    </cfRule>
  </conditionalFormatting>
  <conditionalFormatting sqref="K8:AT9">
    <cfRule type="containsErrors" dxfId="523" priority="2">
      <formula>ISERROR(K8)</formula>
    </cfRule>
  </conditionalFormatting>
  <conditionalFormatting sqref="A30:F41">
    <cfRule type="expression" dxfId="522" priority="858">
      <formula>#REF!="6"</formula>
    </cfRule>
    <cfRule type="expression" dxfId="521" priority="858">
      <formula>#REF!="5"</formula>
    </cfRule>
    <cfRule type="expression" dxfId="520" priority="858">
      <formula>#REF!="4"</formula>
    </cfRule>
    <cfRule type="expression" dxfId="519" priority="858">
      <formula>#REF!="3"</formula>
    </cfRule>
    <cfRule type="expression" dxfId="518" priority="858">
      <formula>#REF!="2"</formula>
    </cfRule>
    <cfRule type="expression" dxfId="517" priority="858">
      <formula>#REF!="1"</formula>
    </cfRule>
  </conditionalFormatting>
  <conditionalFormatting sqref="A42:F53">
    <cfRule type="expression" dxfId="516" priority="859">
      <formula>#REF!="6"</formula>
    </cfRule>
    <cfRule type="expression" dxfId="515" priority="859">
      <formula>#REF!="5"</formula>
    </cfRule>
    <cfRule type="expression" dxfId="514" priority="859">
      <formula>#REF!="4"</formula>
    </cfRule>
    <cfRule type="expression" dxfId="513" priority="859">
      <formula>#REF!="3"</formula>
    </cfRule>
    <cfRule type="expression" dxfId="512" priority="859">
      <formula>#REF!="2"</formula>
    </cfRule>
    <cfRule type="expression" dxfId="511" priority="859">
      <formula>#REF!="1"</formula>
    </cfRule>
  </conditionalFormatting>
  <dataValidations disablePrompts="1" count="1">
    <dataValidation type="list" allowBlank="1" showInputMessage="1" showErrorMessage="1" sqref="BY8:CC10 CJ8:CN10">
      <formula1>comm</formula1>
    </dataValidation>
  </dataValidations>
  <printOptions horizontalCentered="1"/>
  <pageMargins left="0.23622047244094491" right="0.23622047244094491" top="0.35433070866141736" bottom="0.35433070866141736" header="0.31496062992125984" footer="0.31496062992125984"/>
  <pageSetup paperSize="9" scale="3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57" id="{8621BBE4-E3DD-4179-AA4A-481DD36697C2}">
            <xm:f>'Fiche (1)'!$O$9="6"</xm:f>
            <x14:dxf>
              <fill>
                <patternFill>
                  <bgColor theme="5" tint="0.39994506668294322"/>
                </patternFill>
              </fill>
            </x14:dxf>
          </x14:cfRule>
          <x14:cfRule type="expression" priority="857" id="{7D81BD8C-1808-4E01-B54C-1CC96069A3E5}">
            <xm:f>'Fiche (1)'!$O$9="5"</xm:f>
            <x14:dxf>
              <fill>
                <patternFill>
                  <bgColor theme="7" tint="0.39994506668294322"/>
                </patternFill>
              </fill>
            </x14:dxf>
          </x14:cfRule>
          <x14:cfRule type="expression" priority="857" id="{A20B62E4-D7C8-4D13-B388-98D3EA15D383}">
            <xm:f>'Fiche (1)'!$O$9="4"</xm:f>
            <x14:dxf>
              <fill>
                <patternFill>
                  <bgColor rgb="FFFFFF00"/>
                </patternFill>
              </fill>
            </x14:dxf>
          </x14:cfRule>
          <x14:cfRule type="expression" priority="857" id="{57C0C731-8A31-46AC-9061-B1A5A488E840}">
            <xm:f>'Fiche (1)'!$O$9="3"</xm:f>
            <x14:dxf>
              <fill>
                <patternFill>
                  <bgColor theme="8"/>
                </patternFill>
              </fill>
            </x14:dxf>
          </x14:cfRule>
          <x14:cfRule type="expression" priority="857" id="{2869532F-F88F-4928-9B52-75BC347C8685}">
            <xm:f>'Fiche (1)'!$O$9="2"</xm:f>
            <x14:dxf>
              <fill>
                <patternFill>
                  <bgColor theme="6" tint="-0.24994659260841701"/>
                </patternFill>
              </fill>
            </x14:dxf>
          </x14:cfRule>
          <x14:cfRule type="expression" priority="857" id="{FEA0C3DC-B6C0-4039-91DB-927B51304AF5}">
            <xm:f>'Fiche (1)'!$O$9="1"</xm:f>
            <x14:dxf>
              <fill>
                <patternFill>
                  <bgColor theme="9"/>
                </patternFill>
              </fill>
            </x14:dxf>
          </x14:cfRule>
          <xm:sqref>A18:F29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R170"/>
  <sheetViews>
    <sheetView topLeftCell="H133" zoomScale="70" zoomScaleNormal="70" workbookViewId="0">
      <selection activeCell="K168" sqref="K168"/>
    </sheetView>
  </sheetViews>
  <sheetFormatPr baseColWidth="10" defaultRowHeight="12.75" x14ac:dyDescent="0.2"/>
  <cols>
    <col min="1" max="1" width="7" bestFit="1" customWidth="1"/>
    <col min="2" max="2" width="117.42578125" bestFit="1" customWidth="1"/>
    <col min="3" max="3" width="3" bestFit="1" customWidth="1"/>
    <col min="4" max="4" width="22.28515625" bestFit="1" customWidth="1"/>
    <col min="5" max="5" width="52.140625" bestFit="1" customWidth="1"/>
    <col min="6" max="6" width="123.140625" bestFit="1" customWidth="1"/>
    <col min="7" max="7" width="9.7109375" bestFit="1" customWidth="1"/>
    <col min="8" max="8" width="180.85546875" bestFit="1" customWidth="1"/>
    <col min="9" max="11" width="5.85546875" bestFit="1" customWidth="1"/>
    <col min="12" max="12" width="4.85546875" bestFit="1" customWidth="1"/>
    <col min="13" max="13" width="5.85546875" bestFit="1" customWidth="1"/>
    <col min="14" max="18" width="4.85546875" bestFit="1" customWidth="1"/>
  </cols>
  <sheetData>
    <row r="1" spans="1:18" ht="15" x14ac:dyDescent="0.25">
      <c r="A1" s="308" t="s">
        <v>81</v>
      </c>
      <c r="B1" s="322" t="s">
        <v>1761</v>
      </c>
      <c r="C1" s="280"/>
      <c r="D1" s="312"/>
      <c r="E1" s="312"/>
      <c r="F1" s="281" t="s">
        <v>82</v>
      </c>
      <c r="G1" s="282" t="s">
        <v>83</v>
      </c>
      <c r="H1" s="282" t="s">
        <v>84</v>
      </c>
      <c r="I1" s="279"/>
      <c r="J1" s="279"/>
      <c r="K1" s="279"/>
      <c r="L1" s="279"/>
      <c r="M1" s="279"/>
      <c r="N1" s="279"/>
      <c r="O1" s="279"/>
      <c r="P1" s="279"/>
      <c r="Q1" s="279"/>
      <c r="R1" s="279"/>
    </row>
    <row r="2" spans="1:18" ht="15" x14ac:dyDescent="0.25">
      <c r="A2" s="283"/>
      <c r="B2" s="323"/>
      <c r="C2" s="288"/>
      <c r="D2" s="288"/>
      <c r="E2" s="288"/>
      <c r="F2" s="281"/>
      <c r="G2" s="282"/>
      <c r="H2" s="282"/>
      <c r="I2" s="279"/>
      <c r="J2" s="279"/>
      <c r="K2" s="279"/>
      <c r="L2" s="279"/>
      <c r="M2" s="279"/>
      <c r="N2" s="279"/>
      <c r="O2" s="279"/>
      <c r="P2" s="279"/>
      <c r="Q2" s="279"/>
      <c r="R2" s="279"/>
    </row>
    <row r="3" spans="1:18" ht="15" x14ac:dyDescent="0.25">
      <c r="A3" s="289"/>
      <c r="B3" s="324" t="s">
        <v>91</v>
      </c>
      <c r="C3" s="293"/>
      <c r="D3" s="293"/>
      <c r="E3" s="293"/>
      <c r="F3" s="294"/>
      <c r="G3" s="295"/>
      <c r="H3" s="295"/>
      <c r="I3" s="279"/>
      <c r="J3" s="279"/>
      <c r="K3" s="279"/>
      <c r="L3" s="279"/>
      <c r="M3" s="279"/>
      <c r="N3" s="279"/>
      <c r="O3" s="279"/>
      <c r="P3" s="279"/>
      <c r="Q3" s="279"/>
      <c r="R3" s="279"/>
    </row>
    <row r="4" spans="1:18" ht="15" x14ac:dyDescent="0.25">
      <c r="A4" s="289">
        <v>1</v>
      </c>
      <c r="B4" s="325" t="s">
        <v>1245</v>
      </c>
      <c r="C4" s="288">
        <v>1</v>
      </c>
      <c r="D4" s="285" t="s">
        <v>1244</v>
      </c>
      <c r="E4" s="288" t="s">
        <v>91</v>
      </c>
      <c r="F4" s="294" t="s">
        <v>1246</v>
      </c>
      <c r="G4" s="295" t="s">
        <v>95</v>
      </c>
      <c r="H4" s="295" t="s">
        <v>1247</v>
      </c>
      <c r="I4" s="279" t="s">
        <v>1743</v>
      </c>
      <c r="J4" s="279" t="s">
        <v>1744</v>
      </c>
      <c r="K4" s="279" t="s">
        <v>1745</v>
      </c>
      <c r="L4" s="279" t="s">
        <v>1746</v>
      </c>
      <c r="M4" s="279" t="s">
        <v>1747</v>
      </c>
      <c r="N4" s="279" t="s">
        <v>1748</v>
      </c>
      <c r="O4" s="279"/>
      <c r="P4" s="279"/>
      <c r="Q4" s="279"/>
      <c r="R4" s="279"/>
    </row>
    <row r="5" spans="1:18" ht="15" x14ac:dyDescent="0.25">
      <c r="A5" s="289">
        <v>2</v>
      </c>
      <c r="B5" s="325" t="s">
        <v>1248</v>
      </c>
      <c r="C5" s="288">
        <v>2</v>
      </c>
      <c r="D5" s="285" t="s">
        <v>1244</v>
      </c>
      <c r="E5" s="288" t="s">
        <v>91</v>
      </c>
      <c r="F5" s="294" t="s">
        <v>1246</v>
      </c>
      <c r="G5" s="295" t="s">
        <v>100</v>
      </c>
      <c r="H5" s="295" t="s">
        <v>1249</v>
      </c>
      <c r="I5" s="279" t="s">
        <v>1743</v>
      </c>
      <c r="J5" s="279" t="s">
        <v>1744</v>
      </c>
      <c r="K5" s="279" t="s">
        <v>1745</v>
      </c>
      <c r="L5" s="279" t="s">
        <v>1747</v>
      </c>
      <c r="M5" s="279"/>
      <c r="N5" s="279"/>
      <c r="O5" s="279"/>
      <c r="P5" s="279"/>
      <c r="Q5" s="279"/>
      <c r="R5" s="279"/>
    </row>
    <row r="6" spans="1:18" ht="15" x14ac:dyDescent="0.25">
      <c r="A6" s="289">
        <v>3</v>
      </c>
      <c r="B6" s="325" t="s">
        <v>1250</v>
      </c>
      <c r="C6" s="288">
        <v>3</v>
      </c>
      <c r="D6" s="285" t="s">
        <v>1244</v>
      </c>
      <c r="E6" s="288" t="s">
        <v>91</v>
      </c>
      <c r="F6" s="294" t="s">
        <v>1246</v>
      </c>
      <c r="G6" s="295" t="s">
        <v>103</v>
      </c>
      <c r="H6" s="295" t="s">
        <v>1251</v>
      </c>
      <c r="I6" s="279" t="s">
        <v>1743</v>
      </c>
      <c r="J6" s="279" t="s">
        <v>1745</v>
      </c>
      <c r="K6" s="279" t="s">
        <v>1747</v>
      </c>
      <c r="L6" s="279" t="s">
        <v>1748</v>
      </c>
      <c r="M6" s="279"/>
      <c r="N6" s="279"/>
      <c r="O6" s="279"/>
      <c r="P6" s="279"/>
      <c r="Q6" s="279"/>
      <c r="R6" s="279"/>
    </row>
    <row r="7" spans="1:18" ht="15" x14ac:dyDescent="0.25">
      <c r="A7" s="297"/>
      <c r="B7" s="326"/>
      <c r="C7" s="298"/>
      <c r="D7" s="298"/>
      <c r="E7" s="298"/>
      <c r="F7" s="300"/>
      <c r="G7" s="301"/>
      <c r="H7" s="301"/>
      <c r="I7" s="279"/>
      <c r="J7" s="279"/>
      <c r="K7" s="279"/>
      <c r="L7" s="279"/>
      <c r="M7" s="279"/>
      <c r="N7" s="279"/>
      <c r="O7" s="279"/>
      <c r="P7" s="279"/>
      <c r="Q7" s="279"/>
      <c r="R7" s="279"/>
    </row>
    <row r="8" spans="1:18" ht="15" x14ac:dyDescent="0.25">
      <c r="A8" s="279"/>
      <c r="B8" s="327"/>
      <c r="C8" s="279"/>
      <c r="D8" s="279"/>
      <c r="E8" s="279"/>
      <c r="F8" s="302"/>
      <c r="G8" s="279"/>
      <c r="H8" s="279"/>
      <c r="I8" s="279"/>
      <c r="J8" s="279"/>
      <c r="K8" s="279"/>
      <c r="L8" s="279"/>
      <c r="M8" s="279"/>
      <c r="N8" s="279"/>
      <c r="O8" s="279"/>
      <c r="P8" s="279"/>
      <c r="Q8" s="279"/>
      <c r="R8" s="279"/>
    </row>
    <row r="9" spans="1:18" ht="15" x14ac:dyDescent="0.25">
      <c r="A9" s="283"/>
      <c r="B9" s="328" t="s">
        <v>1253</v>
      </c>
      <c r="C9" s="284"/>
      <c r="D9" s="284"/>
      <c r="E9" s="284"/>
      <c r="F9" s="281"/>
      <c r="G9" s="282"/>
      <c r="H9" s="282"/>
      <c r="I9" s="279"/>
      <c r="J9" s="279"/>
      <c r="K9" s="279"/>
      <c r="L9" s="279"/>
      <c r="M9" s="279"/>
      <c r="N9" s="279"/>
      <c r="O9" s="279"/>
      <c r="P9" s="279"/>
      <c r="Q9" s="279"/>
      <c r="R9" s="279"/>
    </row>
    <row r="10" spans="1:18" ht="15" x14ac:dyDescent="0.25">
      <c r="A10" s="289">
        <v>1</v>
      </c>
      <c r="B10" s="325" t="s">
        <v>1254</v>
      </c>
      <c r="C10" s="288">
        <v>1</v>
      </c>
      <c r="D10" s="285" t="s">
        <v>1244</v>
      </c>
      <c r="E10" s="284" t="s">
        <v>1252</v>
      </c>
      <c r="F10" s="294" t="s">
        <v>1255</v>
      </c>
      <c r="G10" s="295" t="s">
        <v>135</v>
      </c>
      <c r="H10" s="295" t="s">
        <v>1256</v>
      </c>
      <c r="I10" s="279" t="s">
        <v>1743</v>
      </c>
      <c r="J10" s="279" t="s">
        <v>1744</v>
      </c>
      <c r="K10" s="279" t="s">
        <v>1745</v>
      </c>
      <c r="L10" s="279" t="s">
        <v>1746</v>
      </c>
      <c r="M10" s="279" t="s">
        <v>1749</v>
      </c>
      <c r="N10" s="279" t="s">
        <v>1747</v>
      </c>
      <c r="O10" s="279" t="s">
        <v>1750</v>
      </c>
      <c r="P10" s="279" t="s">
        <v>1748</v>
      </c>
      <c r="Q10" s="279" t="s">
        <v>1751</v>
      </c>
      <c r="R10" s="279" t="s">
        <v>1752</v>
      </c>
    </row>
    <row r="11" spans="1:18" ht="15" x14ac:dyDescent="0.25">
      <c r="A11" s="289">
        <v>2</v>
      </c>
      <c r="B11" s="325" t="s">
        <v>1257</v>
      </c>
      <c r="C11" s="288">
        <v>2</v>
      </c>
      <c r="D11" s="285" t="s">
        <v>1244</v>
      </c>
      <c r="E11" s="284" t="s">
        <v>1252</v>
      </c>
      <c r="F11" s="294" t="s">
        <v>1255</v>
      </c>
      <c r="G11" s="295" t="s">
        <v>137</v>
      </c>
      <c r="H11" s="295" t="s">
        <v>1258</v>
      </c>
      <c r="I11" s="279" t="s">
        <v>1743</v>
      </c>
      <c r="J11" s="279" t="s">
        <v>1745</v>
      </c>
      <c r="K11" s="279" t="s">
        <v>1749</v>
      </c>
      <c r="L11" s="279" t="s">
        <v>1750</v>
      </c>
      <c r="M11" s="279" t="s">
        <v>1751</v>
      </c>
      <c r="N11" s="279"/>
      <c r="O11" s="279"/>
      <c r="P11" s="279"/>
      <c r="Q11" s="279"/>
      <c r="R11" s="279"/>
    </row>
    <row r="12" spans="1:18" ht="15" x14ac:dyDescent="0.25">
      <c r="A12" s="289">
        <v>3</v>
      </c>
      <c r="B12" s="325" t="s">
        <v>1259</v>
      </c>
      <c r="C12" s="288">
        <v>3</v>
      </c>
      <c r="D12" s="285" t="s">
        <v>1244</v>
      </c>
      <c r="E12" s="284" t="s">
        <v>1252</v>
      </c>
      <c r="F12" s="294" t="s">
        <v>1255</v>
      </c>
      <c r="G12" s="295" t="s">
        <v>140</v>
      </c>
      <c r="H12" s="295" t="s">
        <v>1260</v>
      </c>
      <c r="I12" s="279" t="s">
        <v>1743</v>
      </c>
      <c r="J12" s="279" t="s">
        <v>1749</v>
      </c>
      <c r="K12" s="279" t="s">
        <v>1750</v>
      </c>
      <c r="L12" s="279" t="s">
        <v>1751</v>
      </c>
      <c r="M12" s="279" t="s">
        <v>1753</v>
      </c>
      <c r="N12" s="279"/>
      <c r="O12" s="279"/>
      <c r="P12" s="279"/>
      <c r="Q12" s="279"/>
      <c r="R12" s="279"/>
    </row>
    <row r="13" spans="1:18" ht="15" x14ac:dyDescent="0.25">
      <c r="A13" s="289">
        <v>4</v>
      </c>
      <c r="B13" s="325" t="s">
        <v>1261</v>
      </c>
      <c r="C13" s="288">
        <v>4</v>
      </c>
      <c r="D13" s="285" t="s">
        <v>1244</v>
      </c>
      <c r="E13" s="284" t="s">
        <v>1252</v>
      </c>
      <c r="F13" s="294" t="s">
        <v>1255</v>
      </c>
      <c r="G13" s="295" t="s">
        <v>143</v>
      </c>
      <c r="H13" s="295" t="s">
        <v>1262</v>
      </c>
      <c r="I13" s="279" t="s">
        <v>1754</v>
      </c>
      <c r="J13" s="279"/>
      <c r="K13" s="279"/>
      <c r="L13" s="279"/>
      <c r="M13" s="279"/>
      <c r="N13" s="279"/>
      <c r="O13" s="279"/>
      <c r="P13" s="279"/>
      <c r="Q13" s="279"/>
      <c r="R13" s="279"/>
    </row>
    <row r="14" spans="1:18" ht="15" x14ac:dyDescent="0.25">
      <c r="A14" s="289">
        <v>5</v>
      </c>
      <c r="B14" s="325" t="s">
        <v>1263</v>
      </c>
      <c r="C14" s="288">
        <v>5</v>
      </c>
      <c r="D14" s="285" t="s">
        <v>1244</v>
      </c>
      <c r="E14" s="284" t="s">
        <v>1252</v>
      </c>
      <c r="F14" s="294" t="s">
        <v>1264</v>
      </c>
      <c r="G14" s="295" t="s">
        <v>145</v>
      </c>
      <c r="H14" s="295" t="s">
        <v>1262</v>
      </c>
      <c r="I14" s="279" t="s">
        <v>1754</v>
      </c>
      <c r="J14" s="279"/>
      <c r="K14" s="279"/>
      <c r="L14" s="279"/>
      <c r="M14" s="279"/>
      <c r="N14" s="279"/>
      <c r="O14" s="279"/>
      <c r="P14" s="279"/>
      <c r="Q14" s="279"/>
      <c r="R14" s="279"/>
    </row>
    <row r="15" spans="1:18" ht="15" x14ac:dyDescent="0.25">
      <c r="A15" s="289">
        <v>6</v>
      </c>
      <c r="B15" s="325" t="s">
        <v>1265</v>
      </c>
      <c r="C15" s="288">
        <v>6</v>
      </c>
      <c r="D15" s="285" t="s">
        <v>1244</v>
      </c>
      <c r="E15" s="284" t="s">
        <v>1252</v>
      </c>
      <c r="F15" s="294" t="s">
        <v>1255</v>
      </c>
      <c r="G15" s="295" t="s">
        <v>147</v>
      </c>
      <c r="H15" s="295" t="s">
        <v>1266</v>
      </c>
      <c r="I15" s="279" t="s">
        <v>1743</v>
      </c>
      <c r="J15" s="279" t="s">
        <v>1755</v>
      </c>
      <c r="K15" s="279" t="s">
        <v>1756</v>
      </c>
      <c r="L15" s="279" t="s">
        <v>1754</v>
      </c>
      <c r="M15" s="279"/>
      <c r="N15" s="279"/>
      <c r="O15" s="279"/>
      <c r="P15" s="279"/>
      <c r="Q15" s="279"/>
      <c r="R15" s="279"/>
    </row>
    <row r="16" spans="1:18" ht="15" x14ac:dyDescent="0.25">
      <c r="A16" s="297"/>
      <c r="B16" s="326"/>
      <c r="C16" s="298"/>
      <c r="D16" s="298"/>
      <c r="E16" s="298"/>
      <c r="F16" s="300"/>
      <c r="G16" s="301"/>
      <c r="H16" s="301"/>
      <c r="I16" s="279"/>
      <c r="J16" s="279"/>
      <c r="K16" s="279"/>
      <c r="L16" s="279"/>
      <c r="M16" s="279"/>
      <c r="N16" s="279"/>
      <c r="O16" s="279"/>
      <c r="P16" s="279"/>
      <c r="Q16" s="279"/>
      <c r="R16" s="279"/>
    </row>
    <row r="17" spans="1:18" ht="15" x14ac:dyDescent="0.25">
      <c r="A17" s="279"/>
      <c r="B17" s="327"/>
      <c r="C17" s="279"/>
      <c r="D17" s="279"/>
      <c r="E17" s="279"/>
      <c r="F17" s="302"/>
      <c r="G17" s="279"/>
      <c r="H17" s="279"/>
      <c r="I17" s="279"/>
      <c r="J17" s="279"/>
      <c r="K17" s="279"/>
      <c r="L17" s="279"/>
      <c r="M17" s="279"/>
      <c r="N17" s="279"/>
      <c r="O17" s="279"/>
      <c r="P17" s="279"/>
      <c r="Q17" s="279"/>
      <c r="R17" s="279"/>
    </row>
    <row r="18" spans="1:18" ht="15" x14ac:dyDescent="0.25">
      <c r="A18" s="283"/>
      <c r="B18" s="328" t="s">
        <v>1268</v>
      </c>
      <c r="C18" s="284"/>
      <c r="D18" s="284"/>
      <c r="E18" s="284"/>
      <c r="F18" s="281"/>
      <c r="G18" s="282"/>
      <c r="H18" s="282"/>
      <c r="I18" s="279"/>
      <c r="J18" s="279"/>
      <c r="K18" s="279"/>
      <c r="L18" s="279"/>
      <c r="M18" s="279"/>
      <c r="N18" s="279"/>
      <c r="O18" s="279"/>
      <c r="P18" s="279"/>
      <c r="Q18" s="279"/>
      <c r="R18" s="279"/>
    </row>
    <row r="19" spans="1:18" ht="15" x14ac:dyDescent="0.25">
      <c r="A19" s="289">
        <v>1</v>
      </c>
      <c r="B19" s="325" t="s">
        <v>1269</v>
      </c>
      <c r="C19" s="288">
        <v>1</v>
      </c>
      <c r="D19" s="285" t="s">
        <v>1244</v>
      </c>
      <c r="E19" s="284" t="s">
        <v>1267</v>
      </c>
      <c r="F19" s="294" t="s">
        <v>94</v>
      </c>
      <c r="G19" s="295" t="s">
        <v>171</v>
      </c>
      <c r="H19" s="295" t="s">
        <v>1270</v>
      </c>
      <c r="I19" s="279" t="s">
        <v>1748</v>
      </c>
      <c r="J19" s="279" t="s">
        <v>1754</v>
      </c>
      <c r="K19" s="279" t="s">
        <v>1752</v>
      </c>
      <c r="L19" s="279"/>
      <c r="M19" s="279"/>
      <c r="N19" s="279"/>
      <c r="O19" s="279"/>
      <c r="P19" s="279"/>
      <c r="Q19" s="279"/>
      <c r="R19" s="279"/>
    </row>
    <row r="20" spans="1:18" ht="15" x14ac:dyDescent="0.25">
      <c r="A20" s="289">
        <v>2</v>
      </c>
      <c r="B20" s="325" t="s">
        <v>1271</v>
      </c>
      <c r="C20" s="288">
        <v>2</v>
      </c>
      <c r="D20" s="285" t="s">
        <v>1244</v>
      </c>
      <c r="E20" s="284" t="s">
        <v>1267</v>
      </c>
      <c r="F20" s="294" t="s">
        <v>94</v>
      </c>
      <c r="G20" s="295" t="s">
        <v>174</v>
      </c>
      <c r="H20" s="295" t="s">
        <v>1272</v>
      </c>
      <c r="I20" s="279" t="s">
        <v>1748</v>
      </c>
      <c r="J20" s="279" t="s">
        <v>1752</v>
      </c>
      <c r="K20" s="279"/>
      <c r="L20" s="279"/>
      <c r="M20" s="279"/>
      <c r="N20" s="279"/>
      <c r="O20" s="279"/>
      <c r="P20" s="279"/>
      <c r="Q20" s="279"/>
      <c r="R20" s="279"/>
    </row>
    <row r="21" spans="1:18" ht="15" x14ac:dyDescent="0.25">
      <c r="A21" s="289">
        <v>3</v>
      </c>
      <c r="B21" s="325" t="s">
        <v>1273</v>
      </c>
      <c r="C21" s="288">
        <v>3</v>
      </c>
      <c r="D21" s="285" t="s">
        <v>1244</v>
      </c>
      <c r="E21" s="284" t="s">
        <v>1267</v>
      </c>
      <c r="F21" s="294" t="s">
        <v>94</v>
      </c>
      <c r="G21" s="295" t="s">
        <v>177</v>
      </c>
      <c r="H21" s="295" t="s">
        <v>1272</v>
      </c>
      <c r="I21" s="279" t="s">
        <v>1752</v>
      </c>
      <c r="J21" s="279"/>
      <c r="K21" s="279"/>
      <c r="L21" s="279"/>
      <c r="M21" s="279"/>
      <c r="N21" s="279"/>
      <c r="O21" s="279"/>
      <c r="P21" s="279"/>
      <c r="Q21" s="279"/>
      <c r="R21" s="279"/>
    </row>
    <row r="22" spans="1:18" ht="15" x14ac:dyDescent="0.25">
      <c r="A22" s="289">
        <v>4</v>
      </c>
      <c r="B22" s="325" t="s">
        <v>1274</v>
      </c>
      <c r="C22" s="288">
        <v>4</v>
      </c>
      <c r="D22" s="285" t="s">
        <v>1244</v>
      </c>
      <c r="E22" s="284" t="s">
        <v>1267</v>
      </c>
      <c r="F22" s="294" t="s">
        <v>94</v>
      </c>
      <c r="G22" s="295" t="s">
        <v>179</v>
      </c>
      <c r="H22" s="295" t="s">
        <v>1272</v>
      </c>
      <c r="I22" s="279" t="s">
        <v>1754</v>
      </c>
      <c r="J22" s="279" t="s">
        <v>1752</v>
      </c>
      <c r="K22" s="279"/>
      <c r="L22" s="279"/>
      <c r="M22" s="279"/>
      <c r="N22" s="279"/>
      <c r="O22" s="279"/>
      <c r="P22" s="279"/>
      <c r="Q22" s="279"/>
      <c r="R22" s="279"/>
    </row>
    <row r="23" spans="1:18" ht="15" x14ac:dyDescent="0.25">
      <c r="A23" s="289">
        <v>5</v>
      </c>
      <c r="B23" s="325" t="s">
        <v>1275</v>
      </c>
      <c r="C23" s="288">
        <v>5</v>
      </c>
      <c r="D23" s="285" t="s">
        <v>1244</v>
      </c>
      <c r="E23" s="284" t="s">
        <v>1267</v>
      </c>
      <c r="F23" s="294" t="s">
        <v>94</v>
      </c>
      <c r="G23" s="295" t="s">
        <v>181</v>
      </c>
      <c r="H23" s="295" t="s">
        <v>1272</v>
      </c>
      <c r="I23" s="279" t="s">
        <v>1752</v>
      </c>
      <c r="J23" s="279"/>
      <c r="K23" s="279"/>
      <c r="L23" s="279"/>
      <c r="M23" s="279"/>
      <c r="N23" s="279"/>
      <c r="O23" s="279"/>
      <c r="P23" s="279"/>
      <c r="Q23" s="279"/>
      <c r="R23" s="279"/>
    </row>
    <row r="24" spans="1:18" ht="15" x14ac:dyDescent="0.25">
      <c r="A24" s="289">
        <v>6</v>
      </c>
      <c r="B24" s="325" t="s">
        <v>1276</v>
      </c>
      <c r="C24" s="288">
        <v>6</v>
      </c>
      <c r="D24" s="285" t="s">
        <v>1244</v>
      </c>
      <c r="E24" s="284" t="s">
        <v>1267</v>
      </c>
      <c r="F24" s="294" t="s">
        <v>94</v>
      </c>
      <c r="G24" s="295" t="s">
        <v>184</v>
      </c>
      <c r="H24" s="295" t="s">
        <v>1272</v>
      </c>
      <c r="I24" s="279" t="s">
        <v>1752</v>
      </c>
      <c r="J24" s="279"/>
      <c r="K24" s="279"/>
      <c r="L24" s="279"/>
      <c r="M24" s="279"/>
      <c r="N24" s="279"/>
      <c r="O24" s="279"/>
      <c r="P24" s="279"/>
      <c r="Q24" s="279"/>
      <c r="R24" s="279"/>
    </row>
    <row r="25" spans="1:18" ht="15" x14ac:dyDescent="0.25">
      <c r="A25" s="297"/>
      <c r="B25" s="326"/>
      <c r="C25" s="298"/>
      <c r="D25" s="298"/>
      <c r="E25" s="298"/>
      <c r="F25" s="300"/>
      <c r="G25" s="301"/>
      <c r="H25" s="301"/>
      <c r="I25" s="279"/>
      <c r="J25" s="279"/>
      <c r="K25" s="279"/>
      <c r="L25" s="279"/>
      <c r="M25" s="279"/>
      <c r="N25" s="279"/>
      <c r="O25" s="279"/>
      <c r="P25" s="279"/>
      <c r="Q25" s="279"/>
      <c r="R25" s="279"/>
    </row>
    <row r="26" spans="1:18" ht="15" x14ac:dyDescent="0.25">
      <c r="A26" s="279"/>
      <c r="B26" s="327"/>
      <c r="C26" s="279"/>
      <c r="D26" s="279"/>
      <c r="E26" s="279"/>
      <c r="F26" s="302"/>
      <c r="G26" s="279"/>
      <c r="H26" s="279"/>
      <c r="I26" s="279"/>
      <c r="J26" s="279"/>
      <c r="K26" s="279"/>
      <c r="L26" s="279"/>
      <c r="M26" s="279"/>
      <c r="N26" s="279"/>
      <c r="O26" s="279"/>
      <c r="P26" s="279"/>
      <c r="Q26" s="279"/>
      <c r="R26" s="279"/>
    </row>
    <row r="27" spans="1:18" ht="15" x14ac:dyDescent="0.25">
      <c r="A27" s="283"/>
      <c r="B27" s="328" t="s">
        <v>1278</v>
      </c>
      <c r="C27" s="284"/>
      <c r="D27" s="284"/>
      <c r="E27" s="284"/>
      <c r="F27" s="281"/>
      <c r="G27" s="282"/>
      <c r="H27" s="282"/>
      <c r="I27" s="279"/>
      <c r="J27" s="279"/>
      <c r="K27" s="279"/>
      <c r="L27" s="279"/>
      <c r="M27" s="279"/>
      <c r="N27" s="279"/>
      <c r="O27" s="279"/>
      <c r="P27" s="279"/>
      <c r="Q27" s="279"/>
      <c r="R27" s="279"/>
    </row>
    <row r="28" spans="1:18" ht="15" x14ac:dyDescent="0.25">
      <c r="A28" s="289">
        <v>1</v>
      </c>
      <c r="B28" s="325" t="s">
        <v>1279</v>
      </c>
      <c r="C28" s="288">
        <v>1</v>
      </c>
      <c r="D28" s="285" t="s">
        <v>1244</v>
      </c>
      <c r="E28" s="284" t="s">
        <v>1277</v>
      </c>
      <c r="F28" s="294" t="s">
        <v>94</v>
      </c>
      <c r="G28" s="295" t="s">
        <v>205</v>
      </c>
      <c r="H28" s="295" t="s">
        <v>1280</v>
      </c>
      <c r="I28" s="279" t="s">
        <v>1748</v>
      </c>
      <c r="J28" s="279" t="s">
        <v>1754</v>
      </c>
      <c r="K28" s="279" t="s">
        <v>1757</v>
      </c>
      <c r="L28" s="279" t="s">
        <v>1758</v>
      </c>
      <c r="M28" s="279"/>
      <c r="N28" s="279"/>
      <c r="O28" s="279"/>
      <c r="P28" s="279"/>
      <c r="Q28" s="279"/>
      <c r="R28" s="279"/>
    </row>
    <row r="29" spans="1:18" ht="15" x14ac:dyDescent="0.25">
      <c r="A29" s="289">
        <v>2</v>
      </c>
      <c r="B29" s="325" t="s">
        <v>1281</v>
      </c>
      <c r="C29" s="288">
        <v>2</v>
      </c>
      <c r="D29" s="285" t="s">
        <v>1244</v>
      </c>
      <c r="E29" s="284" t="s">
        <v>1277</v>
      </c>
      <c r="F29" s="294" t="s">
        <v>1282</v>
      </c>
      <c r="G29" s="295" t="s">
        <v>207</v>
      </c>
      <c r="H29" s="295" t="s">
        <v>1283</v>
      </c>
      <c r="I29" s="279" t="s">
        <v>1757</v>
      </c>
      <c r="J29" s="279"/>
      <c r="K29" s="279"/>
      <c r="L29" s="279"/>
      <c r="M29" s="279"/>
      <c r="N29" s="279"/>
      <c r="O29" s="279"/>
      <c r="P29" s="279"/>
      <c r="Q29" s="279"/>
      <c r="R29" s="279"/>
    </row>
    <row r="30" spans="1:18" ht="15" x14ac:dyDescent="0.25">
      <c r="A30" s="289">
        <v>3</v>
      </c>
      <c r="B30" s="325" t="s">
        <v>1284</v>
      </c>
      <c r="C30" s="288">
        <v>3</v>
      </c>
      <c r="D30" s="285" t="s">
        <v>1244</v>
      </c>
      <c r="E30" s="284" t="s">
        <v>1277</v>
      </c>
      <c r="F30" s="294" t="s">
        <v>1285</v>
      </c>
      <c r="G30" s="295" t="s">
        <v>210</v>
      </c>
      <c r="H30" s="295" t="s">
        <v>1286</v>
      </c>
      <c r="I30" s="279" t="s">
        <v>1757</v>
      </c>
      <c r="J30" s="279" t="s">
        <v>1758</v>
      </c>
      <c r="K30" s="279"/>
      <c r="L30" s="279"/>
      <c r="M30" s="279"/>
      <c r="N30" s="279"/>
      <c r="O30" s="279"/>
      <c r="P30" s="279"/>
      <c r="Q30" s="279"/>
      <c r="R30" s="279"/>
    </row>
    <row r="31" spans="1:18" ht="15" x14ac:dyDescent="0.25">
      <c r="A31" s="297"/>
      <c r="B31" s="326"/>
      <c r="C31" s="298"/>
      <c r="D31" s="298"/>
      <c r="E31" s="298"/>
      <c r="F31" s="300"/>
      <c r="G31" s="301"/>
      <c r="H31" s="301"/>
      <c r="I31" s="279"/>
      <c r="J31" s="279"/>
      <c r="K31" s="279"/>
      <c r="L31" s="279"/>
      <c r="M31" s="279"/>
      <c r="N31" s="279"/>
      <c r="O31" s="279"/>
      <c r="P31" s="279"/>
      <c r="Q31" s="279"/>
      <c r="R31" s="279"/>
    </row>
    <row r="32" spans="1:18" ht="15" x14ac:dyDescent="0.25">
      <c r="A32" s="279"/>
      <c r="B32" s="327"/>
      <c r="C32" s="279"/>
      <c r="D32" s="279"/>
      <c r="E32" s="279"/>
      <c r="F32" s="302"/>
      <c r="G32" s="279"/>
      <c r="H32" s="279"/>
      <c r="I32" s="279"/>
      <c r="J32" s="279"/>
      <c r="K32" s="279"/>
      <c r="L32" s="279"/>
      <c r="M32" s="279"/>
      <c r="N32" s="279"/>
      <c r="O32" s="279"/>
      <c r="P32" s="279"/>
      <c r="Q32" s="279"/>
      <c r="R32" s="279"/>
    </row>
    <row r="33" spans="1:18" ht="15" x14ac:dyDescent="0.25">
      <c r="A33" s="283"/>
      <c r="B33" s="328" t="s">
        <v>1288</v>
      </c>
      <c r="C33" s="284"/>
      <c r="D33" s="284"/>
      <c r="E33" s="284"/>
      <c r="F33" s="281"/>
      <c r="G33" s="282"/>
      <c r="H33" s="282"/>
      <c r="I33" s="279"/>
      <c r="J33" s="279"/>
      <c r="K33" s="279"/>
      <c r="L33" s="279"/>
      <c r="M33" s="279"/>
      <c r="N33" s="279"/>
      <c r="O33" s="279"/>
      <c r="P33" s="279"/>
      <c r="Q33" s="279"/>
      <c r="R33" s="279"/>
    </row>
    <row r="34" spans="1:18" ht="15" x14ac:dyDescent="0.25">
      <c r="A34" s="289">
        <v>1</v>
      </c>
      <c r="B34" s="325" t="s">
        <v>1289</v>
      </c>
      <c r="C34" s="288">
        <v>1</v>
      </c>
      <c r="D34" s="285" t="s">
        <v>1244</v>
      </c>
      <c r="E34" s="284" t="s">
        <v>1287</v>
      </c>
      <c r="F34" s="294" t="s">
        <v>94</v>
      </c>
      <c r="G34" s="295" t="s">
        <v>220</v>
      </c>
      <c r="H34" s="295" t="s">
        <v>1290</v>
      </c>
      <c r="I34" s="279" t="s">
        <v>1743</v>
      </c>
      <c r="J34" s="279" t="s">
        <v>1744</v>
      </c>
      <c r="K34" s="279" t="s">
        <v>1755</v>
      </c>
      <c r="L34" s="279" t="s">
        <v>1745</v>
      </c>
      <c r="M34" s="279" t="s">
        <v>1756</v>
      </c>
      <c r="N34" s="279"/>
      <c r="O34" s="279"/>
      <c r="P34" s="279"/>
      <c r="Q34" s="279"/>
      <c r="R34" s="279"/>
    </row>
    <row r="35" spans="1:18" ht="15" x14ac:dyDescent="0.25">
      <c r="A35" s="289">
        <v>2</v>
      </c>
      <c r="B35" s="325" t="s">
        <v>1291</v>
      </c>
      <c r="C35" s="288">
        <v>2</v>
      </c>
      <c r="D35" s="285" t="s">
        <v>1244</v>
      </c>
      <c r="E35" s="284" t="s">
        <v>1287</v>
      </c>
      <c r="F35" s="294" t="s">
        <v>94</v>
      </c>
      <c r="G35" s="295" t="s">
        <v>222</v>
      </c>
      <c r="H35" s="295" t="s">
        <v>1292</v>
      </c>
      <c r="I35" s="279" t="s">
        <v>1755</v>
      </c>
      <c r="J35" s="279" t="s">
        <v>1749</v>
      </c>
      <c r="K35" s="279" t="s">
        <v>1756</v>
      </c>
      <c r="L35" s="279"/>
      <c r="M35" s="279"/>
      <c r="N35" s="279"/>
      <c r="O35" s="279"/>
      <c r="P35" s="279"/>
      <c r="Q35" s="279"/>
      <c r="R35" s="279"/>
    </row>
    <row r="36" spans="1:18" ht="15" x14ac:dyDescent="0.25">
      <c r="A36" s="289">
        <v>3</v>
      </c>
      <c r="B36" s="325" t="s">
        <v>1293</v>
      </c>
      <c r="C36" s="288">
        <v>3</v>
      </c>
      <c r="D36" s="285" t="s">
        <v>1244</v>
      </c>
      <c r="E36" s="284" t="s">
        <v>1287</v>
      </c>
      <c r="F36" s="294" t="s">
        <v>94</v>
      </c>
      <c r="G36" s="295" t="s">
        <v>225</v>
      </c>
      <c r="H36" s="295" t="s">
        <v>1294</v>
      </c>
      <c r="I36" s="279" t="s">
        <v>1743</v>
      </c>
      <c r="J36" s="279" t="s">
        <v>1755</v>
      </c>
      <c r="K36" s="279" t="s">
        <v>1749</v>
      </c>
      <c r="L36" s="279" t="s">
        <v>1756</v>
      </c>
      <c r="M36" s="279"/>
      <c r="N36" s="279"/>
      <c r="O36" s="279"/>
      <c r="P36" s="279"/>
      <c r="Q36" s="279"/>
      <c r="R36" s="279"/>
    </row>
    <row r="37" spans="1:18" ht="15" x14ac:dyDescent="0.25">
      <c r="A37" s="297"/>
      <c r="B37" s="326"/>
      <c r="C37" s="298"/>
      <c r="D37" s="298"/>
      <c r="E37" s="298"/>
      <c r="F37" s="300"/>
      <c r="G37" s="301"/>
      <c r="H37" s="301"/>
      <c r="I37" s="279"/>
      <c r="J37" s="279"/>
      <c r="K37" s="279"/>
      <c r="L37" s="279"/>
      <c r="M37" s="279"/>
      <c r="N37" s="279"/>
      <c r="O37" s="279"/>
      <c r="P37" s="279"/>
      <c r="Q37" s="279"/>
      <c r="R37" s="279"/>
    </row>
    <row r="38" spans="1:18" ht="15" x14ac:dyDescent="0.25">
      <c r="A38" s="279"/>
      <c r="B38" s="327"/>
      <c r="C38" s="279"/>
      <c r="D38" s="279"/>
      <c r="E38" s="279"/>
      <c r="F38" s="302"/>
      <c r="G38" s="279"/>
      <c r="H38" s="279"/>
      <c r="I38" s="279"/>
      <c r="J38" s="279"/>
      <c r="K38" s="279"/>
      <c r="L38" s="279"/>
      <c r="M38" s="279"/>
      <c r="N38" s="279"/>
      <c r="O38" s="279"/>
      <c r="P38" s="279"/>
      <c r="Q38" s="279"/>
      <c r="R38" s="279"/>
    </row>
    <row r="39" spans="1:18" ht="15" x14ac:dyDescent="0.25">
      <c r="A39" s="283"/>
      <c r="B39" s="328" t="s">
        <v>1295</v>
      </c>
      <c r="C39" s="284"/>
      <c r="D39" s="284"/>
      <c r="E39" s="284"/>
      <c r="F39" s="281"/>
      <c r="G39" s="282"/>
      <c r="H39" s="282"/>
      <c r="I39" s="279"/>
      <c r="J39" s="279"/>
      <c r="K39" s="279"/>
      <c r="L39" s="279"/>
      <c r="M39" s="279"/>
      <c r="N39" s="279"/>
      <c r="O39" s="279"/>
      <c r="P39" s="279"/>
      <c r="Q39" s="279"/>
      <c r="R39" s="279"/>
    </row>
    <row r="40" spans="1:18" ht="15" x14ac:dyDescent="0.25">
      <c r="A40" s="289">
        <v>1</v>
      </c>
      <c r="B40" s="325" t="s">
        <v>1296</v>
      </c>
      <c r="C40" s="288">
        <v>1</v>
      </c>
      <c r="D40" s="285" t="s">
        <v>1244</v>
      </c>
      <c r="E40" s="284" t="s">
        <v>1295</v>
      </c>
      <c r="F40" s="294" t="s">
        <v>94</v>
      </c>
      <c r="G40" s="295" t="s">
        <v>235</v>
      </c>
      <c r="H40" s="295" t="s">
        <v>1297</v>
      </c>
      <c r="I40" s="279" t="s">
        <v>1743</v>
      </c>
      <c r="J40" s="279" t="s">
        <v>1755</v>
      </c>
      <c r="K40" s="279" t="s">
        <v>1745</v>
      </c>
      <c r="L40" s="279" t="s">
        <v>1756</v>
      </c>
      <c r="M40" s="279" t="s">
        <v>1759</v>
      </c>
      <c r="N40" s="279"/>
      <c r="O40" s="279"/>
      <c r="P40" s="279"/>
      <c r="Q40" s="279"/>
      <c r="R40" s="279"/>
    </row>
    <row r="41" spans="1:18" ht="15" x14ac:dyDescent="0.25">
      <c r="A41" s="289">
        <v>2</v>
      </c>
      <c r="B41" s="325" t="s">
        <v>1298</v>
      </c>
      <c r="C41" s="288">
        <v>2</v>
      </c>
      <c r="D41" s="285" t="s">
        <v>1244</v>
      </c>
      <c r="E41" s="284" t="s">
        <v>1295</v>
      </c>
      <c r="F41" s="294" t="s">
        <v>1299</v>
      </c>
      <c r="G41" s="295" t="s">
        <v>238</v>
      </c>
      <c r="H41" s="295" t="s">
        <v>1300</v>
      </c>
      <c r="I41" s="279" t="s">
        <v>1743</v>
      </c>
      <c r="J41" s="279" t="s">
        <v>1751</v>
      </c>
      <c r="K41" s="279" t="s">
        <v>1759</v>
      </c>
      <c r="L41" s="279"/>
      <c r="M41" s="279"/>
      <c r="N41" s="279"/>
      <c r="O41" s="279"/>
      <c r="P41" s="279"/>
      <c r="Q41" s="279"/>
      <c r="R41" s="279"/>
    </row>
    <row r="42" spans="1:18" ht="15" x14ac:dyDescent="0.25">
      <c r="A42" s="289">
        <v>3</v>
      </c>
      <c r="B42" s="325" t="s">
        <v>1301</v>
      </c>
      <c r="C42" s="288">
        <v>3</v>
      </c>
      <c r="D42" s="285" t="s">
        <v>1244</v>
      </c>
      <c r="E42" s="284" t="s">
        <v>1295</v>
      </c>
      <c r="F42" s="294" t="s">
        <v>1302</v>
      </c>
      <c r="G42" s="295" t="s">
        <v>241</v>
      </c>
      <c r="H42" s="295" t="s">
        <v>1303</v>
      </c>
      <c r="I42" s="279" t="s">
        <v>1743</v>
      </c>
      <c r="J42" s="279" t="s">
        <v>1759</v>
      </c>
      <c r="K42" s="279"/>
      <c r="L42" s="279"/>
      <c r="M42" s="279"/>
      <c r="N42" s="279"/>
      <c r="O42" s="279"/>
      <c r="P42" s="279"/>
      <c r="Q42" s="279"/>
      <c r="R42" s="279"/>
    </row>
    <row r="43" spans="1:18" ht="15" x14ac:dyDescent="0.25">
      <c r="A43" s="297"/>
      <c r="B43" s="326"/>
      <c r="C43" s="298"/>
      <c r="D43" s="298"/>
      <c r="E43" s="298"/>
      <c r="F43" s="300"/>
      <c r="G43" s="301"/>
      <c r="H43" s="301"/>
      <c r="I43" s="279"/>
      <c r="J43" s="279"/>
      <c r="K43" s="279"/>
      <c r="L43" s="279"/>
      <c r="M43" s="279"/>
      <c r="N43" s="279"/>
      <c r="O43" s="279"/>
      <c r="P43" s="279"/>
      <c r="Q43" s="279"/>
      <c r="R43" s="279"/>
    </row>
    <row r="44" spans="1:18" ht="15" x14ac:dyDescent="0.25">
      <c r="A44" s="283"/>
      <c r="B44" s="323"/>
      <c r="C44" s="284"/>
      <c r="D44" s="284"/>
      <c r="E44" s="284"/>
      <c r="F44" s="281"/>
      <c r="G44" s="282"/>
      <c r="H44" s="282"/>
      <c r="I44" s="279"/>
      <c r="J44" s="279"/>
      <c r="K44" s="279"/>
      <c r="L44" s="279"/>
      <c r="M44" s="279"/>
      <c r="N44" s="279"/>
      <c r="O44" s="279"/>
      <c r="P44" s="279"/>
      <c r="Q44" s="279"/>
      <c r="R44" s="279"/>
    </row>
    <row r="45" spans="1:18" ht="15" x14ac:dyDescent="0.25">
      <c r="A45" s="289"/>
      <c r="B45" s="324" t="s">
        <v>1305</v>
      </c>
      <c r="C45" s="288"/>
      <c r="D45" s="288"/>
      <c r="E45" s="288"/>
      <c r="F45" s="294"/>
      <c r="G45" s="295"/>
      <c r="H45" s="295"/>
      <c r="I45" s="279"/>
      <c r="J45" s="279"/>
      <c r="K45" s="279"/>
      <c r="L45" s="279"/>
      <c r="M45" s="279"/>
      <c r="N45" s="279"/>
      <c r="O45" s="279"/>
      <c r="P45" s="279"/>
      <c r="Q45" s="279"/>
      <c r="R45" s="279"/>
    </row>
    <row r="46" spans="1:18" ht="15" x14ac:dyDescent="0.25">
      <c r="A46" s="289">
        <v>1</v>
      </c>
      <c r="B46" s="325" t="s">
        <v>1306</v>
      </c>
      <c r="C46" s="288">
        <v>1</v>
      </c>
      <c r="D46" s="285" t="s">
        <v>1304</v>
      </c>
      <c r="E46" s="288" t="s">
        <v>1305</v>
      </c>
      <c r="F46" s="294" t="s">
        <v>1307</v>
      </c>
      <c r="G46" s="295" t="s">
        <v>1308</v>
      </c>
      <c r="H46" s="295" t="s">
        <v>1309</v>
      </c>
      <c r="I46" s="279" t="s">
        <v>1743</v>
      </c>
      <c r="J46" s="279" t="s">
        <v>1755</v>
      </c>
      <c r="K46" s="279" t="s">
        <v>1746</v>
      </c>
      <c r="L46" s="279" t="s">
        <v>1756</v>
      </c>
      <c r="M46" s="279" t="s">
        <v>1760</v>
      </c>
      <c r="N46" s="279"/>
      <c r="O46" s="279"/>
      <c r="P46" s="279"/>
      <c r="Q46" s="279"/>
      <c r="R46" s="279"/>
    </row>
    <row r="47" spans="1:18" ht="15" x14ac:dyDescent="0.25">
      <c r="A47" s="289">
        <v>2</v>
      </c>
      <c r="B47" s="325" t="s">
        <v>1310</v>
      </c>
      <c r="C47" s="288">
        <v>2</v>
      </c>
      <c r="D47" s="285" t="s">
        <v>1304</v>
      </c>
      <c r="E47" s="288" t="s">
        <v>1305</v>
      </c>
      <c r="F47" s="294" t="s">
        <v>1307</v>
      </c>
      <c r="G47" s="295" t="s">
        <v>1311</v>
      </c>
      <c r="H47" s="295" t="s">
        <v>1312</v>
      </c>
      <c r="I47" s="279" t="s">
        <v>1760</v>
      </c>
      <c r="J47" s="279"/>
      <c r="K47" s="279"/>
      <c r="L47" s="279"/>
      <c r="M47" s="279"/>
      <c r="N47" s="279"/>
      <c r="O47" s="279"/>
      <c r="P47" s="279"/>
      <c r="Q47" s="279"/>
      <c r="R47" s="279"/>
    </row>
    <row r="48" spans="1:18" ht="15" x14ac:dyDescent="0.25">
      <c r="A48" s="289">
        <v>3</v>
      </c>
      <c r="B48" s="325" t="s">
        <v>1313</v>
      </c>
      <c r="C48" s="288">
        <v>3</v>
      </c>
      <c r="D48" s="285" t="s">
        <v>1304</v>
      </c>
      <c r="E48" s="288" t="s">
        <v>1305</v>
      </c>
      <c r="F48" s="294" t="s">
        <v>1307</v>
      </c>
      <c r="G48" s="295" t="s">
        <v>1314</v>
      </c>
      <c r="H48" s="295" t="s">
        <v>1315</v>
      </c>
      <c r="I48" s="279" t="s">
        <v>1760</v>
      </c>
      <c r="J48" s="279"/>
      <c r="K48" s="279"/>
      <c r="L48" s="279"/>
      <c r="M48" s="279"/>
      <c r="N48" s="279"/>
      <c r="O48" s="279"/>
      <c r="P48" s="279"/>
      <c r="Q48" s="279"/>
      <c r="R48" s="279"/>
    </row>
    <row r="49" spans="1:18" ht="15" x14ac:dyDescent="0.25">
      <c r="A49" s="297"/>
      <c r="B49" s="326"/>
      <c r="C49" s="298"/>
      <c r="D49" s="298"/>
      <c r="E49" s="298"/>
      <c r="F49" s="300"/>
      <c r="G49" s="301"/>
      <c r="H49" s="301"/>
      <c r="I49" s="279"/>
      <c r="J49" s="279"/>
      <c r="K49" s="279"/>
      <c r="L49" s="279"/>
      <c r="M49" s="279"/>
      <c r="N49" s="279"/>
      <c r="O49" s="279"/>
      <c r="P49" s="279"/>
      <c r="Q49" s="279"/>
      <c r="R49" s="279"/>
    </row>
    <row r="50" spans="1:18" ht="15" x14ac:dyDescent="0.25">
      <c r="A50" s="283"/>
      <c r="B50" s="323"/>
      <c r="C50" s="284"/>
      <c r="D50" s="288"/>
      <c r="E50" s="288"/>
      <c r="F50" s="294"/>
      <c r="G50" s="282"/>
      <c r="H50" s="282"/>
      <c r="I50" s="279"/>
      <c r="J50" s="279"/>
      <c r="K50" s="279"/>
      <c r="L50" s="279"/>
      <c r="M50" s="279"/>
      <c r="N50" s="279"/>
      <c r="O50" s="279"/>
      <c r="P50" s="279"/>
      <c r="Q50" s="279"/>
      <c r="R50" s="279"/>
    </row>
    <row r="51" spans="1:18" ht="15" x14ac:dyDescent="0.25">
      <c r="A51" s="289"/>
      <c r="B51" s="324" t="s">
        <v>1317</v>
      </c>
      <c r="C51" s="288"/>
      <c r="D51" s="288"/>
      <c r="E51" s="288"/>
      <c r="F51" s="294"/>
      <c r="G51" s="295"/>
      <c r="H51" s="295"/>
      <c r="I51" s="279"/>
      <c r="J51" s="279"/>
      <c r="K51" s="279"/>
      <c r="L51" s="279"/>
      <c r="M51" s="279"/>
      <c r="N51" s="279"/>
      <c r="O51" s="279"/>
      <c r="P51" s="279"/>
      <c r="Q51" s="279"/>
      <c r="R51" s="279"/>
    </row>
    <row r="52" spans="1:18" ht="15" x14ac:dyDescent="0.25">
      <c r="A52" s="289">
        <v>1</v>
      </c>
      <c r="B52" s="325" t="s">
        <v>1318</v>
      </c>
      <c r="C52" s="288">
        <v>1</v>
      </c>
      <c r="D52" s="291" t="s">
        <v>1316</v>
      </c>
      <c r="E52" s="288" t="s">
        <v>1317</v>
      </c>
      <c r="F52" s="294" t="s">
        <v>1319</v>
      </c>
      <c r="G52" s="295" t="s">
        <v>1320</v>
      </c>
      <c r="H52" s="295" t="s">
        <v>1321</v>
      </c>
      <c r="I52" s="279" t="s">
        <v>1743</v>
      </c>
      <c r="J52" s="279" t="s">
        <v>1750</v>
      </c>
      <c r="K52" s="279" t="s">
        <v>1753</v>
      </c>
      <c r="L52" s="279"/>
      <c r="M52" s="279"/>
      <c r="N52" s="279"/>
      <c r="O52" s="279"/>
      <c r="P52" s="279"/>
      <c r="Q52" s="279"/>
      <c r="R52" s="279"/>
    </row>
    <row r="53" spans="1:18" ht="15" x14ac:dyDescent="0.25">
      <c r="A53" s="289">
        <v>2</v>
      </c>
      <c r="B53" s="325" t="s">
        <v>1322</v>
      </c>
      <c r="C53" s="288">
        <v>2</v>
      </c>
      <c r="D53" s="291" t="s">
        <v>1316</v>
      </c>
      <c r="E53" s="288" t="s">
        <v>1317</v>
      </c>
      <c r="F53" s="294" t="s">
        <v>94</v>
      </c>
      <c r="G53" s="295" t="s">
        <v>1323</v>
      </c>
      <c r="H53" s="295" t="s">
        <v>1324</v>
      </c>
      <c r="I53" s="279" t="s">
        <v>1743</v>
      </c>
      <c r="J53" s="279" t="s">
        <v>1744</v>
      </c>
      <c r="K53" s="279" t="s">
        <v>1745</v>
      </c>
      <c r="L53" s="279" t="s">
        <v>1749</v>
      </c>
      <c r="M53" s="279" t="s">
        <v>1750</v>
      </c>
      <c r="N53" s="279" t="s">
        <v>1751</v>
      </c>
      <c r="O53" s="279"/>
      <c r="P53" s="279"/>
      <c r="Q53" s="279"/>
      <c r="R53" s="279"/>
    </row>
    <row r="54" spans="1:18" ht="15" x14ac:dyDescent="0.25">
      <c r="A54" s="289">
        <v>3</v>
      </c>
      <c r="B54" s="325" t="s">
        <v>1325</v>
      </c>
      <c r="C54" s="288">
        <v>3</v>
      </c>
      <c r="D54" s="291" t="s">
        <v>1316</v>
      </c>
      <c r="E54" s="288" t="s">
        <v>1317</v>
      </c>
      <c r="F54" s="294" t="s">
        <v>94</v>
      </c>
      <c r="G54" s="295" t="s">
        <v>1326</v>
      </c>
      <c r="H54" s="295" t="s">
        <v>1327</v>
      </c>
      <c r="I54" s="279" t="s">
        <v>1743</v>
      </c>
      <c r="J54" s="279" t="s">
        <v>1744</v>
      </c>
      <c r="K54" s="279" t="s">
        <v>1745</v>
      </c>
      <c r="L54" s="279" t="s">
        <v>1746</v>
      </c>
      <c r="M54" s="279" t="s">
        <v>1750</v>
      </c>
      <c r="N54" s="279" t="s">
        <v>1748</v>
      </c>
      <c r="O54" s="279"/>
      <c r="P54" s="279"/>
      <c r="Q54" s="279"/>
      <c r="R54" s="279"/>
    </row>
    <row r="55" spans="1:18" ht="15" x14ac:dyDescent="0.25">
      <c r="A55" s="297"/>
      <c r="B55" s="326"/>
      <c r="C55" s="298"/>
      <c r="D55" s="298"/>
      <c r="E55" s="298"/>
      <c r="F55" s="300"/>
      <c r="G55" s="301"/>
      <c r="H55" s="301"/>
      <c r="I55" s="279"/>
      <c r="J55" s="279"/>
      <c r="K55" s="279"/>
      <c r="L55" s="279"/>
      <c r="M55" s="279"/>
      <c r="N55" s="279"/>
      <c r="O55" s="279"/>
      <c r="P55" s="279"/>
      <c r="Q55" s="279"/>
      <c r="R55" s="279"/>
    </row>
    <row r="56" spans="1:18" ht="15" x14ac:dyDescent="0.25">
      <c r="A56" s="279"/>
      <c r="B56" s="327"/>
      <c r="C56" s="279"/>
      <c r="D56" s="279"/>
      <c r="E56" s="279"/>
      <c r="F56" s="302"/>
      <c r="G56" s="279"/>
      <c r="H56" s="279"/>
      <c r="I56" s="279"/>
      <c r="J56" s="279"/>
      <c r="K56" s="279"/>
      <c r="L56" s="279"/>
      <c r="M56" s="279"/>
      <c r="N56" s="279"/>
      <c r="O56" s="279"/>
      <c r="P56" s="279"/>
      <c r="Q56" s="279"/>
      <c r="R56" s="279"/>
    </row>
    <row r="57" spans="1:18" ht="15" x14ac:dyDescent="0.25">
      <c r="A57" s="283"/>
      <c r="B57" s="328" t="s">
        <v>1328</v>
      </c>
      <c r="C57" s="284"/>
      <c r="D57" s="284"/>
      <c r="E57" s="284"/>
      <c r="F57" s="281"/>
      <c r="G57" s="282"/>
      <c r="H57" s="282"/>
      <c r="I57" s="279"/>
      <c r="J57" s="279"/>
      <c r="K57" s="279"/>
      <c r="L57" s="279"/>
      <c r="M57" s="279"/>
      <c r="N57" s="279"/>
      <c r="O57" s="279"/>
      <c r="P57" s="279"/>
      <c r="Q57" s="279"/>
      <c r="R57" s="279"/>
    </row>
    <row r="58" spans="1:18" ht="15" x14ac:dyDescent="0.25">
      <c r="A58" s="289">
        <v>1</v>
      </c>
      <c r="B58" s="325" t="s">
        <v>1329</v>
      </c>
      <c r="C58" s="288">
        <v>1</v>
      </c>
      <c r="D58" s="291" t="s">
        <v>1316</v>
      </c>
      <c r="E58" s="284" t="s">
        <v>1328</v>
      </c>
      <c r="F58" s="294" t="s">
        <v>1330</v>
      </c>
      <c r="G58" s="295" t="s">
        <v>1331</v>
      </c>
      <c r="H58" s="295" t="s">
        <v>1332</v>
      </c>
      <c r="I58" s="279" t="s">
        <v>1743</v>
      </c>
      <c r="J58" s="279" t="s">
        <v>1744</v>
      </c>
      <c r="K58" s="279" t="s">
        <v>1745</v>
      </c>
      <c r="L58" s="279" t="s">
        <v>1747</v>
      </c>
      <c r="M58" s="279" t="s">
        <v>1748</v>
      </c>
      <c r="N58" s="279" t="s">
        <v>1751</v>
      </c>
      <c r="O58" s="279" t="s">
        <v>1754</v>
      </c>
      <c r="P58" s="279" t="s">
        <v>1758</v>
      </c>
      <c r="Q58" s="279"/>
      <c r="R58" s="279"/>
    </row>
    <row r="59" spans="1:18" ht="15" x14ac:dyDescent="0.25">
      <c r="A59" s="289">
        <v>2</v>
      </c>
      <c r="B59" s="325" t="s">
        <v>1333</v>
      </c>
      <c r="C59" s="288">
        <v>2</v>
      </c>
      <c r="D59" s="291" t="s">
        <v>1316</v>
      </c>
      <c r="E59" s="284" t="s">
        <v>1328</v>
      </c>
      <c r="F59" s="294" t="s">
        <v>1330</v>
      </c>
      <c r="G59" s="295" t="s">
        <v>1334</v>
      </c>
      <c r="H59" s="295" t="s">
        <v>1332</v>
      </c>
      <c r="I59" s="279" t="s">
        <v>1743</v>
      </c>
      <c r="J59" s="279" t="s">
        <v>1744</v>
      </c>
      <c r="K59" s="279" t="s">
        <v>1745</v>
      </c>
      <c r="L59" s="279" t="s">
        <v>1752</v>
      </c>
      <c r="M59" s="279" t="s">
        <v>1758</v>
      </c>
      <c r="N59" s="279"/>
      <c r="O59" s="279"/>
      <c r="P59" s="279"/>
      <c r="Q59" s="279"/>
      <c r="R59" s="279"/>
    </row>
    <row r="60" spans="1:18" ht="15" x14ac:dyDescent="0.25">
      <c r="A60" s="289">
        <v>3</v>
      </c>
      <c r="B60" s="325" t="s">
        <v>1335</v>
      </c>
      <c r="C60" s="288">
        <v>3</v>
      </c>
      <c r="D60" s="291" t="s">
        <v>1316</v>
      </c>
      <c r="E60" s="284" t="s">
        <v>1328</v>
      </c>
      <c r="F60" s="294" t="s">
        <v>1330</v>
      </c>
      <c r="G60" s="295" t="s">
        <v>1336</v>
      </c>
      <c r="H60" s="295" t="s">
        <v>1332</v>
      </c>
      <c r="I60" s="279" t="s">
        <v>1758</v>
      </c>
      <c r="J60" s="279"/>
      <c r="K60" s="279"/>
      <c r="L60" s="279"/>
      <c r="M60" s="279"/>
      <c r="N60" s="279"/>
      <c r="O60" s="279"/>
      <c r="P60" s="279"/>
      <c r="Q60" s="279"/>
      <c r="R60" s="279"/>
    </row>
    <row r="61" spans="1:18" ht="15" x14ac:dyDescent="0.25">
      <c r="A61" s="289">
        <v>4</v>
      </c>
      <c r="B61" s="325" t="s">
        <v>1337</v>
      </c>
      <c r="C61" s="288">
        <v>4</v>
      </c>
      <c r="D61" s="291" t="s">
        <v>1316</v>
      </c>
      <c r="E61" s="284" t="s">
        <v>1328</v>
      </c>
      <c r="F61" s="294" t="s">
        <v>1330</v>
      </c>
      <c r="G61" s="295" t="s">
        <v>1338</v>
      </c>
      <c r="H61" s="295" t="s">
        <v>1332</v>
      </c>
      <c r="I61" s="279" t="s">
        <v>1754</v>
      </c>
      <c r="J61" s="279" t="s">
        <v>1758</v>
      </c>
      <c r="K61" s="279"/>
      <c r="L61" s="279"/>
      <c r="M61" s="279"/>
      <c r="N61" s="279"/>
      <c r="O61" s="279"/>
      <c r="P61" s="279"/>
      <c r="Q61" s="279"/>
      <c r="R61" s="279"/>
    </row>
    <row r="62" spans="1:18" ht="15" x14ac:dyDescent="0.25">
      <c r="A62" s="289">
        <v>5</v>
      </c>
      <c r="B62" s="325" t="s">
        <v>1339</v>
      </c>
      <c r="C62" s="288">
        <v>5</v>
      </c>
      <c r="D62" s="291" t="s">
        <v>1316</v>
      </c>
      <c r="E62" s="284" t="s">
        <v>1328</v>
      </c>
      <c r="F62" s="294" t="s">
        <v>1330</v>
      </c>
      <c r="G62" s="295" t="s">
        <v>1340</v>
      </c>
      <c r="H62" s="295" t="s">
        <v>1332</v>
      </c>
      <c r="I62" s="279" t="s">
        <v>1758</v>
      </c>
      <c r="J62" s="279"/>
      <c r="K62" s="279"/>
      <c r="L62" s="279"/>
      <c r="M62" s="279"/>
      <c r="N62" s="279"/>
      <c r="O62" s="279"/>
      <c r="P62" s="279"/>
      <c r="Q62" s="279"/>
      <c r="R62" s="279"/>
    </row>
    <row r="63" spans="1:18" ht="15" x14ac:dyDescent="0.25">
      <c r="A63" s="289">
        <v>6</v>
      </c>
      <c r="B63" s="325" t="s">
        <v>1341</v>
      </c>
      <c r="C63" s="288">
        <v>6</v>
      </c>
      <c r="D63" s="291" t="s">
        <v>1316</v>
      </c>
      <c r="E63" s="284" t="s">
        <v>1328</v>
      </c>
      <c r="F63" s="294" t="s">
        <v>1330</v>
      </c>
      <c r="G63" s="295" t="s">
        <v>1342</v>
      </c>
      <c r="H63" s="295" t="s">
        <v>1332</v>
      </c>
      <c r="I63" s="279" t="s">
        <v>1752</v>
      </c>
      <c r="J63" s="279" t="s">
        <v>1758</v>
      </c>
      <c r="K63" s="279"/>
      <c r="L63" s="279"/>
      <c r="M63" s="279"/>
      <c r="N63" s="279"/>
      <c r="O63" s="279"/>
      <c r="P63" s="279"/>
      <c r="Q63" s="279"/>
      <c r="R63" s="279"/>
    </row>
    <row r="64" spans="1:18" ht="15" x14ac:dyDescent="0.25">
      <c r="A64" s="289">
        <v>7</v>
      </c>
      <c r="B64" s="325" t="s">
        <v>1343</v>
      </c>
      <c r="C64" s="288">
        <v>7</v>
      </c>
      <c r="D64" s="291" t="s">
        <v>1316</v>
      </c>
      <c r="E64" s="284" t="s">
        <v>1328</v>
      </c>
      <c r="F64" s="294" t="s">
        <v>1330</v>
      </c>
      <c r="G64" s="295" t="s">
        <v>1344</v>
      </c>
      <c r="H64" s="295" t="s">
        <v>1332</v>
      </c>
      <c r="I64" s="279" t="s">
        <v>1757</v>
      </c>
      <c r="J64" s="279" t="s">
        <v>1758</v>
      </c>
      <c r="K64" s="279" t="s">
        <v>1753</v>
      </c>
      <c r="L64" s="279"/>
      <c r="M64" s="279"/>
      <c r="N64" s="279"/>
      <c r="O64" s="279"/>
      <c r="P64" s="279"/>
      <c r="Q64" s="279"/>
      <c r="R64" s="279"/>
    </row>
    <row r="65" spans="1:18" ht="15" x14ac:dyDescent="0.25">
      <c r="A65" s="289">
        <v>8</v>
      </c>
      <c r="B65" s="325" t="s">
        <v>1345</v>
      </c>
      <c r="C65" s="288">
        <v>8</v>
      </c>
      <c r="D65" s="291" t="s">
        <v>1316</v>
      </c>
      <c r="E65" s="284" t="s">
        <v>1328</v>
      </c>
      <c r="F65" s="294" t="s">
        <v>1330</v>
      </c>
      <c r="G65" s="295" t="s">
        <v>1346</v>
      </c>
      <c r="H65" s="295" t="s">
        <v>1347</v>
      </c>
      <c r="I65" s="279" t="s">
        <v>1743</v>
      </c>
      <c r="J65" s="279" t="s">
        <v>1755</v>
      </c>
      <c r="K65" s="279" t="s">
        <v>1745</v>
      </c>
      <c r="L65" s="279" t="s">
        <v>1756</v>
      </c>
      <c r="M65" s="279" t="s">
        <v>1758</v>
      </c>
      <c r="N65" s="279"/>
      <c r="O65" s="279"/>
      <c r="P65" s="279"/>
      <c r="Q65" s="279"/>
      <c r="R65" s="279"/>
    </row>
    <row r="66" spans="1:18" ht="15" x14ac:dyDescent="0.25">
      <c r="A66" s="297"/>
      <c r="B66" s="326"/>
      <c r="C66" s="298"/>
      <c r="D66" s="288"/>
      <c r="E66" s="288"/>
      <c r="F66" s="294"/>
      <c r="G66" s="301"/>
      <c r="H66" s="301"/>
      <c r="I66" s="279"/>
      <c r="J66" s="279"/>
      <c r="K66" s="279"/>
      <c r="L66" s="279"/>
      <c r="M66" s="279"/>
      <c r="N66" s="279"/>
      <c r="O66" s="279"/>
      <c r="P66" s="279"/>
      <c r="Q66" s="279"/>
      <c r="R66" s="279"/>
    </row>
    <row r="67" spans="1:18" ht="15" x14ac:dyDescent="0.25">
      <c r="A67" s="279"/>
      <c r="B67" s="327"/>
      <c r="C67" s="279"/>
      <c r="D67" s="279"/>
      <c r="E67" s="279"/>
      <c r="F67" s="304"/>
      <c r="G67" s="279"/>
      <c r="H67" s="279"/>
      <c r="I67" s="279"/>
      <c r="J67" s="279"/>
      <c r="K67" s="279"/>
      <c r="L67" s="279"/>
      <c r="M67" s="279"/>
      <c r="N67" s="279"/>
      <c r="O67" s="279"/>
      <c r="P67" s="279"/>
      <c r="Q67" s="279"/>
      <c r="R67" s="279"/>
    </row>
    <row r="68" spans="1:18" ht="15" x14ac:dyDescent="0.25">
      <c r="A68" s="283"/>
      <c r="B68" s="328" t="s">
        <v>1348</v>
      </c>
      <c r="C68" s="284"/>
      <c r="D68" s="284"/>
      <c r="E68" s="284"/>
      <c r="F68" s="281"/>
      <c r="G68" s="282"/>
      <c r="H68" s="282"/>
      <c r="I68" s="279"/>
      <c r="J68" s="279"/>
      <c r="K68" s="279"/>
      <c r="L68" s="279"/>
      <c r="M68" s="279"/>
      <c r="N68" s="279"/>
      <c r="O68" s="279"/>
      <c r="P68" s="279"/>
      <c r="Q68" s="279"/>
      <c r="R68" s="279"/>
    </row>
    <row r="69" spans="1:18" ht="15" x14ac:dyDescent="0.25">
      <c r="A69" s="289">
        <v>1</v>
      </c>
      <c r="B69" s="325" t="s">
        <v>1349</v>
      </c>
      <c r="C69" s="288">
        <v>1</v>
      </c>
      <c r="D69" s="291" t="s">
        <v>1316</v>
      </c>
      <c r="E69" s="284" t="s">
        <v>1348</v>
      </c>
      <c r="F69" s="294" t="s">
        <v>94</v>
      </c>
      <c r="G69" s="295" t="s">
        <v>1350</v>
      </c>
      <c r="H69" s="295" t="s">
        <v>1351</v>
      </c>
      <c r="I69" s="279" t="s">
        <v>1753</v>
      </c>
      <c r="J69" s="279"/>
      <c r="K69" s="279"/>
      <c r="L69" s="279"/>
      <c r="M69" s="279"/>
      <c r="N69" s="279"/>
      <c r="O69" s="279"/>
      <c r="P69" s="279"/>
      <c r="Q69" s="279"/>
      <c r="R69" s="279"/>
    </row>
    <row r="70" spans="1:18" ht="15" x14ac:dyDescent="0.25">
      <c r="A70" s="289">
        <v>2</v>
      </c>
      <c r="B70" s="325" t="s">
        <v>1352</v>
      </c>
      <c r="C70" s="288">
        <v>2</v>
      </c>
      <c r="D70" s="291" t="s">
        <v>1316</v>
      </c>
      <c r="E70" s="284" t="s">
        <v>1348</v>
      </c>
      <c r="F70" s="294" t="s">
        <v>94</v>
      </c>
      <c r="G70" s="295" t="s">
        <v>1353</v>
      </c>
      <c r="H70" s="295" t="s">
        <v>1354</v>
      </c>
      <c r="I70" s="279" t="s">
        <v>1760</v>
      </c>
      <c r="J70" s="279" t="s">
        <v>1753</v>
      </c>
      <c r="K70" s="279"/>
      <c r="L70" s="279"/>
      <c r="M70" s="279"/>
      <c r="N70" s="279"/>
      <c r="O70" s="279"/>
      <c r="P70" s="279"/>
      <c r="Q70" s="279"/>
      <c r="R70" s="279"/>
    </row>
    <row r="71" spans="1:18" ht="15" x14ac:dyDescent="0.25">
      <c r="A71" s="289">
        <v>3</v>
      </c>
      <c r="B71" s="325" t="s">
        <v>1355</v>
      </c>
      <c r="C71" s="288">
        <v>3</v>
      </c>
      <c r="D71" s="291" t="s">
        <v>1316</v>
      </c>
      <c r="E71" s="284" t="s">
        <v>1348</v>
      </c>
      <c r="F71" s="294" t="s">
        <v>94</v>
      </c>
      <c r="G71" s="295" t="s">
        <v>1356</v>
      </c>
      <c r="H71" s="295" t="s">
        <v>1357</v>
      </c>
      <c r="I71" s="279" t="s">
        <v>1751</v>
      </c>
      <c r="J71" s="279" t="s">
        <v>1759</v>
      </c>
      <c r="K71" s="279" t="s">
        <v>1753</v>
      </c>
      <c r="L71" s="279"/>
      <c r="M71" s="279"/>
      <c r="N71" s="279"/>
      <c r="O71" s="279"/>
      <c r="P71" s="279"/>
      <c r="Q71" s="279"/>
      <c r="R71" s="279"/>
    </row>
    <row r="72" spans="1:18" ht="15" x14ac:dyDescent="0.25">
      <c r="A72" s="297"/>
      <c r="B72" s="305" t="s">
        <v>243</v>
      </c>
      <c r="C72" s="298"/>
      <c r="D72" s="298"/>
      <c r="E72" s="298"/>
      <c r="F72" s="306" t="s">
        <v>244</v>
      </c>
      <c r="G72" s="301"/>
      <c r="H72" s="307" t="s">
        <v>245</v>
      </c>
      <c r="I72" s="279"/>
      <c r="J72" s="279"/>
      <c r="K72" s="279"/>
      <c r="L72" s="279"/>
      <c r="M72" s="279"/>
      <c r="N72" s="279"/>
      <c r="O72" s="279"/>
      <c r="P72" s="279"/>
      <c r="Q72" s="279"/>
      <c r="R72" s="279"/>
    </row>
    <row r="74" spans="1:18" x14ac:dyDescent="0.2">
      <c r="A74" s="309" t="s">
        <v>81</v>
      </c>
      <c r="B74" s="329" t="s">
        <v>1762</v>
      </c>
      <c r="C74" s="211"/>
      <c r="D74" s="313"/>
      <c r="E74" s="313"/>
      <c r="F74" s="33" t="s">
        <v>82</v>
      </c>
      <c r="G74" s="15" t="s">
        <v>83</v>
      </c>
      <c r="H74" s="15" t="s">
        <v>84</v>
      </c>
    </row>
    <row r="75" spans="1:18" ht="15" x14ac:dyDescent="0.25">
      <c r="A75" s="19"/>
      <c r="B75" s="330" t="s">
        <v>86</v>
      </c>
      <c r="C75" s="1"/>
      <c r="D75" s="1"/>
      <c r="E75" s="1"/>
      <c r="F75" s="33"/>
      <c r="G75" s="15"/>
      <c r="H75" s="15"/>
    </row>
    <row r="76" spans="1:18" ht="15" x14ac:dyDescent="0.25">
      <c r="A76" s="4"/>
      <c r="B76" s="330"/>
      <c r="C76" s="37"/>
      <c r="D76" s="37"/>
      <c r="E76" s="37"/>
      <c r="F76" s="38"/>
      <c r="G76" s="13"/>
      <c r="H76" s="13"/>
    </row>
    <row r="77" spans="1:18" x14ac:dyDescent="0.2">
      <c r="A77" s="4">
        <v>1</v>
      </c>
      <c r="B77" s="331" t="s">
        <v>93</v>
      </c>
      <c r="C77" s="1">
        <v>1</v>
      </c>
      <c r="D77" s="212" t="s">
        <v>1152</v>
      </c>
      <c r="E77" s="212" t="s">
        <v>91</v>
      </c>
      <c r="F77" s="38" t="s">
        <v>94</v>
      </c>
      <c r="G77" s="13" t="s">
        <v>95</v>
      </c>
      <c r="H77" s="13" t="s">
        <v>96</v>
      </c>
      <c r="I77" t="s">
        <v>97</v>
      </c>
    </row>
    <row r="78" spans="1:18" x14ac:dyDescent="0.2">
      <c r="A78" s="4">
        <v>2</v>
      </c>
      <c r="B78" s="331" t="s">
        <v>98</v>
      </c>
      <c r="C78" s="1">
        <v>2</v>
      </c>
      <c r="D78" s="212" t="s">
        <v>1152</v>
      </c>
      <c r="E78" s="212" t="s">
        <v>91</v>
      </c>
      <c r="F78" s="38" t="s">
        <v>99</v>
      </c>
      <c r="G78" s="13" t="s">
        <v>100</v>
      </c>
      <c r="H78" s="13" t="s">
        <v>101</v>
      </c>
      <c r="I78" t="s">
        <v>97</v>
      </c>
      <c r="J78" t="s">
        <v>1168</v>
      </c>
      <c r="K78" t="s">
        <v>1167</v>
      </c>
    </row>
    <row r="79" spans="1:18" x14ac:dyDescent="0.2">
      <c r="A79" s="4">
        <v>3</v>
      </c>
      <c r="B79" s="331" t="s">
        <v>102</v>
      </c>
      <c r="C79" s="1">
        <v>3</v>
      </c>
      <c r="D79" s="212" t="s">
        <v>1152</v>
      </c>
      <c r="E79" s="212" t="s">
        <v>91</v>
      </c>
      <c r="F79" s="38" t="s">
        <v>99</v>
      </c>
      <c r="G79" s="13" t="s">
        <v>103</v>
      </c>
      <c r="H79" s="13" t="s">
        <v>104</v>
      </c>
      <c r="I79" t="s">
        <v>97</v>
      </c>
      <c r="J79" t="s">
        <v>1169</v>
      </c>
    </row>
    <row r="80" spans="1:18" x14ac:dyDescent="0.2">
      <c r="A80" s="4">
        <v>4</v>
      </c>
      <c r="B80" s="332" t="s">
        <v>105</v>
      </c>
      <c r="C80" s="1">
        <v>4</v>
      </c>
      <c r="D80" s="212" t="s">
        <v>1152</v>
      </c>
      <c r="E80" s="212" t="s">
        <v>91</v>
      </c>
      <c r="F80" s="38" t="s">
        <v>94</v>
      </c>
      <c r="G80" s="13" t="s">
        <v>106</v>
      </c>
      <c r="H80" s="13" t="s">
        <v>107</v>
      </c>
      <c r="I80" t="s">
        <v>97</v>
      </c>
      <c r="J80" t="s">
        <v>1169</v>
      </c>
      <c r="K80" t="s">
        <v>1170</v>
      </c>
    </row>
    <row r="81" spans="1:15" x14ac:dyDescent="0.2">
      <c r="A81" s="4">
        <v>5</v>
      </c>
      <c r="B81" s="332" t="s">
        <v>72</v>
      </c>
      <c r="C81" s="1">
        <v>5</v>
      </c>
      <c r="D81" s="212" t="s">
        <v>1152</v>
      </c>
      <c r="E81" s="212" t="s">
        <v>91</v>
      </c>
      <c r="F81" s="38" t="s">
        <v>99</v>
      </c>
      <c r="G81" s="13" t="s">
        <v>108</v>
      </c>
      <c r="H81" s="13" t="s">
        <v>109</v>
      </c>
      <c r="I81" t="s">
        <v>1168</v>
      </c>
      <c r="J81" t="s">
        <v>1177</v>
      </c>
      <c r="K81" t="s">
        <v>1175</v>
      </c>
      <c r="L81" t="s">
        <v>1171</v>
      </c>
    </row>
    <row r="82" spans="1:15" x14ac:dyDescent="0.2">
      <c r="A82" s="4">
        <v>6</v>
      </c>
      <c r="B82" s="332" t="s">
        <v>71</v>
      </c>
      <c r="C82" s="1">
        <v>6</v>
      </c>
      <c r="D82" s="212" t="s">
        <v>1152</v>
      </c>
      <c r="E82" s="212" t="s">
        <v>91</v>
      </c>
      <c r="F82" s="38" t="s">
        <v>94</v>
      </c>
      <c r="G82" s="13" t="s">
        <v>110</v>
      </c>
      <c r="H82" s="41" t="s">
        <v>111</v>
      </c>
      <c r="I82" t="s">
        <v>1167</v>
      </c>
      <c r="J82" t="s">
        <v>1175</v>
      </c>
      <c r="K82" t="s">
        <v>1178</v>
      </c>
      <c r="L82" t="s">
        <v>1176</v>
      </c>
      <c r="M82" t="s">
        <v>1172</v>
      </c>
    </row>
    <row r="83" spans="1:15" x14ac:dyDescent="0.2">
      <c r="A83" s="4">
        <v>7</v>
      </c>
      <c r="B83" s="331" t="s">
        <v>112</v>
      </c>
      <c r="C83" s="1">
        <v>7</v>
      </c>
      <c r="D83" s="212" t="s">
        <v>1152</v>
      </c>
      <c r="E83" s="212" t="s">
        <v>91</v>
      </c>
      <c r="F83" s="38" t="s">
        <v>94</v>
      </c>
      <c r="G83" s="13" t="s">
        <v>113</v>
      </c>
      <c r="H83" s="13" t="s">
        <v>114</v>
      </c>
      <c r="I83" t="s">
        <v>97</v>
      </c>
      <c r="J83" t="s">
        <v>1168</v>
      </c>
      <c r="K83" t="s">
        <v>1173</v>
      </c>
    </row>
    <row r="84" spans="1:15" x14ac:dyDescent="0.2">
      <c r="A84" s="4">
        <v>8</v>
      </c>
      <c r="B84" s="331" t="s">
        <v>70</v>
      </c>
      <c r="C84" s="1">
        <v>8</v>
      </c>
      <c r="D84" s="212" t="s">
        <v>1152</v>
      </c>
      <c r="E84" s="212" t="s">
        <v>91</v>
      </c>
      <c r="F84" s="38" t="s">
        <v>94</v>
      </c>
      <c r="G84" s="13" t="s">
        <v>115</v>
      </c>
      <c r="H84" s="13" t="s">
        <v>116</v>
      </c>
      <c r="I84" t="s">
        <v>97</v>
      </c>
      <c r="J84" t="s">
        <v>1168</v>
      </c>
      <c r="K84" t="s">
        <v>1173</v>
      </c>
    </row>
    <row r="85" spans="1:15" x14ac:dyDescent="0.2">
      <c r="A85" s="4">
        <v>9</v>
      </c>
      <c r="B85" s="331" t="s">
        <v>73</v>
      </c>
      <c r="C85" s="1">
        <v>9</v>
      </c>
      <c r="D85" s="212" t="s">
        <v>1152</v>
      </c>
      <c r="E85" s="212" t="s">
        <v>91</v>
      </c>
      <c r="F85" s="38" t="s">
        <v>94</v>
      </c>
      <c r="G85" s="13" t="s">
        <v>117</v>
      </c>
      <c r="H85" s="13" t="s">
        <v>118</v>
      </c>
      <c r="I85" t="s">
        <v>97</v>
      </c>
      <c r="J85" t="s">
        <v>1168</v>
      </c>
      <c r="K85" t="s">
        <v>1174</v>
      </c>
    </row>
    <row r="86" spans="1:15" x14ac:dyDescent="0.2">
      <c r="A86" s="4">
        <v>10</v>
      </c>
      <c r="B86" s="331" t="s">
        <v>119</v>
      </c>
      <c r="C86" s="1">
        <v>10</v>
      </c>
      <c r="D86" s="212" t="s">
        <v>1152</v>
      </c>
      <c r="E86" s="212" t="s">
        <v>91</v>
      </c>
      <c r="F86" s="38" t="s">
        <v>94</v>
      </c>
      <c r="G86" s="13" t="s">
        <v>120</v>
      </c>
      <c r="H86" s="13" t="s">
        <v>121</v>
      </c>
      <c r="I86" t="s">
        <v>1179</v>
      </c>
      <c r="J86" t="s">
        <v>1167</v>
      </c>
      <c r="K86" t="s">
        <v>1175</v>
      </c>
      <c r="L86" t="s">
        <v>1178</v>
      </c>
      <c r="M86" t="s">
        <v>1176</v>
      </c>
      <c r="N86" t="s">
        <v>1172</v>
      </c>
    </row>
    <row r="87" spans="1:15" x14ac:dyDescent="0.2">
      <c r="A87" s="4">
        <v>11</v>
      </c>
      <c r="B87" s="331" t="s">
        <v>122</v>
      </c>
      <c r="C87" s="1">
        <v>11</v>
      </c>
      <c r="D87" s="212" t="s">
        <v>1152</v>
      </c>
      <c r="E87" s="212" t="s">
        <v>91</v>
      </c>
      <c r="F87" s="38" t="s">
        <v>82</v>
      </c>
      <c r="G87" s="13" t="s">
        <v>123</v>
      </c>
      <c r="H87" s="13" t="s">
        <v>124</v>
      </c>
      <c r="I87" t="s">
        <v>1168</v>
      </c>
      <c r="J87" t="s">
        <v>1177</v>
      </c>
      <c r="K87" t="s">
        <v>1167</v>
      </c>
      <c r="L87" t="s">
        <v>1175</v>
      </c>
      <c r="M87" t="s">
        <v>1178</v>
      </c>
      <c r="N87" t="s">
        <v>1176</v>
      </c>
      <c r="O87" t="s">
        <v>1172</v>
      </c>
    </row>
    <row r="88" spans="1:15" x14ac:dyDescent="0.2">
      <c r="A88" s="4">
        <v>12</v>
      </c>
      <c r="B88" s="331" t="s">
        <v>126</v>
      </c>
      <c r="C88" s="1">
        <v>12</v>
      </c>
      <c r="D88" s="212" t="s">
        <v>1152</v>
      </c>
      <c r="E88" s="212" t="s">
        <v>91</v>
      </c>
      <c r="F88" s="38" t="s">
        <v>99</v>
      </c>
      <c r="G88" s="13" t="s">
        <v>127</v>
      </c>
      <c r="H88" s="13" t="s">
        <v>128</v>
      </c>
      <c r="I88" t="s">
        <v>1177</v>
      </c>
      <c r="J88" t="s">
        <v>1171</v>
      </c>
    </row>
    <row r="89" spans="1:15" x14ac:dyDescent="0.2">
      <c r="A89" s="4">
        <v>13</v>
      </c>
      <c r="B89" s="331" t="s">
        <v>129</v>
      </c>
      <c r="C89" s="1">
        <v>13</v>
      </c>
      <c r="D89" s="212" t="s">
        <v>1152</v>
      </c>
      <c r="E89" s="212" t="s">
        <v>91</v>
      </c>
      <c r="F89" s="38" t="s">
        <v>94</v>
      </c>
      <c r="G89" s="13" t="s">
        <v>130</v>
      </c>
      <c r="H89" s="13" t="s">
        <v>131</v>
      </c>
      <c r="I89" t="s">
        <v>1168</v>
      </c>
      <c r="J89" t="s">
        <v>1177</v>
      </c>
      <c r="K89" t="s">
        <v>1167</v>
      </c>
      <c r="L89" t="s">
        <v>1173</v>
      </c>
      <c r="M89" t="s">
        <v>1174</v>
      </c>
      <c r="N89" t="s">
        <v>1171</v>
      </c>
    </row>
    <row r="90" spans="1:15" x14ac:dyDescent="0.2">
      <c r="A90" s="18"/>
      <c r="B90" s="333"/>
      <c r="C90" s="6"/>
      <c r="D90" s="6"/>
      <c r="E90" s="6"/>
      <c r="F90" s="42"/>
      <c r="G90" s="14"/>
      <c r="H90" s="14"/>
    </row>
    <row r="91" spans="1:15" x14ac:dyDescent="0.2">
      <c r="B91" s="334"/>
      <c r="F91" s="43"/>
    </row>
    <row r="92" spans="1:15" ht="15" x14ac:dyDescent="0.25">
      <c r="A92" s="19"/>
      <c r="B92" s="335" t="s">
        <v>132</v>
      </c>
      <c r="C92" s="16"/>
      <c r="D92" s="16"/>
      <c r="E92" s="16"/>
      <c r="F92" s="33"/>
      <c r="G92" s="15"/>
      <c r="H92" s="15"/>
    </row>
    <row r="93" spans="1:15" ht="15" x14ac:dyDescent="0.25">
      <c r="A93" s="4"/>
      <c r="B93" s="330"/>
      <c r="C93" s="1"/>
      <c r="D93" s="1"/>
      <c r="E93" s="1"/>
      <c r="F93" s="38"/>
      <c r="G93" s="13"/>
      <c r="H93" s="13"/>
    </row>
    <row r="94" spans="1:15" ht="15" x14ac:dyDescent="0.25">
      <c r="A94" s="4">
        <v>1</v>
      </c>
      <c r="B94" s="331" t="s">
        <v>55</v>
      </c>
      <c r="C94" s="1">
        <v>1</v>
      </c>
      <c r="D94" s="212" t="s">
        <v>1152</v>
      </c>
      <c r="E94" s="285" t="s">
        <v>1244</v>
      </c>
      <c r="F94" s="38" t="s">
        <v>134</v>
      </c>
      <c r="G94" s="13" t="s">
        <v>135</v>
      </c>
      <c r="H94" s="13" t="s">
        <v>136</v>
      </c>
      <c r="I94" t="s">
        <v>97</v>
      </c>
      <c r="J94" t="s">
        <v>1168</v>
      </c>
      <c r="K94" t="s">
        <v>1178</v>
      </c>
      <c r="L94" t="s">
        <v>1181</v>
      </c>
      <c r="M94" t="s">
        <v>1180</v>
      </c>
    </row>
    <row r="95" spans="1:15" ht="15" x14ac:dyDescent="0.25">
      <c r="A95" s="4">
        <v>2</v>
      </c>
      <c r="B95" s="331" t="s">
        <v>56</v>
      </c>
      <c r="C95" s="1">
        <v>2</v>
      </c>
      <c r="D95" s="212" t="s">
        <v>1152</v>
      </c>
      <c r="E95" s="285" t="s">
        <v>1244</v>
      </c>
      <c r="F95" s="38" t="s">
        <v>94</v>
      </c>
      <c r="G95" s="13" t="s">
        <v>137</v>
      </c>
      <c r="H95" s="13" t="s">
        <v>138</v>
      </c>
      <c r="I95" t="s">
        <v>97</v>
      </c>
      <c r="J95" t="s">
        <v>1168</v>
      </c>
      <c r="K95" t="s">
        <v>1178</v>
      </c>
      <c r="L95" t="s">
        <v>1182</v>
      </c>
    </row>
    <row r="96" spans="1:15" ht="15" x14ac:dyDescent="0.25">
      <c r="A96" s="4">
        <v>3</v>
      </c>
      <c r="B96" s="331" t="s">
        <v>54</v>
      </c>
      <c r="C96" s="1">
        <v>3</v>
      </c>
      <c r="D96" s="212" t="s">
        <v>1152</v>
      </c>
      <c r="E96" s="285" t="s">
        <v>1244</v>
      </c>
      <c r="F96" s="38" t="s">
        <v>94</v>
      </c>
      <c r="G96" s="13" t="s">
        <v>140</v>
      </c>
      <c r="H96" s="13" t="s">
        <v>141</v>
      </c>
      <c r="I96" t="s">
        <v>97</v>
      </c>
      <c r="J96" t="s">
        <v>1168</v>
      </c>
      <c r="K96" t="s">
        <v>1178</v>
      </c>
      <c r="L96" t="s">
        <v>1181</v>
      </c>
    </row>
    <row r="97" spans="1:14" ht="15" x14ac:dyDescent="0.25">
      <c r="A97" s="4">
        <v>4</v>
      </c>
      <c r="B97" s="331" t="s">
        <v>142</v>
      </c>
      <c r="C97" s="1">
        <v>4</v>
      </c>
      <c r="D97" s="212" t="s">
        <v>1152</v>
      </c>
      <c r="E97" s="285" t="s">
        <v>1244</v>
      </c>
      <c r="F97" s="38" t="s">
        <v>94</v>
      </c>
      <c r="G97" s="13" t="s">
        <v>143</v>
      </c>
      <c r="H97" s="13" t="s">
        <v>144</v>
      </c>
      <c r="I97" t="s">
        <v>97</v>
      </c>
      <c r="J97" t="s">
        <v>1168</v>
      </c>
      <c r="K97" t="s">
        <v>1167</v>
      </c>
      <c r="L97" t="s">
        <v>1175</v>
      </c>
      <c r="M97" t="s">
        <v>1178</v>
      </c>
      <c r="N97" t="s">
        <v>1182</v>
      </c>
    </row>
    <row r="98" spans="1:14" ht="15" x14ac:dyDescent="0.25">
      <c r="A98" s="4">
        <v>5</v>
      </c>
      <c r="B98" s="331" t="s">
        <v>58</v>
      </c>
      <c r="C98" s="1">
        <v>5</v>
      </c>
      <c r="D98" s="212" t="s">
        <v>1152</v>
      </c>
      <c r="E98" s="285" t="s">
        <v>1244</v>
      </c>
      <c r="F98" s="38" t="s">
        <v>94</v>
      </c>
      <c r="G98" s="13" t="s">
        <v>145</v>
      </c>
      <c r="H98" s="13" t="s">
        <v>146</v>
      </c>
      <c r="I98" t="s">
        <v>97</v>
      </c>
      <c r="J98" t="s">
        <v>1168</v>
      </c>
      <c r="K98" t="s">
        <v>1167</v>
      </c>
      <c r="L98" t="s">
        <v>1175</v>
      </c>
      <c r="M98" t="s">
        <v>1178</v>
      </c>
      <c r="N98" t="s">
        <v>1183</v>
      </c>
    </row>
    <row r="99" spans="1:14" ht="15" x14ac:dyDescent="0.25">
      <c r="A99" s="4">
        <v>6</v>
      </c>
      <c r="B99" s="331" t="s">
        <v>57</v>
      </c>
      <c r="C99" s="1">
        <v>6</v>
      </c>
      <c r="D99" s="212" t="s">
        <v>1152</v>
      </c>
      <c r="E99" s="285" t="s">
        <v>1244</v>
      </c>
      <c r="F99" s="38" t="s">
        <v>94</v>
      </c>
      <c r="G99" s="13" t="s">
        <v>147</v>
      </c>
      <c r="H99" s="13" t="s">
        <v>148</v>
      </c>
      <c r="I99" t="s">
        <v>97</v>
      </c>
      <c r="J99" t="s">
        <v>1168</v>
      </c>
      <c r="K99" t="s">
        <v>1167</v>
      </c>
      <c r="L99" t="s">
        <v>1175</v>
      </c>
      <c r="M99" t="s">
        <v>1178</v>
      </c>
      <c r="N99" t="s">
        <v>1183</v>
      </c>
    </row>
    <row r="100" spans="1:14" ht="15" x14ac:dyDescent="0.25">
      <c r="A100" s="4">
        <v>7</v>
      </c>
      <c r="B100" s="331" t="s">
        <v>149</v>
      </c>
      <c r="C100" s="1">
        <v>7</v>
      </c>
      <c r="D100" s="212" t="s">
        <v>1152</v>
      </c>
      <c r="E100" s="285" t="s">
        <v>1244</v>
      </c>
      <c r="F100" s="38" t="s">
        <v>94</v>
      </c>
      <c r="G100" s="13" t="s">
        <v>150</v>
      </c>
      <c r="H100" s="13" t="s">
        <v>151</v>
      </c>
      <c r="I100" t="s">
        <v>97</v>
      </c>
      <c r="J100" t="s">
        <v>1168</v>
      </c>
      <c r="K100" t="s">
        <v>1167</v>
      </c>
      <c r="L100" t="s">
        <v>1175</v>
      </c>
      <c r="M100" t="s">
        <v>1178</v>
      </c>
      <c r="N100" t="s">
        <v>1184</v>
      </c>
    </row>
    <row r="101" spans="1:14" ht="15" x14ac:dyDescent="0.25">
      <c r="A101" s="4">
        <v>8</v>
      </c>
      <c r="B101" s="331" t="s">
        <v>152</v>
      </c>
      <c r="C101" s="1">
        <v>8</v>
      </c>
      <c r="D101" s="212" t="s">
        <v>1152</v>
      </c>
      <c r="E101" s="285" t="s">
        <v>1244</v>
      </c>
      <c r="F101" s="38" t="s">
        <v>99</v>
      </c>
      <c r="G101" s="13" t="s">
        <v>153</v>
      </c>
      <c r="H101" s="13" t="s">
        <v>154</v>
      </c>
      <c r="I101" t="s">
        <v>97</v>
      </c>
      <c r="J101" t="s">
        <v>1168</v>
      </c>
      <c r="K101" t="s">
        <v>1178</v>
      </c>
      <c r="L101" t="s">
        <v>1184</v>
      </c>
    </row>
    <row r="102" spans="1:14" ht="15" x14ac:dyDescent="0.25">
      <c r="A102" s="4">
        <v>9</v>
      </c>
      <c r="B102" s="331" t="s">
        <v>155</v>
      </c>
      <c r="C102" s="1">
        <v>9</v>
      </c>
      <c r="D102" s="212" t="s">
        <v>1152</v>
      </c>
      <c r="E102" s="285" t="s">
        <v>1244</v>
      </c>
      <c r="F102" s="38" t="s">
        <v>94</v>
      </c>
      <c r="G102" s="13" t="s">
        <v>156</v>
      </c>
      <c r="H102" s="13" t="s">
        <v>157</v>
      </c>
      <c r="I102" t="s">
        <v>97</v>
      </c>
      <c r="J102" t="s">
        <v>1168</v>
      </c>
      <c r="K102" t="s">
        <v>1178</v>
      </c>
      <c r="L102" t="s">
        <v>1181</v>
      </c>
      <c r="M102" t="s">
        <v>1182</v>
      </c>
      <c r="N102" t="s">
        <v>1184</v>
      </c>
    </row>
    <row r="103" spans="1:14" ht="15" x14ac:dyDescent="0.25">
      <c r="A103" s="4">
        <v>10</v>
      </c>
      <c r="B103" s="331" t="s">
        <v>158</v>
      </c>
      <c r="C103" s="1">
        <v>10</v>
      </c>
      <c r="D103" s="212" t="s">
        <v>1152</v>
      </c>
      <c r="E103" s="285" t="s">
        <v>1244</v>
      </c>
      <c r="F103" s="38" t="s">
        <v>94</v>
      </c>
      <c r="G103" s="13" t="s">
        <v>159</v>
      </c>
      <c r="H103" s="13" t="s">
        <v>160</v>
      </c>
      <c r="I103" t="s">
        <v>97</v>
      </c>
      <c r="J103" t="s">
        <v>1168</v>
      </c>
      <c r="K103" t="s">
        <v>1178</v>
      </c>
      <c r="L103" t="s">
        <v>1184</v>
      </c>
    </row>
    <row r="104" spans="1:14" ht="15" x14ac:dyDescent="0.25">
      <c r="A104" s="4">
        <v>11</v>
      </c>
      <c r="B104" s="331" t="s">
        <v>161</v>
      </c>
      <c r="C104" s="1">
        <v>11</v>
      </c>
      <c r="D104" s="212" t="s">
        <v>1152</v>
      </c>
      <c r="E104" s="285" t="s">
        <v>1244</v>
      </c>
      <c r="F104" s="38" t="s">
        <v>99</v>
      </c>
      <c r="G104" s="13" t="s">
        <v>162</v>
      </c>
      <c r="H104" s="13" t="s">
        <v>163</v>
      </c>
      <c r="I104" t="s">
        <v>97</v>
      </c>
      <c r="J104" t="s">
        <v>1168</v>
      </c>
      <c r="K104" t="s">
        <v>1178</v>
      </c>
      <c r="L104" t="s">
        <v>1181</v>
      </c>
      <c r="M104" t="s">
        <v>1184</v>
      </c>
    </row>
    <row r="105" spans="1:14" ht="15" x14ac:dyDescent="0.25">
      <c r="A105" s="4">
        <v>12</v>
      </c>
      <c r="B105" s="331" t="s">
        <v>164</v>
      </c>
      <c r="C105" s="1">
        <v>12</v>
      </c>
      <c r="D105" s="212" t="s">
        <v>1152</v>
      </c>
      <c r="E105" s="285" t="s">
        <v>1244</v>
      </c>
      <c r="F105" s="38" t="s">
        <v>134</v>
      </c>
      <c r="G105" s="13" t="s">
        <v>165</v>
      </c>
      <c r="H105" s="13" t="s">
        <v>166</v>
      </c>
      <c r="I105" t="s">
        <v>1177</v>
      </c>
      <c r="J105" t="s">
        <v>1178</v>
      </c>
      <c r="K105" t="s">
        <v>1181</v>
      </c>
      <c r="L105" t="s">
        <v>1176</v>
      </c>
    </row>
    <row r="106" spans="1:14" x14ac:dyDescent="0.2">
      <c r="A106" s="18"/>
      <c r="B106" s="333"/>
      <c r="C106" s="6"/>
      <c r="D106" s="6"/>
      <c r="E106" s="6"/>
      <c r="F106" s="42"/>
      <c r="G106" s="14"/>
      <c r="H106" s="14"/>
    </row>
    <row r="107" spans="1:14" x14ac:dyDescent="0.2">
      <c r="B107" s="334"/>
      <c r="F107" s="43"/>
    </row>
    <row r="108" spans="1:14" ht="15" x14ac:dyDescent="0.25">
      <c r="A108" s="19"/>
      <c r="B108" s="335" t="s">
        <v>167</v>
      </c>
      <c r="C108" s="16"/>
      <c r="D108" s="16"/>
      <c r="E108" s="16"/>
      <c r="F108" s="33"/>
      <c r="G108" s="15"/>
      <c r="H108" s="15"/>
    </row>
    <row r="109" spans="1:14" ht="15" x14ac:dyDescent="0.25">
      <c r="A109" s="4"/>
      <c r="B109" s="330"/>
      <c r="C109" s="1"/>
      <c r="D109" s="1"/>
      <c r="E109" s="1"/>
      <c r="F109" s="38"/>
      <c r="G109" s="13"/>
      <c r="H109" s="13"/>
    </row>
    <row r="110" spans="1:14" ht="15" x14ac:dyDescent="0.25">
      <c r="A110" s="4">
        <v>1</v>
      </c>
      <c r="B110" s="331" t="s">
        <v>170</v>
      </c>
      <c r="C110" s="1">
        <v>1</v>
      </c>
      <c r="D110" s="212" t="s">
        <v>1152</v>
      </c>
      <c r="E110" s="44" t="s">
        <v>1764</v>
      </c>
      <c r="F110" s="38" t="s">
        <v>134</v>
      </c>
      <c r="G110" s="13" t="s">
        <v>171</v>
      </c>
      <c r="H110" s="13" t="s">
        <v>172</v>
      </c>
      <c r="I110" t="s">
        <v>97</v>
      </c>
      <c r="J110" t="s">
        <v>1168</v>
      </c>
      <c r="K110" t="s">
        <v>1176</v>
      </c>
    </row>
    <row r="111" spans="1:14" ht="15" x14ac:dyDescent="0.25">
      <c r="A111" s="4">
        <v>2</v>
      </c>
      <c r="B111" s="331" t="s">
        <v>173</v>
      </c>
      <c r="C111" s="1">
        <v>2</v>
      </c>
      <c r="D111" s="212" t="s">
        <v>1152</v>
      </c>
      <c r="E111" s="44" t="s">
        <v>1764</v>
      </c>
      <c r="F111" s="38" t="s">
        <v>134</v>
      </c>
      <c r="G111" s="13" t="s">
        <v>174</v>
      </c>
      <c r="H111" s="13" t="s">
        <v>175</v>
      </c>
      <c r="I111" t="s">
        <v>97</v>
      </c>
      <c r="J111" t="s">
        <v>1168</v>
      </c>
      <c r="K111" t="s">
        <v>1176</v>
      </c>
      <c r="L111" t="s">
        <v>1172</v>
      </c>
    </row>
    <row r="112" spans="1:14" ht="15" x14ac:dyDescent="0.25">
      <c r="A112" s="4">
        <v>3</v>
      </c>
      <c r="B112" s="331" t="s">
        <v>176</v>
      </c>
      <c r="C112" s="1">
        <v>3</v>
      </c>
      <c r="D112" s="212" t="s">
        <v>1152</v>
      </c>
      <c r="E112" s="44" t="s">
        <v>1764</v>
      </c>
      <c r="F112" s="38" t="s">
        <v>134</v>
      </c>
      <c r="G112" s="13" t="s">
        <v>177</v>
      </c>
      <c r="H112" s="13" t="s">
        <v>178</v>
      </c>
      <c r="I112" t="s">
        <v>97</v>
      </c>
      <c r="J112" t="s">
        <v>1168</v>
      </c>
      <c r="K112" t="s">
        <v>1175</v>
      </c>
      <c r="L112" t="s">
        <v>1176</v>
      </c>
      <c r="M112" t="s">
        <v>1185</v>
      </c>
      <c r="N112" t="s">
        <v>1172</v>
      </c>
    </row>
    <row r="113" spans="1:16" ht="15" x14ac:dyDescent="0.25">
      <c r="A113" s="4">
        <v>4</v>
      </c>
      <c r="B113" s="331" t="s">
        <v>61</v>
      </c>
      <c r="C113" s="1">
        <v>4</v>
      </c>
      <c r="D113" s="212" t="s">
        <v>1152</v>
      </c>
      <c r="E113" s="44" t="s">
        <v>1764</v>
      </c>
      <c r="F113" s="38" t="s">
        <v>134</v>
      </c>
      <c r="G113" s="13" t="s">
        <v>179</v>
      </c>
      <c r="H113" s="13" t="s">
        <v>180</v>
      </c>
      <c r="I113" t="s">
        <v>97</v>
      </c>
      <c r="J113" t="s">
        <v>1168</v>
      </c>
      <c r="K113" t="s">
        <v>1175</v>
      </c>
      <c r="L113" t="s">
        <v>1176</v>
      </c>
      <c r="M113" t="s">
        <v>1186</v>
      </c>
      <c r="N113" t="s">
        <v>1172</v>
      </c>
    </row>
    <row r="114" spans="1:16" ht="15" x14ac:dyDescent="0.25">
      <c r="A114" s="4">
        <v>5</v>
      </c>
      <c r="B114" s="331" t="s">
        <v>60</v>
      </c>
      <c r="C114" s="1">
        <v>5</v>
      </c>
      <c r="D114" s="212" t="s">
        <v>1152</v>
      </c>
      <c r="E114" s="44" t="s">
        <v>1764</v>
      </c>
      <c r="F114" s="38" t="s">
        <v>94</v>
      </c>
      <c r="G114" s="13" t="s">
        <v>181</v>
      </c>
      <c r="H114" s="13" t="s">
        <v>182</v>
      </c>
      <c r="I114" t="s">
        <v>97</v>
      </c>
      <c r="J114" t="s">
        <v>1168</v>
      </c>
      <c r="K114" t="s">
        <v>1175</v>
      </c>
      <c r="L114" t="s">
        <v>1176</v>
      </c>
      <c r="M114" t="s">
        <v>1186</v>
      </c>
    </row>
    <row r="115" spans="1:16" ht="15" x14ac:dyDescent="0.25">
      <c r="A115" s="4">
        <v>6</v>
      </c>
      <c r="B115" s="331" t="s">
        <v>183</v>
      </c>
      <c r="C115" s="1">
        <v>6</v>
      </c>
      <c r="D115" s="212" t="s">
        <v>1152</v>
      </c>
      <c r="E115" s="44" t="s">
        <v>1764</v>
      </c>
      <c r="F115" s="38" t="s">
        <v>94</v>
      </c>
      <c r="G115" s="13" t="s">
        <v>184</v>
      </c>
      <c r="H115" s="13" t="s">
        <v>185</v>
      </c>
      <c r="I115" t="s">
        <v>97</v>
      </c>
      <c r="J115" t="s">
        <v>1168</v>
      </c>
      <c r="K115" t="s">
        <v>1175</v>
      </c>
      <c r="L115" t="s">
        <v>1176</v>
      </c>
      <c r="M115" t="s">
        <v>1170</v>
      </c>
      <c r="N115" t="s">
        <v>1186</v>
      </c>
      <c r="O115" t="s">
        <v>1172</v>
      </c>
    </row>
    <row r="116" spans="1:16" ht="15" x14ac:dyDescent="0.25">
      <c r="A116" s="4">
        <v>7</v>
      </c>
      <c r="B116" s="331" t="s">
        <v>186</v>
      </c>
      <c r="C116" s="1">
        <v>7</v>
      </c>
      <c r="D116" s="212" t="s">
        <v>1152</v>
      </c>
      <c r="E116" s="44" t="s">
        <v>1764</v>
      </c>
      <c r="F116" s="38" t="s">
        <v>94</v>
      </c>
      <c r="G116" s="13" t="s">
        <v>187</v>
      </c>
      <c r="H116" s="13" t="s">
        <v>188</v>
      </c>
      <c r="I116" t="s">
        <v>97</v>
      </c>
      <c r="J116" t="s">
        <v>1168</v>
      </c>
      <c r="K116" t="s">
        <v>1175</v>
      </c>
      <c r="L116" t="s">
        <v>1176</v>
      </c>
      <c r="M116" t="s">
        <v>1187</v>
      </c>
    </row>
    <row r="117" spans="1:16" ht="15" x14ac:dyDescent="0.25">
      <c r="A117" s="4">
        <v>8</v>
      </c>
      <c r="B117" s="331" t="s">
        <v>62</v>
      </c>
      <c r="C117" s="1">
        <v>8</v>
      </c>
      <c r="D117" s="212" t="s">
        <v>1152</v>
      </c>
      <c r="E117" s="44" t="s">
        <v>1764</v>
      </c>
      <c r="F117" s="38" t="s">
        <v>94</v>
      </c>
      <c r="G117" s="13" t="s">
        <v>189</v>
      </c>
      <c r="H117" s="13" t="s">
        <v>188</v>
      </c>
      <c r="I117" t="s">
        <v>97</v>
      </c>
      <c r="J117" t="s">
        <v>1168</v>
      </c>
      <c r="K117" t="s">
        <v>1167</v>
      </c>
      <c r="L117" t="s">
        <v>1175</v>
      </c>
      <c r="M117" t="s">
        <v>1176</v>
      </c>
      <c r="N117" t="s">
        <v>1186</v>
      </c>
    </row>
    <row r="118" spans="1:16" ht="15" x14ac:dyDescent="0.25">
      <c r="A118" s="4">
        <v>9</v>
      </c>
      <c r="B118" s="331" t="s">
        <v>190</v>
      </c>
      <c r="C118" s="1">
        <v>9</v>
      </c>
      <c r="D118" s="212" t="s">
        <v>1152</v>
      </c>
      <c r="E118" s="44" t="s">
        <v>1764</v>
      </c>
      <c r="F118" s="38" t="s">
        <v>94</v>
      </c>
      <c r="G118" s="13" t="s">
        <v>191</v>
      </c>
      <c r="H118" s="13" t="s">
        <v>188</v>
      </c>
      <c r="I118" t="s">
        <v>1175</v>
      </c>
      <c r="J118" t="s">
        <v>1176</v>
      </c>
      <c r="K118" t="s">
        <v>1185</v>
      </c>
    </row>
    <row r="119" spans="1:16" ht="15" x14ac:dyDescent="0.25">
      <c r="A119" s="4">
        <v>10</v>
      </c>
      <c r="B119" s="331" t="s">
        <v>63</v>
      </c>
      <c r="C119" s="1">
        <v>10</v>
      </c>
      <c r="D119" s="212" t="s">
        <v>1152</v>
      </c>
      <c r="E119" s="44" t="s">
        <v>1764</v>
      </c>
      <c r="F119" s="38" t="s">
        <v>94</v>
      </c>
      <c r="G119" s="13" t="s">
        <v>192</v>
      </c>
      <c r="H119" s="13" t="s">
        <v>188</v>
      </c>
      <c r="I119" t="s">
        <v>97</v>
      </c>
      <c r="J119" t="s">
        <v>1168</v>
      </c>
      <c r="K119" t="s">
        <v>1175</v>
      </c>
      <c r="L119" t="s">
        <v>1176</v>
      </c>
      <c r="M119" t="s">
        <v>1185</v>
      </c>
    </row>
    <row r="120" spans="1:16" ht="15" x14ac:dyDescent="0.25">
      <c r="A120" s="4">
        <v>11</v>
      </c>
      <c r="B120" s="331" t="s">
        <v>193</v>
      </c>
      <c r="C120" s="1">
        <v>11</v>
      </c>
      <c r="D120" s="212" t="s">
        <v>1152</v>
      </c>
      <c r="E120" s="44" t="s">
        <v>1764</v>
      </c>
      <c r="F120" s="38" t="s">
        <v>94</v>
      </c>
      <c r="G120" s="13" t="s">
        <v>194</v>
      </c>
      <c r="H120" s="13" t="s">
        <v>195</v>
      </c>
      <c r="I120" t="s">
        <v>97</v>
      </c>
      <c r="J120" t="s">
        <v>1168</v>
      </c>
      <c r="K120" t="s">
        <v>1167</v>
      </c>
      <c r="L120" t="s">
        <v>1175</v>
      </c>
      <c r="M120" t="s">
        <v>1176</v>
      </c>
      <c r="N120" t="s">
        <v>1185</v>
      </c>
    </row>
    <row r="121" spans="1:16" ht="15" x14ac:dyDescent="0.25">
      <c r="A121" s="4">
        <v>12</v>
      </c>
      <c r="B121" s="331" t="s">
        <v>196</v>
      </c>
      <c r="C121" s="1">
        <v>12</v>
      </c>
      <c r="D121" s="212" t="s">
        <v>1152</v>
      </c>
      <c r="E121" s="44" t="s">
        <v>1764</v>
      </c>
      <c r="F121" s="38" t="s">
        <v>94</v>
      </c>
      <c r="G121" s="13" t="s">
        <v>197</v>
      </c>
      <c r="H121" s="13" t="s">
        <v>198</v>
      </c>
      <c r="I121" t="s">
        <v>97</v>
      </c>
      <c r="J121" t="s">
        <v>1168</v>
      </c>
      <c r="K121" t="s">
        <v>1167</v>
      </c>
      <c r="L121" t="s">
        <v>1175</v>
      </c>
      <c r="M121" t="s">
        <v>1176</v>
      </c>
      <c r="N121" t="s">
        <v>1170</v>
      </c>
      <c r="O121" t="s">
        <v>1185</v>
      </c>
      <c r="P121" t="s">
        <v>1188</v>
      </c>
    </row>
    <row r="122" spans="1:16" ht="15" x14ac:dyDescent="0.25">
      <c r="A122" s="4">
        <v>13</v>
      </c>
      <c r="B122" s="331" t="s">
        <v>199</v>
      </c>
      <c r="C122" s="1">
        <v>13</v>
      </c>
      <c r="D122" s="212" t="s">
        <v>1152</v>
      </c>
      <c r="E122" s="44" t="s">
        <v>1764</v>
      </c>
      <c r="F122" s="38" t="s">
        <v>94</v>
      </c>
      <c r="G122" s="13" t="s">
        <v>200</v>
      </c>
      <c r="H122" s="13" t="s">
        <v>198</v>
      </c>
      <c r="I122" t="s">
        <v>97</v>
      </c>
      <c r="J122" t="s">
        <v>1168</v>
      </c>
      <c r="K122" t="s">
        <v>1167</v>
      </c>
      <c r="L122" t="s">
        <v>1175</v>
      </c>
      <c r="M122" t="s">
        <v>1176</v>
      </c>
      <c r="N122" t="s">
        <v>1170</v>
      </c>
      <c r="O122" t="s">
        <v>1185</v>
      </c>
      <c r="P122" t="s">
        <v>1188</v>
      </c>
    </row>
    <row r="123" spans="1:16" ht="15" x14ac:dyDescent="0.25">
      <c r="A123" s="4">
        <v>14</v>
      </c>
      <c r="B123" s="331" t="s">
        <v>64</v>
      </c>
      <c r="C123" s="1">
        <v>14</v>
      </c>
      <c r="D123" s="212" t="s">
        <v>1152</v>
      </c>
      <c r="E123" s="44" t="s">
        <v>1764</v>
      </c>
      <c r="F123" s="38" t="s">
        <v>94</v>
      </c>
      <c r="G123" s="13" t="s">
        <v>201</v>
      </c>
      <c r="H123" s="13" t="s">
        <v>202</v>
      </c>
      <c r="I123" t="s">
        <v>97</v>
      </c>
      <c r="J123" t="s">
        <v>1168</v>
      </c>
      <c r="K123" t="s">
        <v>1167</v>
      </c>
      <c r="L123" t="s">
        <v>1176</v>
      </c>
      <c r="M123" t="s">
        <v>1170</v>
      </c>
      <c r="N123" t="s">
        <v>1189</v>
      </c>
    </row>
    <row r="124" spans="1:16" x14ac:dyDescent="0.2">
      <c r="A124" s="18"/>
      <c r="B124" s="333"/>
      <c r="C124" s="6"/>
      <c r="D124" s="6"/>
      <c r="E124" s="6"/>
      <c r="F124" s="42"/>
      <c r="G124" s="14"/>
      <c r="H124" s="14"/>
    </row>
    <row r="125" spans="1:16" x14ac:dyDescent="0.2">
      <c r="B125" s="334"/>
      <c r="F125" s="43"/>
    </row>
    <row r="126" spans="1:16" ht="15" x14ac:dyDescent="0.25">
      <c r="A126" s="19"/>
      <c r="B126" s="335" t="s">
        <v>203</v>
      </c>
      <c r="C126" s="16"/>
      <c r="D126" s="16"/>
      <c r="E126" s="16"/>
      <c r="F126" s="33"/>
      <c r="G126" s="15"/>
      <c r="H126" s="15"/>
    </row>
    <row r="127" spans="1:16" ht="15" x14ac:dyDescent="0.25">
      <c r="A127" s="4"/>
      <c r="B127" s="330"/>
      <c r="C127" s="1"/>
      <c r="D127" s="1"/>
      <c r="E127" s="1"/>
      <c r="F127" s="38"/>
      <c r="G127" s="13"/>
      <c r="H127" s="13"/>
    </row>
    <row r="128" spans="1:16" ht="15" x14ac:dyDescent="0.25">
      <c r="A128" s="4">
        <v>1</v>
      </c>
      <c r="B128" s="331" t="s">
        <v>66</v>
      </c>
      <c r="C128" s="1">
        <v>1</v>
      </c>
      <c r="D128" s="212" t="s">
        <v>1152</v>
      </c>
      <c r="E128" s="44" t="s">
        <v>204</v>
      </c>
      <c r="F128" s="38" t="s">
        <v>134</v>
      </c>
      <c r="G128" s="13" t="s">
        <v>205</v>
      </c>
      <c r="H128" s="13" t="s">
        <v>206</v>
      </c>
      <c r="I128" t="s">
        <v>1177</v>
      </c>
      <c r="J128" t="s">
        <v>1171</v>
      </c>
      <c r="K128" t="s">
        <v>1181</v>
      </c>
      <c r="L128" t="s">
        <v>1170</v>
      </c>
    </row>
    <row r="129" spans="1:15" ht="15" x14ac:dyDescent="0.25">
      <c r="A129" s="4">
        <v>2</v>
      </c>
      <c r="B129" s="331" t="s">
        <v>67</v>
      </c>
      <c r="C129" s="1">
        <v>2</v>
      </c>
      <c r="D129" s="212" t="s">
        <v>1152</v>
      </c>
      <c r="E129" s="44" t="s">
        <v>204</v>
      </c>
      <c r="F129" s="38" t="s">
        <v>99</v>
      </c>
      <c r="G129" s="13" t="s">
        <v>207</v>
      </c>
      <c r="H129" s="13" t="s">
        <v>208</v>
      </c>
      <c r="I129" t="s">
        <v>1177</v>
      </c>
      <c r="J129" t="s">
        <v>1171</v>
      </c>
      <c r="K129" t="s">
        <v>1190</v>
      </c>
    </row>
    <row r="130" spans="1:15" ht="15" x14ac:dyDescent="0.25">
      <c r="A130" s="4">
        <v>3</v>
      </c>
      <c r="B130" s="331" t="s">
        <v>209</v>
      </c>
      <c r="C130" s="1">
        <v>3</v>
      </c>
      <c r="D130" s="212" t="s">
        <v>1152</v>
      </c>
      <c r="E130" s="44" t="s">
        <v>204</v>
      </c>
      <c r="F130" s="38" t="s">
        <v>94</v>
      </c>
      <c r="G130" s="13" t="s">
        <v>210</v>
      </c>
      <c r="H130" s="13" t="s">
        <v>211</v>
      </c>
      <c r="I130" t="s">
        <v>1177</v>
      </c>
      <c r="J130" t="s">
        <v>1171</v>
      </c>
      <c r="K130" t="s">
        <v>1190</v>
      </c>
    </row>
    <row r="131" spans="1:15" ht="15" x14ac:dyDescent="0.25">
      <c r="A131" s="4">
        <v>4</v>
      </c>
      <c r="B131" s="331" t="s">
        <v>65</v>
      </c>
      <c r="C131" s="1">
        <v>4</v>
      </c>
      <c r="D131" s="212" t="s">
        <v>1152</v>
      </c>
      <c r="E131" s="44" t="s">
        <v>204</v>
      </c>
      <c r="F131" s="38" t="s">
        <v>134</v>
      </c>
      <c r="G131" s="13" t="s">
        <v>212</v>
      </c>
      <c r="H131" s="13" t="s">
        <v>213</v>
      </c>
      <c r="I131" t="s">
        <v>97</v>
      </c>
      <c r="J131" t="s">
        <v>1177</v>
      </c>
      <c r="K131" t="s">
        <v>1171</v>
      </c>
      <c r="L131" t="s">
        <v>1170</v>
      </c>
      <c r="M131" t="s">
        <v>1191</v>
      </c>
    </row>
    <row r="132" spans="1:15" ht="15" x14ac:dyDescent="0.25">
      <c r="A132" s="4">
        <v>5</v>
      </c>
      <c r="B132" s="331" t="s">
        <v>214</v>
      </c>
      <c r="C132" s="1">
        <v>5</v>
      </c>
      <c r="D132" s="212" t="s">
        <v>1152</v>
      </c>
      <c r="E132" s="44" t="s">
        <v>204</v>
      </c>
      <c r="F132" s="38" t="s">
        <v>99</v>
      </c>
      <c r="G132" s="13" t="s">
        <v>215</v>
      </c>
      <c r="H132" s="13" t="s">
        <v>216</v>
      </c>
      <c r="I132" t="s">
        <v>97</v>
      </c>
      <c r="J132" t="s">
        <v>1177</v>
      </c>
      <c r="K132" t="s">
        <v>1169</v>
      </c>
      <c r="L132" t="s">
        <v>1171</v>
      </c>
      <c r="M132" t="s">
        <v>1191</v>
      </c>
      <c r="N132" t="s">
        <v>1190</v>
      </c>
      <c r="O132" t="s">
        <v>1191</v>
      </c>
    </row>
    <row r="133" spans="1:15" x14ac:dyDescent="0.2">
      <c r="A133" s="18"/>
      <c r="B133" s="333"/>
      <c r="C133" s="6"/>
      <c r="D133" s="6"/>
      <c r="E133" s="6"/>
      <c r="F133" s="42"/>
      <c r="G133" s="14"/>
      <c r="H133" s="14"/>
    </row>
    <row r="134" spans="1:15" x14ac:dyDescent="0.2">
      <c r="B134" s="334"/>
      <c r="F134" s="43"/>
    </row>
    <row r="135" spans="1:15" ht="15" x14ac:dyDescent="0.25">
      <c r="A135" s="19"/>
      <c r="B135" s="335" t="s">
        <v>217</v>
      </c>
      <c r="C135" s="16"/>
      <c r="D135" s="16"/>
      <c r="E135" s="16"/>
      <c r="F135" s="33"/>
      <c r="G135" s="15"/>
      <c r="H135" s="15"/>
    </row>
    <row r="136" spans="1:15" ht="15" x14ac:dyDescent="0.25">
      <c r="A136" s="4"/>
      <c r="B136" s="330"/>
      <c r="C136" s="1"/>
      <c r="D136" s="1"/>
      <c r="E136" s="1"/>
      <c r="F136" s="38"/>
      <c r="G136" s="13"/>
      <c r="H136" s="13"/>
    </row>
    <row r="137" spans="1:15" ht="15" x14ac:dyDescent="0.25">
      <c r="A137" s="4">
        <v>1</v>
      </c>
      <c r="B137" s="331" t="s">
        <v>219</v>
      </c>
      <c r="C137" s="1">
        <v>1</v>
      </c>
      <c r="D137" s="212" t="s">
        <v>1152</v>
      </c>
      <c r="E137" s="44" t="s">
        <v>1765</v>
      </c>
      <c r="F137" s="38" t="s">
        <v>134</v>
      </c>
      <c r="G137" s="13" t="s">
        <v>220</v>
      </c>
      <c r="H137" s="13" t="s">
        <v>221</v>
      </c>
      <c r="I137" t="s">
        <v>97</v>
      </c>
      <c r="J137" t="s">
        <v>1168</v>
      </c>
      <c r="K137" t="s">
        <v>1177</v>
      </c>
      <c r="L137" t="s">
        <v>1178</v>
      </c>
      <c r="M137" t="s">
        <v>1195</v>
      </c>
      <c r="N137" t="s">
        <v>1194</v>
      </c>
    </row>
    <row r="138" spans="1:15" ht="15" x14ac:dyDescent="0.25">
      <c r="A138" s="4">
        <v>2</v>
      </c>
      <c r="B138" s="331" t="s">
        <v>68</v>
      </c>
      <c r="C138" s="1">
        <v>2</v>
      </c>
      <c r="D138" s="212" t="s">
        <v>1152</v>
      </c>
      <c r="E138" s="44" t="s">
        <v>1765</v>
      </c>
      <c r="F138" s="38" t="s">
        <v>99</v>
      </c>
      <c r="G138" s="13" t="s">
        <v>222</v>
      </c>
      <c r="H138" s="13" t="s">
        <v>223</v>
      </c>
      <c r="I138" t="s">
        <v>97</v>
      </c>
      <c r="J138" t="s">
        <v>1168</v>
      </c>
      <c r="K138" t="s">
        <v>1167</v>
      </c>
      <c r="L138" t="s">
        <v>1178</v>
      </c>
      <c r="M138" t="s">
        <v>1195</v>
      </c>
      <c r="N138" t="s">
        <v>1194</v>
      </c>
      <c r="O138" t="s">
        <v>1190</v>
      </c>
    </row>
    <row r="139" spans="1:15" ht="15" x14ac:dyDescent="0.25">
      <c r="A139" s="4">
        <v>3</v>
      </c>
      <c r="B139" s="331" t="s">
        <v>224</v>
      </c>
      <c r="C139" s="1">
        <v>3</v>
      </c>
      <c r="D139" s="212" t="s">
        <v>1152</v>
      </c>
      <c r="E139" s="44" t="s">
        <v>1765</v>
      </c>
      <c r="F139" s="38" t="s">
        <v>134</v>
      </c>
      <c r="G139" s="13" t="s">
        <v>225</v>
      </c>
      <c r="H139" s="13" t="s">
        <v>226</v>
      </c>
      <c r="I139" t="s">
        <v>1178</v>
      </c>
      <c r="J139" t="s">
        <v>1176</v>
      </c>
      <c r="K139" t="s">
        <v>1172</v>
      </c>
      <c r="L139" t="s">
        <v>1195</v>
      </c>
      <c r="M139" t="s">
        <v>1194</v>
      </c>
    </row>
    <row r="140" spans="1:15" ht="15" x14ac:dyDescent="0.25">
      <c r="A140" s="4">
        <v>4</v>
      </c>
      <c r="B140" s="331" t="s">
        <v>69</v>
      </c>
      <c r="C140" s="1">
        <v>4</v>
      </c>
      <c r="D140" s="212" t="s">
        <v>1152</v>
      </c>
      <c r="E140" s="44" t="s">
        <v>1765</v>
      </c>
      <c r="F140" s="38" t="s">
        <v>134</v>
      </c>
      <c r="G140" s="13" t="s">
        <v>227</v>
      </c>
      <c r="H140" s="13" t="s">
        <v>228</v>
      </c>
      <c r="I140" t="s">
        <v>97</v>
      </c>
      <c r="J140" t="s">
        <v>1168</v>
      </c>
      <c r="K140" t="s">
        <v>1167</v>
      </c>
      <c r="L140" t="s">
        <v>1195</v>
      </c>
      <c r="M140" t="s">
        <v>1194</v>
      </c>
    </row>
    <row r="141" spans="1:15" ht="15" x14ac:dyDescent="0.25">
      <c r="A141" s="4">
        <v>5</v>
      </c>
      <c r="B141" s="331" t="s">
        <v>229</v>
      </c>
      <c r="C141" s="1">
        <v>5</v>
      </c>
      <c r="D141" s="212" t="s">
        <v>1152</v>
      </c>
      <c r="E141" s="44" t="s">
        <v>1765</v>
      </c>
      <c r="F141" s="38" t="s">
        <v>134</v>
      </c>
      <c r="G141" s="13" t="s">
        <v>230</v>
      </c>
      <c r="H141" s="13" t="s">
        <v>231</v>
      </c>
      <c r="I141" t="s">
        <v>97</v>
      </c>
      <c r="J141" t="s">
        <v>1168</v>
      </c>
      <c r="K141" t="s">
        <v>1167</v>
      </c>
      <c r="L141" t="s">
        <v>1195</v>
      </c>
      <c r="M141" t="s">
        <v>1194</v>
      </c>
      <c r="N141" t="s">
        <v>1191</v>
      </c>
      <c r="O141" t="s">
        <v>1190</v>
      </c>
    </row>
    <row r="142" spans="1:15" x14ac:dyDescent="0.2">
      <c r="A142" s="18"/>
      <c r="B142" s="333"/>
      <c r="C142" s="6"/>
      <c r="D142" s="6"/>
      <c r="E142" s="6"/>
      <c r="F142" s="42"/>
      <c r="G142" s="14"/>
      <c r="H142" s="14"/>
    </row>
    <row r="143" spans="1:15" x14ac:dyDescent="0.2">
      <c r="B143" s="334"/>
      <c r="F143" s="43"/>
    </row>
    <row r="144" spans="1:15" ht="15" x14ac:dyDescent="0.25">
      <c r="A144" s="19"/>
      <c r="B144" s="335" t="s">
        <v>232</v>
      </c>
      <c r="C144" s="16"/>
      <c r="D144" s="16"/>
      <c r="E144" s="16"/>
      <c r="F144" s="33"/>
      <c r="G144" s="15"/>
      <c r="H144" s="15"/>
    </row>
    <row r="145" spans="1:13" ht="15" x14ac:dyDescent="0.25">
      <c r="A145" s="4"/>
      <c r="B145" s="330"/>
      <c r="C145" s="1"/>
      <c r="D145" s="1"/>
      <c r="E145" s="1"/>
      <c r="F145" s="38"/>
      <c r="G145" s="13"/>
      <c r="H145" s="13"/>
    </row>
    <row r="146" spans="1:13" ht="15" x14ac:dyDescent="0.25">
      <c r="A146" s="4">
        <v>1</v>
      </c>
      <c r="B146" s="331" t="s">
        <v>234</v>
      </c>
      <c r="C146" s="1">
        <v>1</v>
      </c>
      <c r="D146" s="212" t="s">
        <v>1152</v>
      </c>
      <c r="E146" s="44" t="s">
        <v>233</v>
      </c>
      <c r="F146" s="38" t="s">
        <v>94</v>
      </c>
      <c r="G146" s="13" t="s">
        <v>235</v>
      </c>
      <c r="H146" s="13" t="s">
        <v>236</v>
      </c>
      <c r="I146" t="s">
        <v>1171</v>
      </c>
      <c r="J146" t="s">
        <v>1193</v>
      </c>
      <c r="K146" t="s">
        <v>1191</v>
      </c>
      <c r="L146" t="s">
        <v>1190</v>
      </c>
      <c r="M146" t="s">
        <v>1192</v>
      </c>
    </row>
    <row r="147" spans="1:13" ht="15" x14ac:dyDescent="0.25">
      <c r="A147" s="4">
        <v>2</v>
      </c>
      <c r="B147" s="331" t="s">
        <v>237</v>
      </c>
      <c r="C147" s="1">
        <v>2</v>
      </c>
      <c r="D147" s="212" t="s">
        <v>1152</v>
      </c>
      <c r="E147" s="44" t="s">
        <v>233</v>
      </c>
      <c r="F147" s="38" t="s">
        <v>94</v>
      </c>
      <c r="G147" s="13" t="s">
        <v>238</v>
      </c>
      <c r="H147" s="13" t="s">
        <v>239</v>
      </c>
      <c r="I147" t="s">
        <v>1171</v>
      </c>
      <c r="J147" t="s">
        <v>1193</v>
      </c>
      <c r="K147" t="s">
        <v>1191</v>
      </c>
      <c r="L147" t="s">
        <v>1190</v>
      </c>
      <c r="M147" t="s">
        <v>1192</v>
      </c>
    </row>
    <row r="148" spans="1:13" ht="15" x14ac:dyDescent="0.25">
      <c r="A148" s="4">
        <v>3</v>
      </c>
      <c r="B148" s="331" t="s">
        <v>240</v>
      </c>
      <c r="C148" s="1">
        <v>3</v>
      </c>
      <c r="D148" s="212" t="s">
        <v>1152</v>
      </c>
      <c r="E148" s="44" t="s">
        <v>233</v>
      </c>
      <c r="F148" s="38" t="s">
        <v>134</v>
      </c>
      <c r="G148" s="13" t="s">
        <v>241</v>
      </c>
      <c r="H148" s="13" t="s">
        <v>242</v>
      </c>
      <c r="I148" t="s">
        <v>1171</v>
      </c>
      <c r="J148" t="s">
        <v>1193</v>
      </c>
      <c r="K148" t="s">
        <v>1191</v>
      </c>
      <c r="L148" t="s">
        <v>1190</v>
      </c>
      <c r="M148" t="s">
        <v>1192</v>
      </c>
    </row>
    <row r="149" spans="1:13" ht="15" x14ac:dyDescent="0.25">
      <c r="A149" s="4"/>
      <c r="B149" s="5"/>
      <c r="C149" s="1"/>
      <c r="D149" s="1"/>
      <c r="E149" s="44"/>
      <c r="F149" s="38"/>
      <c r="G149" s="13"/>
      <c r="H149" s="13"/>
    </row>
    <row r="150" spans="1:13" ht="15" x14ac:dyDescent="0.25">
      <c r="A150" s="46"/>
      <c r="B150" s="48" t="s">
        <v>243</v>
      </c>
      <c r="C150" s="47"/>
      <c r="D150" s="47"/>
      <c r="E150" s="47"/>
      <c r="F150" s="49" t="s">
        <v>244</v>
      </c>
      <c r="G150" s="50"/>
      <c r="H150" s="50" t="s">
        <v>245</v>
      </c>
    </row>
    <row r="152" spans="1:13" x14ac:dyDescent="0.2">
      <c r="A152" s="9" t="s">
        <v>81</v>
      </c>
      <c r="B152" s="336" t="s">
        <v>1768</v>
      </c>
    </row>
    <row r="153" spans="1:13" ht="15" x14ac:dyDescent="0.25">
      <c r="B153" s="337" t="s">
        <v>1769</v>
      </c>
    </row>
    <row r="154" spans="1:13" x14ac:dyDescent="0.2">
      <c r="B154" s="338"/>
    </row>
    <row r="155" spans="1:13" x14ac:dyDescent="0.2">
      <c r="A155">
        <v>1</v>
      </c>
      <c r="B155" s="336" t="s">
        <v>1770</v>
      </c>
      <c r="D155" s="9" t="s">
        <v>1152</v>
      </c>
      <c r="E155" s="9" t="s">
        <v>1244</v>
      </c>
      <c r="F155" s="9" t="s">
        <v>94</v>
      </c>
      <c r="G155" s="9" t="s">
        <v>95</v>
      </c>
      <c r="H155" s="9" t="s">
        <v>1785</v>
      </c>
      <c r="I155" s="9" t="s">
        <v>97</v>
      </c>
    </row>
    <row r="156" spans="1:13" x14ac:dyDescent="0.2">
      <c r="A156">
        <v>2</v>
      </c>
      <c r="B156" s="336" t="s">
        <v>1771</v>
      </c>
      <c r="D156" s="9" t="s">
        <v>1152</v>
      </c>
      <c r="E156" s="9" t="s">
        <v>1244</v>
      </c>
      <c r="F156" s="9" t="s">
        <v>94</v>
      </c>
      <c r="G156" s="9" t="s">
        <v>100</v>
      </c>
      <c r="H156" s="9" t="s">
        <v>1784</v>
      </c>
      <c r="I156" s="9" t="s">
        <v>1168</v>
      </c>
    </row>
    <row r="157" spans="1:13" x14ac:dyDescent="0.2">
      <c r="A157">
        <v>3</v>
      </c>
      <c r="B157" s="336" t="s">
        <v>1772</v>
      </c>
      <c r="D157" s="9" t="s">
        <v>1152</v>
      </c>
      <c r="E157" s="9" t="s">
        <v>1244</v>
      </c>
      <c r="F157" s="9" t="s">
        <v>94</v>
      </c>
      <c r="G157" s="9" t="s">
        <v>103</v>
      </c>
      <c r="H157" s="9" t="s">
        <v>1789</v>
      </c>
      <c r="I157" s="9" t="s">
        <v>1177</v>
      </c>
    </row>
    <row r="158" spans="1:13" x14ac:dyDescent="0.2">
      <c r="A158">
        <v>4</v>
      </c>
      <c r="B158" s="336" t="s">
        <v>1773</v>
      </c>
      <c r="D158" s="9" t="s">
        <v>1152</v>
      </c>
      <c r="E158" s="9" t="s">
        <v>1244</v>
      </c>
      <c r="F158" s="9" t="s">
        <v>94</v>
      </c>
      <c r="G158" s="9" t="s">
        <v>106</v>
      </c>
      <c r="H158" s="9" t="s">
        <v>1789</v>
      </c>
      <c r="I158" s="9" t="s">
        <v>1169</v>
      </c>
    </row>
    <row r="159" spans="1:13" x14ac:dyDescent="0.2">
      <c r="A159">
        <v>5</v>
      </c>
      <c r="B159" s="336" t="s">
        <v>1774</v>
      </c>
      <c r="D159" s="9" t="s">
        <v>1152</v>
      </c>
      <c r="E159" s="9" t="s">
        <v>1244</v>
      </c>
      <c r="F159" s="9" t="s">
        <v>94</v>
      </c>
      <c r="G159" s="9" t="s">
        <v>108</v>
      </c>
      <c r="H159" s="9" t="s">
        <v>1789</v>
      </c>
      <c r="I159" s="9" t="s">
        <v>2000</v>
      </c>
    </row>
    <row r="160" spans="1:13" x14ac:dyDescent="0.2">
      <c r="A160">
        <v>6</v>
      </c>
      <c r="B160" s="336" t="s">
        <v>1775</v>
      </c>
      <c r="D160" s="9" t="s">
        <v>1152</v>
      </c>
      <c r="E160" s="9" t="s">
        <v>1244</v>
      </c>
      <c r="F160" s="9" t="s">
        <v>94</v>
      </c>
      <c r="G160" s="9" t="s">
        <v>110</v>
      </c>
      <c r="H160" s="9" t="s">
        <v>1784</v>
      </c>
      <c r="I160" s="9" t="s">
        <v>2001</v>
      </c>
    </row>
    <row r="161" spans="1:11" x14ac:dyDescent="0.2">
      <c r="B161" s="338"/>
      <c r="I161" s="9"/>
    </row>
    <row r="162" spans="1:11" ht="15" x14ac:dyDescent="0.25">
      <c r="B162" s="337" t="s">
        <v>1776</v>
      </c>
      <c r="I162" s="9"/>
    </row>
    <row r="163" spans="1:11" x14ac:dyDescent="0.2">
      <c r="B163" s="338"/>
      <c r="I163" s="9"/>
    </row>
    <row r="164" spans="1:11" x14ac:dyDescent="0.2">
      <c r="A164">
        <v>7</v>
      </c>
      <c r="B164" s="336" t="s">
        <v>1777</v>
      </c>
      <c r="D164" s="9" t="s">
        <v>1152</v>
      </c>
      <c r="E164" s="9" t="s">
        <v>1783</v>
      </c>
      <c r="F164" s="9" t="s">
        <v>94</v>
      </c>
      <c r="G164" s="9" t="s">
        <v>135</v>
      </c>
      <c r="H164" s="9" t="s">
        <v>1785</v>
      </c>
      <c r="I164" s="9" t="s">
        <v>97</v>
      </c>
    </row>
    <row r="165" spans="1:11" x14ac:dyDescent="0.2">
      <c r="A165">
        <v>8</v>
      </c>
      <c r="B165" s="336" t="s">
        <v>1778</v>
      </c>
      <c r="D165" s="9" t="s">
        <v>1152</v>
      </c>
      <c r="E165" s="9" t="s">
        <v>1783</v>
      </c>
      <c r="F165" s="9" t="s">
        <v>94</v>
      </c>
      <c r="G165" s="9" t="s">
        <v>137</v>
      </c>
      <c r="H165" s="9" t="s">
        <v>1784</v>
      </c>
      <c r="I165" s="9" t="s">
        <v>1168</v>
      </c>
    </row>
    <row r="166" spans="1:11" x14ac:dyDescent="0.2">
      <c r="A166">
        <v>9</v>
      </c>
      <c r="B166" s="336" t="s">
        <v>1779</v>
      </c>
      <c r="D166" s="9" t="s">
        <v>1152</v>
      </c>
      <c r="E166" s="9" t="s">
        <v>1783</v>
      </c>
      <c r="F166" s="9" t="s">
        <v>94</v>
      </c>
      <c r="G166" s="9" t="s">
        <v>140</v>
      </c>
      <c r="H166" s="9" t="s">
        <v>1787</v>
      </c>
      <c r="I166" s="9" t="s">
        <v>1173</v>
      </c>
    </row>
    <row r="167" spans="1:11" x14ac:dyDescent="0.2">
      <c r="A167">
        <v>10</v>
      </c>
      <c r="B167" s="336" t="s">
        <v>1780</v>
      </c>
      <c r="D167" s="9" t="s">
        <v>1152</v>
      </c>
      <c r="E167" s="9" t="s">
        <v>1783</v>
      </c>
      <c r="F167" s="9" t="s">
        <v>94</v>
      </c>
      <c r="G167" s="9" t="s">
        <v>143</v>
      </c>
      <c r="H167" s="9" t="s">
        <v>1786</v>
      </c>
      <c r="I167" s="9" t="s">
        <v>1178</v>
      </c>
      <c r="J167" s="9" t="s">
        <v>1181</v>
      </c>
      <c r="K167" s="9" t="s">
        <v>1183</v>
      </c>
    </row>
    <row r="168" spans="1:11" x14ac:dyDescent="0.2">
      <c r="A168">
        <v>11</v>
      </c>
      <c r="B168" s="336" t="s">
        <v>1781</v>
      </c>
      <c r="D168" s="9" t="s">
        <v>1152</v>
      </c>
      <c r="E168" s="9" t="s">
        <v>1783</v>
      </c>
      <c r="F168" s="9" t="s">
        <v>94</v>
      </c>
      <c r="G168" s="9" t="s">
        <v>145</v>
      </c>
      <c r="H168" s="9" t="s">
        <v>1788</v>
      </c>
      <c r="I168" s="9" t="s">
        <v>1182</v>
      </c>
    </row>
    <row r="169" spans="1:11" x14ac:dyDescent="0.2">
      <c r="A169">
        <v>12</v>
      </c>
      <c r="B169" s="336" t="s">
        <v>1782</v>
      </c>
      <c r="D169" s="9" t="s">
        <v>1152</v>
      </c>
      <c r="E169" s="9" t="s">
        <v>1783</v>
      </c>
      <c r="F169" s="9" t="s">
        <v>94</v>
      </c>
      <c r="G169" s="9" t="s">
        <v>147</v>
      </c>
      <c r="H169" s="9" t="s">
        <v>1786</v>
      </c>
      <c r="I169" s="9" t="s">
        <v>1183</v>
      </c>
    </row>
    <row r="170" spans="1:11" x14ac:dyDescent="0.2">
      <c r="I170" s="9"/>
    </row>
  </sheetData>
  <dataValidations count="1">
    <dataValidation type="list" allowBlank="1" showInputMessage="1" showErrorMessage="1" sqref="F128:F132 F77:F89 F94:F105 F110:F123 F137:F141 F146:F148">
      <formula1>autonomie</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P115"/>
  <sheetViews>
    <sheetView view="pageBreakPreview" zoomScale="70" zoomScaleNormal="100" zoomScaleSheetLayoutView="70" workbookViewId="0">
      <selection activeCell="A23" sqref="A23:L25"/>
    </sheetView>
  </sheetViews>
  <sheetFormatPr baseColWidth="10" defaultRowHeight="12.75" x14ac:dyDescent="0.2"/>
  <cols>
    <col min="1" max="42" width="3.28515625" customWidth="1"/>
    <col min="43" max="78" width="4.28515625" customWidth="1"/>
  </cols>
  <sheetData>
    <row r="1" spans="1:42" ht="15" customHeight="1" x14ac:dyDescent="0.2">
      <c r="A1" s="997" t="str">
        <f ca="1">CELL("contenu",Accueil!B4:B4)</f>
        <v>Bac Pro Technicien Menuisier Agenceur</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9"/>
    </row>
    <row r="2" spans="1:42" ht="15" customHeight="1" x14ac:dyDescent="0.2">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2"/>
    </row>
    <row r="3" spans="1:42" ht="15" customHeight="1" x14ac:dyDescent="0.2">
      <c r="A3" s="4"/>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5"/>
    </row>
    <row r="4" spans="1:42" ht="12" customHeight="1" x14ac:dyDescent="0.2">
      <c r="A4" s="1003" t="s">
        <v>1146</v>
      </c>
      <c r="B4" s="1004"/>
      <c r="C4" s="1004"/>
      <c r="D4" s="1004"/>
      <c r="E4" s="1004"/>
      <c r="F4" s="1004"/>
      <c r="G4" s="1004"/>
      <c r="H4" s="1009" t="str">
        <f ca="1">'Entête Dossier'!M23</f>
        <v>TABLETTE D'ANGLE</v>
      </c>
      <c r="I4" s="1009"/>
      <c r="J4" s="1009"/>
      <c r="K4" s="1009"/>
      <c r="L4" s="1009"/>
      <c r="M4" s="1009"/>
      <c r="N4" s="1009"/>
      <c r="O4" s="1009"/>
      <c r="P4" s="1009"/>
      <c r="Q4" s="1009"/>
      <c r="R4" s="1009"/>
      <c r="S4" s="1009"/>
      <c r="T4" s="1009"/>
      <c r="U4" s="1009"/>
      <c r="V4" s="1009"/>
      <c r="W4" s="1009"/>
      <c r="X4" s="1009"/>
      <c r="Y4" s="1009"/>
      <c r="Z4" s="1010"/>
      <c r="AA4" s="1"/>
      <c r="AB4" s="874"/>
      <c r="AC4" s="875"/>
      <c r="AD4" s="875"/>
      <c r="AE4" s="875"/>
      <c r="AF4" s="875"/>
      <c r="AG4" s="875"/>
      <c r="AH4" s="875"/>
      <c r="AI4" s="875"/>
      <c r="AJ4" s="875"/>
      <c r="AK4" s="875"/>
      <c r="AL4" s="875"/>
      <c r="AM4" s="875"/>
      <c r="AN4" s="875"/>
      <c r="AO4" s="875"/>
      <c r="AP4" s="876"/>
    </row>
    <row r="5" spans="1:42" ht="12" customHeight="1" x14ac:dyDescent="0.2">
      <c r="A5" s="1005"/>
      <c r="B5" s="1006"/>
      <c r="C5" s="1006"/>
      <c r="D5" s="1006"/>
      <c r="E5" s="1006"/>
      <c r="F5" s="1006"/>
      <c r="G5" s="1006"/>
      <c r="H5" s="1011"/>
      <c r="I5" s="1011"/>
      <c r="J5" s="1011"/>
      <c r="K5" s="1011"/>
      <c r="L5" s="1011"/>
      <c r="M5" s="1011"/>
      <c r="N5" s="1011"/>
      <c r="O5" s="1011"/>
      <c r="P5" s="1011"/>
      <c r="Q5" s="1011"/>
      <c r="R5" s="1011"/>
      <c r="S5" s="1011"/>
      <c r="T5" s="1011"/>
      <c r="U5" s="1011"/>
      <c r="V5" s="1011"/>
      <c r="W5" s="1011"/>
      <c r="X5" s="1011"/>
      <c r="Y5" s="1011"/>
      <c r="Z5" s="1012"/>
      <c r="AA5" s="1"/>
      <c r="AB5" s="877"/>
      <c r="AC5" s="535"/>
      <c r="AD5" s="535"/>
      <c r="AE5" s="535"/>
      <c r="AF5" s="535"/>
      <c r="AG5" s="535"/>
      <c r="AH5" s="535"/>
      <c r="AI5" s="535"/>
      <c r="AJ5" s="535"/>
      <c r="AK5" s="535"/>
      <c r="AL5" s="535"/>
      <c r="AM5" s="535"/>
      <c r="AN5" s="535"/>
      <c r="AO5" s="535"/>
      <c r="AP5" s="878"/>
    </row>
    <row r="6" spans="1:42" ht="12" customHeight="1" x14ac:dyDescent="0.2">
      <c r="A6" s="1007"/>
      <c r="B6" s="1008"/>
      <c r="C6" s="1008"/>
      <c r="D6" s="1008"/>
      <c r="E6" s="1008"/>
      <c r="F6" s="1008"/>
      <c r="G6" s="1008"/>
      <c r="H6" s="1013"/>
      <c r="I6" s="1013"/>
      <c r="J6" s="1013"/>
      <c r="K6" s="1013"/>
      <c r="L6" s="1013"/>
      <c r="M6" s="1013"/>
      <c r="N6" s="1013"/>
      <c r="O6" s="1013"/>
      <c r="P6" s="1013"/>
      <c r="Q6" s="1013"/>
      <c r="R6" s="1013"/>
      <c r="S6" s="1013"/>
      <c r="T6" s="1013"/>
      <c r="U6" s="1013"/>
      <c r="V6" s="1013"/>
      <c r="W6" s="1013"/>
      <c r="X6" s="1013"/>
      <c r="Y6" s="1013"/>
      <c r="Z6" s="1014"/>
      <c r="AA6" s="1"/>
      <c r="AB6" s="877"/>
      <c r="AC6" s="535"/>
      <c r="AD6" s="535"/>
      <c r="AE6" s="535"/>
      <c r="AF6" s="535"/>
      <c r="AG6" s="535"/>
      <c r="AH6" s="535"/>
      <c r="AI6" s="535"/>
      <c r="AJ6" s="535"/>
      <c r="AK6" s="535"/>
      <c r="AL6" s="535"/>
      <c r="AM6" s="535"/>
      <c r="AN6" s="535"/>
      <c r="AO6" s="535"/>
      <c r="AP6" s="878"/>
    </row>
    <row r="7" spans="1:42" ht="12" customHeight="1" x14ac:dyDescent="0.2">
      <c r="A7" s="4"/>
      <c r="B7" s="1"/>
      <c r="C7" s="1"/>
      <c r="D7" s="1"/>
      <c r="E7" s="1"/>
      <c r="F7" s="1"/>
      <c r="G7" s="1"/>
      <c r="H7" s="1"/>
      <c r="I7" s="1"/>
      <c r="J7" s="1"/>
      <c r="K7" s="1"/>
      <c r="L7" s="1"/>
      <c r="M7" s="1"/>
      <c r="N7" s="1"/>
      <c r="O7" s="1"/>
      <c r="P7" s="1"/>
      <c r="Q7" s="1"/>
      <c r="R7" s="1"/>
      <c r="S7" s="1"/>
      <c r="T7" s="1"/>
      <c r="U7" s="1"/>
      <c r="V7" s="1"/>
      <c r="W7" s="1"/>
      <c r="X7" s="1"/>
      <c r="Y7" s="1"/>
      <c r="Z7" s="1"/>
      <c r="AA7" s="1"/>
      <c r="AB7" s="877"/>
      <c r="AC7" s="535"/>
      <c r="AD7" s="535"/>
      <c r="AE7" s="535"/>
      <c r="AF7" s="535"/>
      <c r="AG7" s="535"/>
      <c r="AH7" s="535"/>
      <c r="AI7" s="535"/>
      <c r="AJ7" s="535"/>
      <c r="AK7" s="535"/>
      <c r="AL7" s="535"/>
      <c r="AM7" s="535"/>
      <c r="AN7" s="535"/>
      <c r="AO7" s="535"/>
      <c r="AP7" s="878"/>
    </row>
    <row r="8" spans="1:42" ht="12" customHeight="1" x14ac:dyDescent="0.2">
      <c r="A8" s="1003" t="s">
        <v>1807</v>
      </c>
      <c r="B8" s="1004"/>
      <c r="C8" s="1004"/>
      <c r="D8" s="1004"/>
      <c r="E8" s="1004"/>
      <c r="F8" s="1004"/>
      <c r="G8" s="1004"/>
      <c r="H8" s="1015" t="str">
        <f ca="1">'Fiche (1)'!AO42</f>
        <v>DUBOIS Victor</v>
      </c>
      <c r="I8" s="1015"/>
      <c r="J8" s="1015"/>
      <c r="K8" s="1015"/>
      <c r="L8" s="1015"/>
      <c r="M8" s="1015"/>
      <c r="N8" s="1015"/>
      <c r="O8" s="1015"/>
      <c r="P8" s="1015"/>
      <c r="Q8" s="1015"/>
      <c r="R8" s="1015"/>
      <c r="S8" s="1015"/>
      <c r="T8" s="1015"/>
      <c r="U8" s="1015"/>
      <c r="V8" s="1015"/>
      <c r="W8" s="1015"/>
      <c r="X8" s="1015"/>
      <c r="Y8" s="1015"/>
      <c r="Z8" s="1016"/>
      <c r="AA8" s="1"/>
      <c r="AB8" s="877"/>
      <c r="AC8" s="535"/>
      <c r="AD8" s="535"/>
      <c r="AE8" s="535"/>
      <c r="AF8" s="535"/>
      <c r="AG8" s="535"/>
      <c r="AH8" s="535"/>
      <c r="AI8" s="535"/>
      <c r="AJ8" s="535"/>
      <c r="AK8" s="535"/>
      <c r="AL8" s="535"/>
      <c r="AM8" s="535"/>
      <c r="AN8" s="535"/>
      <c r="AO8" s="535"/>
      <c r="AP8" s="878"/>
    </row>
    <row r="9" spans="1:42" ht="12" customHeight="1" x14ac:dyDescent="0.2">
      <c r="A9" s="1005"/>
      <c r="B9" s="1006"/>
      <c r="C9" s="1006"/>
      <c r="D9" s="1006"/>
      <c r="E9" s="1006"/>
      <c r="F9" s="1006"/>
      <c r="G9" s="1006"/>
      <c r="H9" s="1017"/>
      <c r="I9" s="1017"/>
      <c r="J9" s="1017"/>
      <c r="K9" s="1017"/>
      <c r="L9" s="1017"/>
      <c r="M9" s="1017"/>
      <c r="N9" s="1017"/>
      <c r="O9" s="1017"/>
      <c r="P9" s="1017"/>
      <c r="Q9" s="1017"/>
      <c r="R9" s="1017"/>
      <c r="S9" s="1017"/>
      <c r="T9" s="1017"/>
      <c r="U9" s="1017"/>
      <c r="V9" s="1017"/>
      <c r="W9" s="1017"/>
      <c r="X9" s="1017"/>
      <c r="Y9" s="1017"/>
      <c r="Z9" s="1018"/>
      <c r="AA9" s="1"/>
      <c r="AB9" s="877"/>
      <c r="AC9" s="535"/>
      <c r="AD9" s="535"/>
      <c r="AE9" s="535"/>
      <c r="AF9" s="535"/>
      <c r="AG9" s="535"/>
      <c r="AH9" s="535"/>
      <c r="AI9" s="535"/>
      <c r="AJ9" s="535"/>
      <c r="AK9" s="535"/>
      <c r="AL9" s="535"/>
      <c r="AM9" s="535"/>
      <c r="AN9" s="535"/>
      <c r="AO9" s="535"/>
      <c r="AP9" s="878"/>
    </row>
    <row r="10" spans="1:42" ht="12" customHeight="1" x14ac:dyDescent="0.2">
      <c r="A10" s="1007"/>
      <c r="B10" s="1008"/>
      <c r="C10" s="1008"/>
      <c r="D10" s="1008"/>
      <c r="E10" s="1008"/>
      <c r="F10" s="1008"/>
      <c r="G10" s="1008"/>
      <c r="H10" s="455"/>
      <c r="I10" s="455"/>
      <c r="J10" s="455"/>
      <c r="K10" s="455"/>
      <c r="L10" s="455"/>
      <c r="M10" s="455"/>
      <c r="N10" s="455"/>
      <c r="O10" s="455"/>
      <c r="P10" s="455"/>
      <c r="Q10" s="455"/>
      <c r="R10" s="455"/>
      <c r="S10" s="455"/>
      <c r="T10" s="455"/>
      <c r="U10" s="455"/>
      <c r="V10" s="455"/>
      <c r="W10" s="455"/>
      <c r="X10" s="455"/>
      <c r="Y10" s="455"/>
      <c r="Z10" s="456"/>
      <c r="AA10" s="1"/>
      <c r="AB10" s="877"/>
      <c r="AC10" s="535"/>
      <c r="AD10" s="535"/>
      <c r="AE10" s="535"/>
      <c r="AF10" s="535"/>
      <c r="AG10" s="535"/>
      <c r="AH10" s="535"/>
      <c r="AI10" s="535"/>
      <c r="AJ10" s="535"/>
      <c r="AK10" s="535"/>
      <c r="AL10" s="535"/>
      <c r="AM10" s="535"/>
      <c r="AN10" s="535"/>
      <c r="AO10" s="535"/>
      <c r="AP10" s="878"/>
    </row>
    <row r="11" spans="1:42" ht="12" customHeight="1" x14ac:dyDescent="0.2">
      <c r="A11" s="4"/>
      <c r="B11" s="1"/>
      <c r="C11" s="1"/>
      <c r="D11" s="1"/>
      <c r="E11" s="1"/>
      <c r="F11" s="1"/>
      <c r="G11" s="1"/>
      <c r="H11" s="1"/>
      <c r="I11" s="1"/>
      <c r="J11" s="1"/>
      <c r="K11" s="1"/>
      <c r="L11" s="1"/>
      <c r="M11" s="1"/>
      <c r="N11" s="1"/>
      <c r="O11" s="1"/>
      <c r="P11" s="1"/>
      <c r="Q11" s="1"/>
      <c r="R11" s="1"/>
      <c r="S11" s="1"/>
      <c r="T11" s="1"/>
      <c r="U11" s="1"/>
      <c r="V11" s="1"/>
      <c r="W11" s="1"/>
      <c r="X11" s="1"/>
      <c r="Y11" s="1"/>
      <c r="Z11" s="1"/>
      <c r="AA11" s="1"/>
      <c r="AB11" s="877"/>
      <c r="AC11" s="535"/>
      <c r="AD11" s="535"/>
      <c r="AE11" s="535"/>
      <c r="AF11" s="535"/>
      <c r="AG11" s="535"/>
      <c r="AH11" s="535"/>
      <c r="AI11" s="535"/>
      <c r="AJ11" s="535"/>
      <c r="AK11" s="535"/>
      <c r="AL11" s="535"/>
      <c r="AM11" s="535"/>
      <c r="AN11" s="535"/>
      <c r="AO11" s="535"/>
      <c r="AP11" s="878"/>
    </row>
    <row r="12" spans="1:42" ht="12" customHeight="1" x14ac:dyDescent="0.2">
      <c r="A12" s="1003" t="s">
        <v>1808</v>
      </c>
      <c r="B12" s="1004"/>
      <c r="C12" s="1004"/>
      <c r="D12" s="1004"/>
      <c r="E12" s="1004"/>
      <c r="F12" s="1004"/>
      <c r="G12" s="1004"/>
      <c r="H12" s="1019">
        <f ca="1">TODAY()</f>
        <v>43504</v>
      </c>
      <c r="I12" s="1020"/>
      <c r="J12" s="1020"/>
      <c r="K12" s="1020"/>
      <c r="L12" s="1020"/>
      <c r="M12" s="1020"/>
      <c r="N12" s="1020"/>
      <c r="O12" s="1021"/>
      <c r="P12" s="1"/>
      <c r="Q12" s="1003" t="s">
        <v>2002</v>
      </c>
      <c r="R12" s="1004"/>
      <c r="S12" s="1004"/>
      <c r="T12" s="1004"/>
      <c r="U12" s="1026" t="str">
        <f>CONCATENATE((SUM(AK23:AM61))," / ",(SUM(AO23:AP61)))</f>
        <v>14 / 20</v>
      </c>
      <c r="V12" s="1026"/>
      <c r="W12" s="1026"/>
      <c r="X12" s="1026"/>
      <c r="Y12" s="1026"/>
      <c r="Z12" s="1027"/>
      <c r="AA12" s="1"/>
      <c r="AB12" s="877"/>
      <c r="AC12" s="535"/>
      <c r="AD12" s="535"/>
      <c r="AE12" s="535"/>
      <c r="AF12" s="535"/>
      <c r="AG12" s="535"/>
      <c r="AH12" s="535"/>
      <c r="AI12" s="535"/>
      <c r="AJ12" s="535"/>
      <c r="AK12" s="535"/>
      <c r="AL12" s="535"/>
      <c r="AM12" s="535"/>
      <c r="AN12" s="535"/>
      <c r="AO12" s="535"/>
      <c r="AP12" s="878"/>
    </row>
    <row r="13" spans="1:42" ht="12" customHeight="1" x14ac:dyDescent="0.2">
      <c r="A13" s="1005"/>
      <c r="B13" s="1006"/>
      <c r="C13" s="1006"/>
      <c r="D13" s="1006"/>
      <c r="E13" s="1006"/>
      <c r="F13" s="1006"/>
      <c r="G13" s="1006"/>
      <c r="H13" s="1022"/>
      <c r="I13" s="1022"/>
      <c r="J13" s="1022"/>
      <c r="K13" s="1022"/>
      <c r="L13" s="1022"/>
      <c r="M13" s="1022"/>
      <c r="N13" s="1022"/>
      <c r="O13" s="1023"/>
      <c r="P13" s="1"/>
      <c r="Q13" s="1005"/>
      <c r="R13" s="1006"/>
      <c r="S13" s="1006"/>
      <c r="T13" s="1006"/>
      <c r="U13" s="1028"/>
      <c r="V13" s="1028"/>
      <c r="W13" s="1028"/>
      <c r="X13" s="1028"/>
      <c r="Y13" s="1028"/>
      <c r="Z13" s="1029"/>
      <c r="AA13" s="1"/>
      <c r="AB13" s="877"/>
      <c r="AC13" s="535"/>
      <c r="AD13" s="535"/>
      <c r="AE13" s="535"/>
      <c r="AF13" s="535"/>
      <c r="AG13" s="535"/>
      <c r="AH13" s="535"/>
      <c r="AI13" s="535"/>
      <c r="AJ13" s="535"/>
      <c r="AK13" s="535"/>
      <c r="AL13" s="535"/>
      <c r="AM13" s="535"/>
      <c r="AN13" s="535"/>
      <c r="AO13" s="535"/>
      <c r="AP13" s="878"/>
    </row>
    <row r="14" spans="1:42" ht="12" customHeight="1" x14ac:dyDescent="0.2">
      <c r="A14" s="1007"/>
      <c r="B14" s="1008"/>
      <c r="C14" s="1008"/>
      <c r="D14" s="1008"/>
      <c r="E14" s="1008"/>
      <c r="F14" s="1008"/>
      <c r="G14" s="1008"/>
      <c r="H14" s="1024"/>
      <c r="I14" s="1024"/>
      <c r="J14" s="1024"/>
      <c r="K14" s="1024"/>
      <c r="L14" s="1024"/>
      <c r="M14" s="1024"/>
      <c r="N14" s="1024"/>
      <c r="O14" s="1025"/>
      <c r="P14" s="1"/>
      <c r="Q14" s="1007"/>
      <c r="R14" s="1008"/>
      <c r="S14" s="1008"/>
      <c r="T14" s="1008"/>
      <c r="U14" s="1030"/>
      <c r="V14" s="1030"/>
      <c r="W14" s="1030"/>
      <c r="X14" s="1030"/>
      <c r="Y14" s="1030"/>
      <c r="Z14" s="1031"/>
      <c r="AA14" s="1"/>
      <c r="AB14" s="879"/>
      <c r="AC14" s="880"/>
      <c r="AD14" s="880"/>
      <c r="AE14" s="880"/>
      <c r="AF14" s="880"/>
      <c r="AG14" s="880"/>
      <c r="AH14" s="880"/>
      <c r="AI14" s="880"/>
      <c r="AJ14" s="880"/>
      <c r="AK14" s="880"/>
      <c r="AL14" s="880"/>
      <c r="AM14" s="880"/>
      <c r="AN14" s="880"/>
      <c r="AO14" s="880"/>
      <c r="AP14" s="881"/>
    </row>
    <row r="15" spans="1:42" ht="12" customHeight="1" thickBot="1" x14ac:dyDescent="0.25">
      <c r="A15" s="4"/>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5"/>
    </row>
    <row r="16" spans="1:42" ht="15" customHeight="1" x14ac:dyDescent="0.2">
      <c r="A16" s="985" t="s">
        <v>2075</v>
      </c>
      <c r="B16" s="986"/>
      <c r="C16" s="986"/>
      <c r="D16" s="986"/>
      <c r="E16" s="986"/>
      <c r="F16" s="986"/>
      <c r="G16" s="986"/>
      <c r="H16" s="986"/>
      <c r="I16" s="986"/>
      <c r="J16" s="986"/>
      <c r="K16" s="986"/>
      <c r="L16" s="986"/>
      <c r="M16" s="986"/>
      <c r="N16" s="986"/>
      <c r="O16" s="986"/>
      <c r="P16" s="986"/>
      <c r="Q16" s="986"/>
      <c r="R16" s="986"/>
      <c r="S16" s="986"/>
      <c r="T16" s="986"/>
      <c r="U16" s="986"/>
      <c r="V16" s="986"/>
      <c r="W16" s="986"/>
      <c r="X16" s="986"/>
      <c r="Y16" s="986"/>
      <c r="Z16" s="986"/>
      <c r="AA16" s="986"/>
      <c r="AB16" s="986"/>
      <c r="AC16" s="986"/>
      <c r="AD16" s="986"/>
      <c r="AE16" s="986"/>
      <c r="AF16" s="986"/>
      <c r="AG16" s="986"/>
      <c r="AH16" s="986"/>
      <c r="AI16" s="986"/>
      <c r="AJ16" s="986"/>
      <c r="AK16" s="986"/>
      <c r="AL16" s="986"/>
      <c r="AM16" s="986"/>
      <c r="AN16" s="986"/>
      <c r="AO16" s="986"/>
      <c r="AP16" s="987"/>
    </row>
    <row r="17" spans="1:42" ht="15" customHeight="1" x14ac:dyDescent="0.2">
      <c r="A17" s="988"/>
      <c r="B17" s="989"/>
      <c r="C17" s="989"/>
      <c r="D17" s="989"/>
      <c r="E17" s="989"/>
      <c r="F17" s="989"/>
      <c r="G17" s="989"/>
      <c r="H17" s="989"/>
      <c r="I17" s="989"/>
      <c r="J17" s="989"/>
      <c r="K17" s="989"/>
      <c r="L17" s="989"/>
      <c r="M17" s="989"/>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c r="AL17" s="989"/>
      <c r="AM17" s="989"/>
      <c r="AN17" s="989"/>
      <c r="AO17" s="989"/>
      <c r="AP17" s="990"/>
    </row>
    <row r="18" spans="1:42" ht="15" customHeight="1" thickBot="1" x14ac:dyDescent="0.25">
      <c r="A18" s="991"/>
      <c r="B18" s="992"/>
      <c r="C18" s="992"/>
      <c r="D18" s="992"/>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3"/>
    </row>
    <row r="19" spans="1:42" ht="15" customHeight="1" x14ac:dyDescent="0.2">
      <c r="A19" s="457"/>
      <c r="B19" s="458"/>
      <c r="C19" s="458"/>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9"/>
    </row>
    <row r="20" spans="1:42" ht="12.75" customHeight="1" x14ac:dyDescent="0.2">
      <c r="A20" s="984" t="s">
        <v>2074</v>
      </c>
      <c r="B20" s="984"/>
      <c r="C20" s="984"/>
      <c r="D20" s="984"/>
      <c r="E20" s="984"/>
      <c r="F20" s="984"/>
      <c r="G20" s="984"/>
      <c r="H20" s="984"/>
      <c r="I20" s="984"/>
      <c r="J20" s="984"/>
      <c r="K20" s="984"/>
      <c r="L20" s="984"/>
      <c r="M20" s="984" t="s">
        <v>2073</v>
      </c>
      <c r="N20" s="984"/>
      <c r="O20" s="984"/>
      <c r="P20" s="984"/>
      <c r="Q20" s="984"/>
      <c r="R20" s="984"/>
      <c r="S20" s="984"/>
      <c r="T20" s="984"/>
      <c r="U20" s="984"/>
      <c r="V20" s="984"/>
      <c r="W20" s="984"/>
      <c r="X20" s="984"/>
      <c r="Y20" s="984" t="s">
        <v>1154</v>
      </c>
      <c r="Z20" s="984"/>
      <c r="AA20" s="984"/>
      <c r="AB20" s="984"/>
      <c r="AC20" s="984"/>
      <c r="AD20" s="984"/>
      <c r="AE20" s="984"/>
      <c r="AF20" s="984"/>
      <c r="AG20" s="984"/>
      <c r="AH20" s="995" t="s">
        <v>2072</v>
      </c>
      <c r="AI20" s="996"/>
      <c r="AJ20" s="996"/>
      <c r="AK20" s="994" t="s">
        <v>2071</v>
      </c>
      <c r="AL20" s="994"/>
      <c r="AM20" s="994"/>
      <c r="AN20" s="994"/>
      <c r="AO20" s="994"/>
      <c r="AP20" s="994"/>
    </row>
    <row r="21" spans="1:42" ht="12.75" customHeight="1" x14ac:dyDescent="0.2">
      <c r="A21" s="984"/>
      <c r="B21" s="984"/>
      <c r="C21" s="984"/>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96"/>
      <c r="AI21" s="996"/>
      <c r="AJ21" s="996"/>
      <c r="AK21" s="994"/>
      <c r="AL21" s="994"/>
      <c r="AM21" s="994"/>
      <c r="AN21" s="994"/>
      <c r="AO21" s="994"/>
      <c r="AP21" s="994"/>
    </row>
    <row r="22" spans="1:42" ht="12.75" customHeight="1" x14ac:dyDescent="0.2">
      <c r="A22" s="984"/>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96"/>
      <c r="AI22" s="996"/>
      <c r="AJ22" s="996"/>
      <c r="AK22" s="994"/>
      <c r="AL22" s="994"/>
      <c r="AM22" s="994"/>
      <c r="AN22" s="994"/>
      <c r="AO22" s="994"/>
      <c r="AP22" s="994"/>
    </row>
    <row r="23" spans="1:42" ht="12.75" customHeight="1" x14ac:dyDescent="0.2">
      <c r="A23" s="950" t="s">
        <v>2225</v>
      </c>
      <c r="B23" s="951"/>
      <c r="C23" s="951"/>
      <c r="D23" s="951"/>
      <c r="E23" s="951"/>
      <c r="F23" s="951"/>
      <c r="G23" s="951"/>
      <c r="H23" s="951"/>
      <c r="I23" s="951"/>
      <c r="J23" s="951"/>
      <c r="K23" s="951"/>
      <c r="L23" s="952"/>
      <c r="M23" s="950" t="s">
        <v>2078</v>
      </c>
      <c r="N23" s="951"/>
      <c r="O23" s="951"/>
      <c r="P23" s="951"/>
      <c r="Q23" s="951"/>
      <c r="R23" s="951"/>
      <c r="S23" s="951"/>
      <c r="T23" s="951"/>
      <c r="U23" s="951"/>
      <c r="V23" s="951"/>
      <c r="W23" s="951"/>
      <c r="X23" s="952"/>
      <c r="Y23" s="969" t="s">
        <v>2089</v>
      </c>
      <c r="Z23" s="970"/>
      <c r="AA23" s="970"/>
      <c r="AB23" s="970" t="s">
        <v>2224</v>
      </c>
      <c r="AC23" s="970"/>
      <c r="AD23" s="970"/>
      <c r="AE23" s="970"/>
      <c r="AF23" s="970"/>
      <c r="AG23" s="975"/>
      <c r="AH23" s="959"/>
      <c r="AI23" s="959"/>
      <c r="AJ23" s="959"/>
      <c r="AK23" s="960">
        <v>2</v>
      </c>
      <c r="AL23" s="961"/>
      <c r="AM23" s="961"/>
      <c r="AN23" s="966" t="str">
        <f>IF(AO23&lt;&gt;"","/","")</f>
        <v>/</v>
      </c>
      <c r="AO23" s="978">
        <v>2</v>
      </c>
      <c r="AP23" s="979"/>
    </row>
    <row r="24" spans="1:42" ht="12.75" customHeight="1" x14ac:dyDescent="0.2">
      <c r="A24" s="953"/>
      <c r="B24" s="954"/>
      <c r="C24" s="954"/>
      <c r="D24" s="954"/>
      <c r="E24" s="954"/>
      <c r="F24" s="954"/>
      <c r="G24" s="954"/>
      <c r="H24" s="954"/>
      <c r="I24" s="954"/>
      <c r="J24" s="954"/>
      <c r="K24" s="954"/>
      <c r="L24" s="955"/>
      <c r="M24" s="953"/>
      <c r="N24" s="954"/>
      <c r="O24" s="954"/>
      <c r="P24" s="954"/>
      <c r="Q24" s="954"/>
      <c r="R24" s="954"/>
      <c r="S24" s="954"/>
      <c r="T24" s="954"/>
      <c r="U24" s="954"/>
      <c r="V24" s="954"/>
      <c r="W24" s="954"/>
      <c r="X24" s="955"/>
      <c r="Y24" s="971"/>
      <c r="Z24" s="972"/>
      <c r="AA24" s="972"/>
      <c r="AB24" s="972"/>
      <c r="AC24" s="972"/>
      <c r="AD24" s="972"/>
      <c r="AE24" s="972"/>
      <c r="AF24" s="972"/>
      <c r="AG24" s="976"/>
      <c r="AH24" s="959"/>
      <c r="AI24" s="959"/>
      <c r="AJ24" s="959"/>
      <c r="AK24" s="962"/>
      <c r="AL24" s="963"/>
      <c r="AM24" s="963"/>
      <c r="AN24" s="967"/>
      <c r="AO24" s="980"/>
      <c r="AP24" s="981"/>
    </row>
    <row r="25" spans="1:42" ht="12.75" customHeight="1" x14ac:dyDescent="0.2">
      <c r="A25" s="956"/>
      <c r="B25" s="957"/>
      <c r="C25" s="957"/>
      <c r="D25" s="957"/>
      <c r="E25" s="957"/>
      <c r="F25" s="957"/>
      <c r="G25" s="957"/>
      <c r="H25" s="957"/>
      <c r="I25" s="957"/>
      <c r="J25" s="957"/>
      <c r="K25" s="957"/>
      <c r="L25" s="958"/>
      <c r="M25" s="956"/>
      <c r="N25" s="957"/>
      <c r="O25" s="957"/>
      <c r="P25" s="957"/>
      <c r="Q25" s="957"/>
      <c r="R25" s="957"/>
      <c r="S25" s="957"/>
      <c r="T25" s="957"/>
      <c r="U25" s="957"/>
      <c r="V25" s="957"/>
      <c r="W25" s="957"/>
      <c r="X25" s="958"/>
      <c r="Y25" s="973"/>
      <c r="Z25" s="974"/>
      <c r="AA25" s="974"/>
      <c r="AB25" s="974"/>
      <c r="AC25" s="974"/>
      <c r="AD25" s="974"/>
      <c r="AE25" s="974"/>
      <c r="AF25" s="974"/>
      <c r="AG25" s="977"/>
      <c r="AH25" s="959"/>
      <c r="AI25" s="959"/>
      <c r="AJ25" s="959"/>
      <c r="AK25" s="964"/>
      <c r="AL25" s="965"/>
      <c r="AM25" s="965"/>
      <c r="AN25" s="968"/>
      <c r="AO25" s="982"/>
      <c r="AP25" s="983"/>
    </row>
    <row r="26" spans="1:42" ht="12.75" customHeight="1" x14ac:dyDescent="0.2">
      <c r="A26" s="950" t="s">
        <v>2226</v>
      </c>
      <c r="B26" s="951"/>
      <c r="C26" s="951"/>
      <c r="D26" s="951"/>
      <c r="E26" s="951"/>
      <c r="F26" s="951"/>
      <c r="G26" s="951"/>
      <c r="H26" s="951"/>
      <c r="I26" s="951"/>
      <c r="J26" s="951"/>
      <c r="K26" s="951"/>
      <c r="L26" s="952"/>
      <c r="M26" s="950" t="s">
        <v>2078</v>
      </c>
      <c r="N26" s="951"/>
      <c r="O26" s="951"/>
      <c r="P26" s="951"/>
      <c r="Q26" s="951"/>
      <c r="R26" s="951"/>
      <c r="S26" s="951"/>
      <c r="T26" s="951"/>
      <c r="U26" s="951"/>
      <c r="V26" s="951"/>
      <c r="W26" s="951"/>
      <c r="X26" s="952"/>
      <c r="Y26" s="969" t="s">
        <v>2089</v>
      </c>
      <c r="Z26" s="970"/>
      <c r="AA26" s="970"/>
      <c r="AB26" s="970" t="s">
        <v>2224</v>
      </c>
      <c r="AC26" s="970"/>
      <c r="AD26" s="970"/>
      <c r="AE26" s="970"/>
      <c r="AF26" s="970"/>
      <c r="AG26" s="975"/>
      <c r="AH26" s="959"/>
      <c r="AI26" s="959"/>
      <c r="AJ26" s="959"/>
      <c r="AK26" s="960">
        <v>0</v>
      </c>
      <c r="AL26" s="961"/>
      <c r="AM26" s="961"/>
      <c r="AN26" s="966" t="str">
        <f>IF(AO26&lt;&gt;"","/","")</f>
        <v>/</v>
      </c>
      <c r="AO26" s="978">
        <v>2</v>
      </c>
      <c r="AP26" s="979"/>
    </row>
    <row r="27" spans="1:42" ht="12.75" customHeight="1" x14ac:dyDescent="0.2">
      <c r="A27" s="953"/>
      <c r="B27" s="954"/>
      <c r="C27" s="954"/>
      <c r="D27" s="954"/>
      <c r="E27" s="954"/>
      <c r="F27" s="954"/>
      <c r="G27" s="954"/>
      <c r="H27" s="954"/>
      <c r="I27" s="954"/>
      <c r="J27" s="954"/>
      <c r="K27" s="954"/>
      <c r="L27" s="955"/>
      <c r="M27" s="953"/>
      <c r="N27" s="954"/>
      <c r="O27" s="954"/>
      <c r="P27" s="954"/>
      <c r="Q27" s="954"/>
      <c r="R27" s="954"/>
      <c r="S27" s="954"/>
      <c r="T27" s="954"/>
      <c r="U27" s="954"/>
      <c r="V27" s="954"/>
      <c r="W27" s="954"/>
      <c r="X27" s="955"/>
      <c r="Y27" s="971"/>
      <c r="Z27" s="972"/>
      <c r="AA27" s="972"/>
      <c r="AB27" s="972"/>
      <c r="AC27" s="972"/>
      <c r="AD27" s="972"/>
      <c r="AE27" s="972"/>
      <c r="AF27" s="972"/>
      <c r="AG27" s="976"/>
      <c r="AH27" s="959"/>
      <c r="AI27" s="959"/>
      <c r="AJ27" s="959"/>
      <c r="AK27" s="962"/>
      <c r="AL27" s="963"/>
      <c r="AM27" s="963"/>
      <c r="AN27" s="967"/>
      <c r="AO27" s="980"/>
      <c r="AP27" s="981"/>
    </row>
    <row r="28" spans="1:42" ht="12.75" customHeight="1" x14ac:dyDescent="0.2">
      <c r="A28" s="956"/>
      <c r="B28" s="957"/>
      <c r="C28" s="957"/>
      <c r="D28" s="957"/>
      <c r="E28" s="957"/>
      <c r="F28" s="957"/>
      <c r="G28" s="957"/>
      <c r="H28" s="957"/>
      <c r="I28" s="957"/>
      <c r="J28" s="957"/>
      <c r="K28" s="957"/>
      <c r="L28" s="958"/>
      <c r="M28" s="956"/>
      <c r="N28" s="957"/>
      <c r="O28" s="957"/>
      <c r="P28" s="957"/>
      <c r="Q28" s="957"/>
      <c r="R28" s="957"/>
      <c r="S28" s="957"/>
      <c r="T28" s="957"/>
      <c r="U28" s="957"/>
      <c r="V28" s="957"/>
      <c r="W28" s="957"/>
      <c r="X28" s="958"/>
      <c r="Y28" s="973"/>
      <c r="Z28" s="974"/>
      <c r="AA28" s="974"/>
      <c r="AB28" s="974"/>
      <c r="AC28" s="974"/>
      <c r="AD28" s="974"/>
      <c r="AE28" s="974"/>
      <c r="AF28" s="974"/>
      <c r="AG28" s="977"/>
      <c r="AH28" s="959"/>
      <c r="AI28" s="959"/>
      <c r="AJ28" s="959"/>
      <c r="AK28" s="964"/>
      <c r="AL28" s="965"/>
      <c r="AM28" s="965"/>
      <c r="AN28" s="968"/>
      <c r="AO28" s="982"/>
      <c r="AP28" s="983"/>
    </row>
    <row r="29" spans="1:42" ht="12.75" customHeight="1" x14ac:dyDescent="0.2">
      <c r="A29" s="950" t="s">
        <v>2227</v>
      </c>
      <c r="B29" s="951"/>
      <c r="C29" s="951"/>
      <c r="D29" s="951"/>
      <c r="E29" s="951"/>
      <c r="F29" s="951"/>
      <c r="G29" s="951"/>
      <c r="H29" s="951"/>
      <c r="I29" s="951"/>
      <c r="J29" s="951"/>
      <c r="K29" s="951"/>
      <c r="L29" s="952"/>
      <c r="M29" s="950" t="s">
        <v>2079</v>
      </c>
      <c r="N29" s="951"/>
      <c r="O29" s="951"/>
      <c r="P29" s="951"/>
      <c r="Q29" s="951"/>
      <c r="R29" s="951"/>
      <c r="S29" s="951"/>
      <c r="T29" s="951"/>
      <c r="U29" s="951"/>
      <c r="V29" s="951"/>
      <c r="W29" s="951"/>
      <c r="X29" s="952"/>
      <c r="Y29" s="969" t="s">
        <v>2089</v>
      </c>
      <c r="Z29" s="970"/>
      <c r="AA29" s="970"/>
      <c r="AB29" s="970" t="s">
        <v>2224</v>
      </c>
      <c r="AC29" s="970"/>
      <c r="AD29" s="970"/>
      <c r="AE29" s="970"/>
      <c r="AF29" s="970"/>
      <c r="AG29" s="975"/>
      <c r="AH29" s="959"/>
      <c r="AI29" s="959"/>
      <c r="AJ29" s="959"/>
      <c r="AK29" s="960">
        <v>2</v>
      </c>
      <c r="AL29" s="961"/>
      <c r="AM29" s="961"/>
      <c r="AN29" s="966" t="str">
        <f>IF(AO29&lt;&gt;"","/","")</f>
        <v>/</v>
      </c>
      <c r="AO29" s="978">
        <v>2</v>
      </c>
      <c r="AP29" s="979"/>
    </row>
    <row r="30" spans="1:42" ht="12.75" customHeight="1" x14ac:dyDescent="0.2">
      <c r="A30" s="953"/>
      <c r="B30" s="954"/>
      <c r="C30" s="954"/>
      <c r="D30" s="954"/>
      <c r="E30" s="954"/>
      <c r="F30" s="954"/>
      <c r="G30" s="954"/>
      <c r="H30" s="954"/>
      <c r="I30" s="954"/>
      <c r="J30" s="954"/>
      <c r="K30" s="954"/>
      <c r="L30" s="955"/>
      <c r="M30" s="953"/>
      <c r="N30" s="954"/>
      <c r="O30" s="954"/>
      <c r="P30" s="954"/>
      <c r="Q30" s="954"/>
      <c r="R30" s="954"/>
      <c r="S30" s="954"/>
      <c r="T30" s="954"/>
      <c r="U30" s="954"/>
      <c r="V30" s="954"/>
      <c r="W30" s="954"/>
      <c r="X30" s="955"/>
      <c r="Y30" s="971"/>
      <c r="Z30" s="972"/>
      <c r="AA30" s="972"/>
      <c r="AB30" s="972"/>
      <c r="AC30" s="972"/>
      <c r="AD30" s="972"/>
      <c r="AE30" s="972"/>
      <c r="AF30" s="972"/>
      <c r="AG30" s="976"/>
      <c r="AH30" s="959"/>
      <c r="AI30" s="959"/>
      <c r="AJ30" s="959"/>
      <c r="AK30" s="962"/>
      <c r="AL30" s="963"/>
      <c r="AM30" s="963"/>
      <c r="AN30" s="967"/>
      <c r="AO30" s="980"/>
      <c r="AP30" s="981"/>
    </row>
    <row r="31" spans="1:42" ht="12.75" customHeight="1" x14ac:dyDescent="0.2">
      <c r="A31" s="956"/>
      <c r="B31" s="957"/>
      <c r="C31" s="957"/>
      <c r="D31" s="957"/>
      <c r="E31" s="957"/>
      <c r="F31" s="957"/>
      <c r="G31" s="957"/>
      <c r="H31" s="957"/>
      <c r="I31" s="957"/>
      <c r="J31" s="957"/>
      <c r="K31" s="957"/>
      <c r="L31" s="958"/>
      <c r="M31" s="956"/>
      <c r="N31" s="957"/>
      <c r="O31" s="957"/>
      <c r="P31" s="957"/>
      <c r="Q31" s="957"/>
      <c r="R31" s="957"/>
      <c r="S31" s="957"/>
      <c r="T31" s="957"/>
      <c r="U31" s="957"/>
      <c r="V31" s="957"/>
      <c r="W31" s="957"/>
      <c r="X31" s="958"/>
      <c r="Y31" s="973"/>
      <c r="Z31" s="974"/>
      <c r="AA31" s="974"/>
      <c r="AB31" s="974"/>
      <c r="AC31" s="974"/>
      <c r="AD31" s="974"/>
      <c r="AE31" s="974"/>
      <c r="AF31" s="974"/>
      <c r="AG31" s="977"/>
      <c r="AH31" s="959"/>
      <c r="AI31" s="959"/>
      <c r="AJ31" s="959"/>
      <c r="AK31" s="964"/>
      <c r="AL31" s="965"/>
      <c r="AM31" s="965"/>
      <c r="AN31" s="968"/>
      <c r="AO31" s="982"/>
      <c r="AP31" s="983"/>
    </row>
    <row r="32" spans="1:42" ht="12.75" customHeight="1" x14ac:dyDescent="0.2">
      <c r="A32" s="950" t="s">
        <v>2228</v>
      </c>
      <c r="B32" s="951"/>
      <c r="C32" s="951"/>
      <c r="D32" s="951"/>
      <c r="E32" s="951"/>
      <c r="F32" s="951"/>
      <c r="G32" s="951"/>
      <c r="H32" s="951"/>
      <c r="I32" s="951"/>
      <c r="J32" s="951"/>
      <c r="K32" s="951"/>
      <c r="L32" s="952"/>
      <c r="M32" s="950" t="s">
        <v>2079</v>
      </c>
      <c r="N32" s="951"/>
      <c r="O32" s="951"/>
      <c r="P32" s="951"/>
      <c r="Q32" s="951"/>
      <c r="R32" s="951"/>
      <c r="S32" s="951"/>
      <c r="T32" s="951"/>
      <c r="U32" s="951"/>
      <c r="V32" s="951"/>
      <c r="W32" s="951"/>
      <c r="X32" s="952"/>
      <c r="Y32" s="969" t="s">
        <v>2089</v>
      </c>
      <c r="Z32" s="970"/>
      <c r="AA32" s="970"/>
      <c r="AB32" s="970" t="s">
        <v>2224</v>
      </c>
      <c r="AC32" s="970"/>
      <c r="AD32" s="970"/>
      <c r="AE32" s="970"/>
      <c r="AF32" s="970"/>
      <c r="AG32" s="975"/>
      <c r="AH32" s="959"/>
      <c r="AI32" s="959"/>
      <c r="AJ32" s="959"/>
      <c r="AK32" s="960">
        <v>2</v>
      </c>
      <c r="AL32" s="961"/>
      <c r="AM32" s="961"/>
      <c r="AN32" s="966" t="str">
        <f>IF(AO32&lt;&gt;"","/","")</f>
        <v>/</v>
      </c>
      <c r="AO32" s="978">
        <v>2</v>
      </c>
      <c r="AP32" s="979"/>
    </row>
    <row r="33" spans="1:42" ht="12.75" customHeight="1" x14ac:dyDescent="0.2">
      <c r="A33" s="953"/>
      <c r="B33" s="954"/>
      <c r="C33" s="954"/>
      <c r="D33" s="954"/>
      <c r="E33" s="954"/>
      <c r="F33" s="954"/>
      <c r="G33" s="954"/>
      <c r="H33" s="954"/>
      <c r="I33" s="954"/>
      <c r="J33" s="954"/>
      <c r="K33" s="954"/>
      <c r="L33" s="955"/>
      <c r="M33" s="953"/>
      <c r="N33" s="954"/>
      <c r="O33" s="954"/>
      <c r="P33" s="954"/>
      <c r="Q33" s="954"/>
      <c r="R33" s="954"/>
      <c r="S33" s="954"/>
      <c r="T33" s="954"/>
      <c r="U33" s="954"/>
      <c r="V33" s="954"/>
      <c r="W33" s="954"/>
      <c r="X33" s="955"/>
      <c r="Y33" s="971"/>
      <c r="Z33" s="972"/>
      <c r="AA33" s="972"/>
      <c r="AB33" s="972"/>
      <c r="AC33" s="972"/>
      <c r="AD33" s="972"/>
      <c r="AE33" s="972"/>
      <c r="AF33" s="972"/>
      <c r="AG33" s="976"/>
      <c r="AH33" s="959"/>
      <c r="AI33" s="959"/>
      <c r="AJ33" s="959"/>
      <c r="AK33" s="962"/>
      <c r="AL33" s="963"/>
      <c r="AM33" s="963"/>
      <c r="AN33" s="967"/>
      <c r="AO33" s="980"/>
      <c r="AP33" s="981"/>
    </row>
    <row r="34" spans="1:42" ht="12.75" customHeight="1" x14ac:dyDescent="0.2">
      <c r="A34" s="956"/>
      <c r="B34" s="957"/>
      <c r="C34" s="957"/>
      <c r="D34" s="957"/>
      <c r="E34" s="957"/>
      <c r="F34" s="957"/>
      <c r="G34" s="957"/>
      <c r="H34" s="957"/>
      <c r="I34" s="957"/>
      <c r="J34" s="957"/>
      <c r="K34" s="957"/>
      <c r="L34" s="958"/>
      <c r="M34" s="956"/>
      <c r="N34" s="957"/>
      <c r="O34" s="957"/>
      <c r="P34" s="957"/>
      <c r="Q34" s="957"/>
      <c r="R34" s="957"/>
      <c r="S34" s="957"/>
      <c r="T34" s="957"/>
      <c r="U34" s="957"/>
      <c r="V34" s="957"/>
      <c r="W34" s="957"/>
      <c r="X34" s="958"/>
      <c r="Y34" s="973"/>
      <c r="Z34" s="974"/>
      <c r="AA34" s="974"/>
      <c r="AB34" s="974"/>
      <c r="AC34" s="974"/>
      <c r="AD34" s="974"/>
      <c r="AE34" s="974"/>
      <c r="AF34" s="974"/>
      <c r="AG34" s="977"/>
      <c r="AH34" s="959"/>
      <c r="AI34" s="959"/>
      <c r="AJ34" s="959"/>
      <c r="AK34" s="964"/>
      <c r="AL34" s="965"/>
      <c r="AM34" s="965"/>
      <c r="AN34" s="968"/>
      <c r="AO34" s="982"/>
      <c r="AP34" s="983"/>
    </row>
    <row r="35" spans="1:42" ht="12.75" customHeight="1" x14ac:dyDescent="0.2">
      <c r="A35" s="950" t="s">
        <v>2229</v>
      </c>
      <c r="B35" s="951"/>
      <c r="C35" s="951"/>
      <c r="D35" s="951"/>
      <c r="E35" s="951"/>
      <c r="F35" s="951"/>
      <c r="G35" s="951"/>
      <c r="H35" s="951"/>
      <c r="I35" s="951"/>
      <c r="J35" s="951"/>
      <c r="K35" s="951"/>
      <c r="L35" s="952"/>
      <c r="M35" s="950" t="s">
        <v>2230</v>
      </c>
      <c r="N35" s="951"/>
      <c r="O35" s="951"/>
      <c r="P35" s="951"/>
      <c r="Q35" s="951"/>
      <c r="R35" s="951"/>
      <c r="S35" s="951"/>
      <c r="T35" s="951"/>
      <c r="U35" s="951"/>
      <c r="V35" s="951"/>
      <c r="W35" s="951"/>
      <c r="X35" s="952"/>
      <c r="Y35" s="969" t="s">
        <v>2089</v>
      </c>
      <c r="Z35" s="970"/>
      <c r="AA35" s="970"/>
      <c r="AB35" s="970" t="s">
        <v>2231</v>
      </c>
      <c r="AC35" s="970"/>
      <c r="AD35" s="970"/>
      <c r="AE35" s="970"/>
      <c r="AF35" s="970"/>
      <c r="AG35" s="975"/>
      <c r="AH35" s="959"/>
      <c r="AI35" s="959"/>
      <c r="AJ35" s="959"/>
      <c r="AK35" s="960">
        <v>2</v>
      </c>
      <c r="AL35" s="961"/>
      <c r="AM35" s="961"/>
      <c r="AN35" s="966" t="str">
        <f>IF(AO35&lt;&gt;"","/","")</f>
        <v>/</v>
      </c>
      <c r="AO35" s="978">
        <v>2</v>
      </c>
      <c r="AP35" s="979"/>
    </row>
    <row r="36" spans="1:42" ht="12.75" customHeight="1" x14ac:dyDescent="0.2">
      <c r="A36" s="953"/>
      <c r="B36" s="954"/>
      <c r="C36" s="954"/>
      <c r="D36" s="954"/>
      <c r="E36" s="954"/>
      <c r="F36" s="954"/>
      <c r="G36" s="954"/>
      <c r="H36" s="954"/>
      <c r="I36" s="954"/>
      <c r="J36" s="954"/>
      <c r="K36" s="954"/>
      <c r="L36" s="955"/>
      <c r="M36" s="953"/>
      <c r="N36" s="954"/>
      <c r="O36" s="954"/>
      <c r="P36" s="954"/>
      <c r="Q36" s="954"/>
      <c r="R36" s="954"/>
      <c r="S36" s="954"/>
      <c r="T36" s="954"/>
      <c r="U36" s="954"/>
      <c r="V36" s="954"/>
      <c r="W36" s="954"/>
      <c r="X36" s="955"/>
      <c r="Y36" s="971"/>
      <c r="Z36" s="972"/>
      <c r="AA36" s="972"/>
      <c r="AB36" s="972"/>
      <c r="AC36" s="972"/>
      <c r="AD36" s="972"/>
      <c r="AE36" s="972"/>
      <c r="AF36" s="972"/>
      <c r="AG36" s="976"/>
      <c r="AH36" s="959"/>
      <c r="AI36" s="959"/>
      <c r="AJ36" s="959"/>
      <c r="AK36" s="962"/>
      <c r="AL36" s="963"/>
      <c r="AM36" s="963"/>
      <c r="AN36" s="967"/>
      <c r="AO36" s="980"/>
      <c r="AP36" s="981"/>
    </row>
    <row r="37" spans="1:42" ht="12.75" customHeight="1" x14ac:dyDescent="0.2">
      <c r="A37" s="956"/>
      <c r="B37" s="957"/>
      <c r="C37" s="957"/>
      <c r="D37" s="957"/>
      <c r="E37" s="957"/>
      <c r="F37" s="957"/>
      <c r="G37" s="957"/>
      <c r="H37" s="957"/>
      <c r="I37" s="957"/>
      <c r="J37" s="957"/>
      <c r="K37" s="957"/>
      <c r="L37" s="958"/>
      <c r="M37" s="956"/>
      <c r="N37" s="957"/>
      <c r="O37" s="957"/>
      <c r="P37" s="957"/>
      <c r="Q37" s="957"/>
      <c r="R37" s="957"/>
      <c r="S37" s="957"/>
      <c r="T37" s="957"/>
      <c r="U37" s="957"/>
      <c r="V37" s="957"/>
      <c r="W37" s="957"/>
      <c r="X37" s="958"/>
      <c r="Y37" s="973"/>
      <c r="Z37" s="974"/>
      <c r="AA37" s="974"/>
      <c r="AB37" s="974"/>
      <c r="AC37" s="974"/>
      <c r="AD37" s="974"/>
      <c r="AE37" s="974"/>
      <c r="AF37" s="974"/>
      <c r="AG37" s="977"/>
      <c r="AH37" s="959"/>
      <c r="AI37" s="959"/>
      <c r="AJ37" s="959"/>
      <c r="AK37" s="964"/>
      <c r="AL37" s="965"/>
      <c r="AM37" s="965"/>
      <c r="AN37" s="968"/>
      <c r="AO37" s="982"/>
      <c r="AP37" s="983"/>
    </row>
    <row r="38" spans="1:42" ht="12.75" customHeight="1" x14ac:dyDescent="0.2">
      <c r="A38" s="950"/>
      <c r="B38" s="951"/>
      <c r="C38" s="951"/>
      <c r="D38" s="951"/>
      <c r="E38" s="951"/>
      <c r="F38" s="951"/>
      <c r="G38" s="951"/>
      <c r="H38" s="951"/>
      <c r="I38" s="951"/>
      <c r="J38" s="951"/>
      <c r="K38" s="951"/>
      <c r="L38" s="952"/>
      <c r="M38" s="950" t="s">
        <v>2232</v>
      </c>
      <c r="N38" s="951"/>
      <c r="O38" s="951"/>
      <c r="P38" s="951"/>
      <c r="Q38" s="951"/>
      <c r="R38" s="951"/>
      <c r="S38" s="951"/>
      <c r="T38" s="951"/>
      <c r="U38" s="951"/>
      <c r="V38" s="951"/>
      <c r="W38" s="951"/>
      <c r="X38" s="952"/>
      <c r="Y38" s="969" t="s">
        <v>2089</v>
      </c>
      <c r="Z38" s="970"/>
      <c r="AA38" s="970"/>
      <c r="AB38" s="970" t="s">
        <v>2233</v>
      </c>
      <c r="AC38" s="970"/>
      <c r="AD38" s="970"/>
      <c r="AE38" s="970"/>
      <c r="AF38" s="970"/>
      <c r="AG38" s="975"/>
      <c r="AH38" s="959"/>
      <c r="AI38" s="959"/>
      <c r="AJ38" s="959"/>
      <c r="AK38" s="960">
        <v>0</v>
      </c>
      <c r="AL38" s="961"/>
      <c r="AM38" s="961"/>
      <c r="AN38" s="966" t="str">
        <f>IF(AO38&lt;&gt;"","/","")</f>
        <v>/</v>
      </c>
      <c r="AO38" s="978">
        <v>2</v>
      </c>
      <c r="AP38" s="979"/>
    </row>
    <row r="39" spans="1:42" ht="12.75" customHeight="1" x14ac:dyDescent="0.2">
      <c r="A39" s="953"/>
      <c r="B39" s="954"/>
      <c r="C39" s="954"/>
      <c r="D39" s="954"/>
      <c r="E39" s="954"/>
      <c r="F39" s="954"/>
      <c r="G39" s="954"/>
      <c r="H39" s="954"/>
      <c r="I39" s="954"/>
      <c r="J39" s="954"/>
      <c r="K39" s="954"/>
      <c r="L39" s="955"/>
      <c r="M39" s="953"/>
      <c r="N39" s="954"/>
      <c r="O39" s="954"/>
      <c r="P39" s="954"/>
      <c r="Q39" s="954"/>
      <c r="R39" s="954"/>
      <c r="S39" s="954"/>
      <c r="T39" s="954"/>
      <c r="U39" s="954"/>
      <c r="V39" s="954"/>
      <c r="W39" s="954"/>
      <c r="X39" s="955"/>
      <c r="Y39" s="971"/>
      <c r="Z39" s="972"/>
      <c r="AA39" s="972"/>
      <c r="AB39" s="972"/>
      <c r="AC39" s="972"/>
      <c r="AD39" s="972"/>
      <c r="AE39" s="972"/>
      <c r="AF39" s="972"/>
      <c r="AG39" s="976"/>
      <c r="AH39" s="959"/>
      <c r="AI39" s="959"/>
      <c r="AJ39" s="959"/>
      <c r="AK39" s="962"/>
      <c r="AL39" s="963"/>
      <c r="AM39" s="963"/>
      <c r="AN39" s="967"/>
      <c r="AO39" s="980"/>
      <c r="AP39" s="981"/>
    </row>
    <row r="40" spans="1:42" ht="12.75" customHeight="1" x14ac:dyDescent="0.2">
      <c r="A40" s="956"/>
      <c r="B40" s="957"/>
      <c r="C40" s="957"/>
      <c r="D40" s="957"/>
      <c r="E40" s="957"/>
      <c r="F40" s="957"/>
      <c r="G40" s="957"/>
      <c r="H40" s="957"/>
      <c r="I40" s="957"/>
      <c r="J40" s="957"/>
      <c r="K40" s="957"/>
      <c r="L40" s="958"/>
      <c r="M40" s="956"/>
      <c r="N40" s="957"/>
      <c r="O40" s="957"/>
      <c r="P40" s="957"/>
      <c r="Q40" s="957"/>
      <c r="R40" s="957"/>
      <c r="S40" s="957"/>
      <c r="T40" s="957"/>
      <c r="U40" s="957"/>
      <c r="V40" s="957"/>
      <c r="W40" s="957"/>
      <c r="X40" s="958"/>
      <c r="Y40" s="973"/>
      <c r="Z40" s="974"/>
      <c r="AA40" s="974"/>
      <c r="AB40" s="974"/>
      <c r="AC40" s="974"/>
      <c r="AD40" s="974"/>
      <c r="AE40" s="974"/>
      <c r="AF40" s="974"/>
      <c r="AG40" s="977"/>
      <c r="AH40" s="959"/>
      <c r="AI40" s="959"/>
      <c r="AJ40" s="959"/>
      <c r="AK40" s="964"/>
      <c r="AL40" s="965"/>
      <c r="AM40" s="965"/>
      <c r="AN40" s="968"/>
      <c r="AO40" s="982"/>
      <c r="AP40" s="983"/>
    </row>
    <row r="41" spans="1:42" ht="12.75" customHeight="1" x14ac:dyDescent="0.2">
      <c r="A41" s="950" t="s">
        <v>2234</v>
      </c>
      <c r="B41" s="951"/>
      <c r="C41" s="951"/>
      <c r="D41" s="951"/>
      <c r="E41" s="951"/>
      <c r="F41" s="951"/>
      <c r="G41" s="951"/>
      <c r="H41" s="951"/>
      <c r="I41" s="951"/>
      <c r="J41" s="951"/>
      <c r="K41" s="951"/>
      <c r="L41" s="952"/>
      <c r="M41" s="950" t="s">
        <v>2230</v>
      </c>
      <c r="N41" s="951"/>
      <c r="O41" s="951"/>
      <c r="P41" s="951"/>
      <c r="Q41" s="951"/>
      <c r="R41" s="951"/>
      <c r="S41" s="951"/>
      <c r="T41" s="951"/>
      <c r="U41" s="951"/>
      <c r="V41" s="951"/>
      <c r="W41" s="951"/>
      <c r="X41" s="952"/>
      <c r="Y41" s="969" t="s">
        <v>2089</v>
      </c>
      <c r="Z41" s="970"/>
      <c r="AA41" s="970"/>
      <c r="AB41" s="970" t="s">
        <v>2231</v>
      </c>
      <c r="AC41" s="970"/>
      <c r="AD41" s="970"/>
      <c r="AE41" s="970"/>
      <c r="AF41" s="970"/>
      <c r="AG41" s="975"/>
      <c r="AH41" s="959"/>
      <c r="AI41" s="959"/>
      <c r="AJ41" s="959"/>
      <c r="AK41" s="960">
        <v>2</v>
      </c>
      <c r="AL41" s="961"/>
      <c r="AM41" s="961"/>
      <c r="AN41" s="966" t="str">
        <f>IF(AO41&lt;&gt;"","/","")</f>
        <v>/</v>
      </c>
      <c r="AO41" s="978">
        <v>2</v>
      </c>
      <c r="AP41" s="979"/>
    </row>
    <row r="42" spans="1:42" ht="12.75" customHeight="1" x14ac:dyDescent="0.2">
      <c r="A42" s="953"/>
      <c r="B42" s="954"/>
      <c r="C42" s="954"/>
      <c r="D42" s="954"/>
      <c r="E42" s="954"/>
      <c r="F42" s="954"/>
      <c r="G42" s="954"/>
      <c r="H42" s="954"/>
      <c r="I42" s="954"/>
      <c r="J42" s="954"/>
      <c r="K42" s="954"/>
      <c r="L42" s="955"/>
      <c r="M42" s="953"/>
      <c r="N42" s="954"/>
      <c r="O42" s="954"/>
      <c r="P42" s="954"/>
      <c r="Q42" s="954"/>
      <c r="R42" s="954"/>
      <c r="S42" s="954"/>
      <c r="T42" s="954"/>
      <c r="U42" s="954"/>
      <c r="V42" s="954"/>
      <c r="W42" s="954"/>
      <c r="X42" s="955"/>
      <c r="Y42" s="971"/>
      <c r="Z42" s="972"/>
      <c r="AA42" s="972"/>
      <c r="AB42" s="972"/>
      <c r="AC42" s="972"/>
      <c r="AD42" s="972"/>
      <c r="AE42" s="972"/>
      <c r="AF42" s="972"/>
      <c r="AG42" s="976"/>
      <c r="AH42" s="959"/>
      <c r="AI42" s="959"/>
      <c r="AJ42" s="959"/>
      <c r="AK42" s="962"/>
      <c r="AL42" s="963"/>
      <c r="AM42" s="963"/>
      <c r="AN42" s="967"/>
      <c r="AO42" s="980"/>
      <c r="AP42" s="981"/>
    </row>
    <row r="43" spans="1:42" ht="12.75" customHeight="1" x14ac:dyDescent="0.2">
      <c r="A43" s="956"/>
      <c r="B43" s="957"/>
      <c r="C43" s="957"/>
      <c r="D43" s="957"/>
      <c r="E43" s="957"/>
      <c r="F43" s="957"/>
      <c r="G43" s="957"/>
      <c r="H43" s="957"/>
      <c r="I43" s="957"/>
      <c r="J43" s="957"/>
      <c r="K43" s="957"/>
      <c r="L43" s="958"/>
      <c r="M43" s="956"/>
      <c r="N43" s="957"/>
      <c r="O43" s="957"/>
      <c r="P43" s="957"/>
      <c r="Q43" s="957"/>
      <c r="R43" s="957"/>
      <c r="S43" s="957"/>
      <c r="T43" s="957"/>
      <c r="U43" s="957"/>
      <c r="V43" s="957"/>
      <c r="W43" s="957"/>
      <c r="X43" s="958"/>
      <c r="Y43" s="973"/>
      <c r="Z43" s="974"/>
      <c r="AA43" s="974"/>
      <c r="AB43" s="974"/>
      <c r="AC43" s="974"/>
      <c r="AD43" s="974"/>
      <c r="AE43" s="974"/>
      <c r="AF43" s="974"/>
      <c r="AG43" s="977"/>
      <c r="AH43" s="959"/>
      <c r="AI43" s="959"/>
      <c r="AJ43" s="959"/>
      <c r="AK43" s="964"/>
      <c r="AL43" s="965"/>
      <c r="AM43" s="965"/>
      <c r="AN43" s="968"/>
      <c r="AO43" s="982"/>
      <c r="AP43" s="983"/>
    </row>
    <row r="44" spans="1:42" ht="12.75" customHeight="1" x14ac:dyDescent="0.2">
      <c r="A44" s="950"/>
      <c r="B44" s="951"/>
      <c r="C44" s="951"/>
      <c r="D44" s="951"/>
      <c r="E44" s="951"/>
      <c r="F44" s="951"/>
      <c r="G44" s="951"/>
      <c r="H44" s="951"/>
      <c r="I44" s="951"/>
      <c r="J44" s="951"/>
      <c r="K44" s="951"/>
      <c r="L44" s="952"/>
      <c r="M44" s="950" t="s">
        <v>2235</v>
      </c>
      <c r="N44" s="951"/>
      <c r="O44" s="951"/>
      <c r="P44" s="951"/>
      <c r="Q44" s="951"/>
      <c r="R44" s="951"/>
      <c r="S44" s="951"/>
      <c r="T44" s="951"/>
      <c r="U44" s="951"/>
      <c r="V44" s="951"/>
      <c r="W44" s="951"/>
      <c r="X44" s="952"/>
      <c r="Y44" s="969" t="s">
        <v>2089</v>
      </c>
      <c r="Z44" s="970"/>
      <c r="AA44" s="970"/>
      <c r="AB44" s="970" t="s">
        <v>2236</v>
      </c>
      <c r="AC44" s="970"/>
      <c r="AD44" s="970"/>
      <c r="AE44" s="970"/>
      <c r="AF44" s="970"/>
      <c r="AG44" s="975"/>
      <c r="AH44" s="959"/>
      <c r="AI44" s="959"/>
      <c r="AJ44" s="959"/>
      <c r="AK44" s="960">
        <v>2</v>
      </c>
      <c r="AL44" s="961"/>
      <c r="AM44" s="961"/>
      <c r="AN44" s="966" t="str">
        <f>IF(AO44&lt;&gt;"","/","")</f>
        <v>/</v>
      </c>
      <c r="AO44" s="978">
        <v>4</v>
      </c>
      <c r="AP44" s="979"/>
    </row>
    <row r="45" spans="1:42" ht="12.75" customHeight="1" x14ac:dyDescent="0.2">
      <c r="A45" s="953"/>
      <c r="B45" s="954"/>
      <c r="C45" s="954"/>
      <c r="D45" s="954"/>
      <c r="E45" s="954"/>
      <c r="F45" s="954"/>
      <c r="G45" s="954"/>
      <c r="H45" s="954"/>
      <c r="I45" s="954"/>
      <c r="J45" s="954"/>
      <c r="K45" s="954"/>
      <c r="L45" s="955"/>
      <c r="M45" s="953"/>
      <c r="N45" s="954"/>
      <c r="O45" s="954"/>
      <c r="P45" s="954"/>
      <c r="Q45" s="954"/>
      <c r="R45" s="954"/>
      <c r="S45" s="954"/>
      <c r="T45" s="954"/>
      <c r="U45" s="954"/>
      <c r="V45" s="954"/>
      <c r="W45" s="954"/>
      <c r="X45" s="955"/>
      <c r="Y45" s="971"/>
      <c r="Z45" s="972"/>
      <c r="AA45" s="972"/>
      <c r="AB45" s="972"/>
      <c r="AC45" s="972"/>
      <c r="AD45" s="972"/>
      <c r="AE45" s="972"/>
      <c r="AF45" s="972"/>
      <c r="AG45" s="976"/>
      <c r="AH45" s="959"/>
      <c r="AI45" s="959"/>
      <c r="AJ45" s="959"/>
      <c r="AK45" s="962"/>
      <c r="AL45" s="963"/>
      <c r="AM45" s="963"/>
      <c r="AN45" s="967"/>
      <c r="AO45" s="980"/>
      <c r="AP45" s="981"/>
    </row>
    <row r="46" spans="1:42" ht="12.75" customHeight="1" x14ac:dyDescent="0.2">
      <c r="A46" s="956"/>
      <c r="B46" s="957"/>
      <c r="C46" s="957"/>
      <c r="D46" s="957"/>
      <c r="E46" s="957"/>
      <c r="F46" s="957"/>
      <c r="G46" s="957"/>
      <c r="H46" s="957"/>
      <c r="I46" s="957"/>
      <c r="J46" s="957"/>
      <c r="K46" s="957"/>
      <c r="L46" s="958"/>
      <c r="M46" s="956"/>
      <c r="N46" s="957"/>
      <c r="O46" s="957"/>
      <c r="P46" s="957"/>
      <c r="Q46" s="957"/>
      <c r="R46" s="957"/>
      <c r="S46" s="957"/>
      <c r="T46" s="957"/>
      <c r="U46" s="957"/>
      <c r="V46" s="957"/>
      <c r="W46" s="957"/>
      <c r="X46" s="958"/>
      <c r="Y46" s="973"/>
      <c r="Z46" s="974"/>
      <c r="AA46" s="974"/>
      <c r="AB46" s="974"/>
      <c r="AC46" s="974"/>
      <c r="AD46" s="974"/>
      <c r="AE46" s="974"/>
      <c r="AF46" s="974"/>
      <c r="AG46" s="977"/>
      <c r="AH46" s="959"/>
      <c r="AI46" s="959"/>
      <c r="AJ46" s="959"/>
      <c r="AK46" s="964"/>
      <c r="AL46" s="965"/>
      <c r="AM46" s="965"/>
      <c r="AN46" s="968"/>
      <c r="AO46" s="982"/>
      <c r="AP46" s="983"/>
    </row>
    <row r="47" spans="1:42" ht="12.75" customHeight="1" x14ac:dyDescent="0.2">
      <c r="A47" s="950" t="s">
        <v>2237</v>
      </c>
      <c r="B47" s="951"/>
      <c r="C47" s="951"/>
      <c r="D47" s="951"/>
      <c r="E47" s="951"/>
      <c r="F47" s="951"/>
      <c r="G47" s="951"/>
      <c r="H47" s="951"/>
      <c r="I47" s="951"/>
      <c r="J47" s="951"/>
      <c r="K47" s="951"/>
      <c r="L47" s="952"/>
      <c r="M47" s="950" t="s">
        <v>2238</v>
      </c>
      <c r="N47" s="951"/>
      <c r="O47" s="951"/>
      <c r="P47" s="951"/>
      <c r="Q47" s="951"/>
      <c r="R47" s="951"/>
      <c r="S47" s="951"/>
      <c r="T47" s="951"/>
      <c r="U47" s="951"/>
      <c r="V47" s="951"/>
      <c r="W47" s="951"/>
      <c r="X47" s="952"/>
      <c r="Y47" s="969" t="s">
        <v>2088</v>
      </c>
      <c r="Z47" s="970"/>
      <c r="AA47" s="970"/>
      <c r="AB47" s="970" t="s">
        <v>2239</v>
      </c>
      <c r="AC47" s="970"/>
      <c r="AD47" s="970"/>
      <c r="AE47" s="970"/>
      <c r="AF47" s="970"/>
      <c r="AG47" s="975"/>
      <c r="AH47" s="959"/>
      <c r="AI47" s="959"/>
      <c r="AJ47" s="959"/>
      <c r="AK47" s="960">
        <v>2</v>
      </c>
      <c r="AL47" s="961"/>
      <c r="AM47" s="961"/>
      <c r="AN47" s="966" t="str">
        <f>IF(AO47&lt;&gt;"","/","")</f>
        <v>/</v>
      </c>
      <c r="AO47" s="978">
        <v>2</v>
      </c>
      <c r="AP47" s="979"/>
    </row>
    <row r="48" spans="1:42" ht="12.75" customHeight="1" x14ac:dyDescent="0.2">
      <c r="A48" s="953"/>
      <c r="B48" s="954"/>
      <c r="C48" s="954"/>
      <c r="D48" s="954"/>
      <c r="E48" s="954"/>
      <c r="F48" s="954"/>
      <c r="G48" s="954"/>
      <c r="H48" s="954"/>
      <c r="I48" s="954"/>
      <c r="J48" s="954"/>
      <c r="K48" s="954"/>
      <c r="L48" s="955"/>
      <c r="M48" s="953"/>
      <c r="N48" s="954"/>
      <c r="O48" s="954"/>
      <c r="P48" s="954"/>
      <c r="Q48" s="954"/>
      <c r="R48" s="954"/>
      <c r="S48" s="954"/>
      <c r="T48" s="954"/>
      <c r="U48" s="954"/>
      <c r="V48" s="954"/>
      <c r="W48" s="954"/>
      <c r="X48" s="955"/>
      <c r="Y48" s="971"/>
      <c r="Z48" s="972"/>
      <c r="AA48" s="972"/>
      <c r="AB48" s="972"/>
      <c r="AC48" s="972"/>
      <c r="AD48" s="972"/>
      <c r="AE48" s="972"/>
      <c r="AF48" s="972"/>
      <c r="AG48" s="976"/>
      <c r="AH48" s="959"/>
      <c r="AI48" s="959"/>
      <c r="AJ48" s="959"/>
      <c r="AK48" s="962"/>
      <c r="AL48" s="963"/>
      <c r="AM48" s="963"/>
      <c r="AN48" s="967"/>
      <c r="AO48" s="980"/>
      <c r="AP48" s="981"/>
    </row>
    <row r="49" spans="1:42" ht="12.75" customHeight="1" x14ac:dyDescent="0.2">
      <c r="A49" s="956"/>
      <c r="B49" s="957"/>
      <c r="C49" s="957"/>
      <c r="D49" s="957"/>
      <c r="E49" s="957"/>
      <c r="F49" s="957"/>
      <c r="G49" s="957"/>
      <c r="H49" s="957"/>
      <c r="I49" s="957"/>
      <c r="J49" s="957"/>
      <c r="K49" s="957"/>
      <c r="L49" s="958"/>
      <c r="M49" s="956"/>
      <c r="N49" s="957"/>
      <c r="O49" s="957"/>
      <c r="P49" s="957"/>
      <c r="Q49" s="957"/>
      <c r="R49" s="957"/>
      <c r="S49" s="957"/>
      <c r="T49" s="957"/>
      <c r="U49" s="957"/>
      <c r="V49" s="957"/>
      <c r="W49" s="957"/>
      <c r="X49" s="958"/>
      <c r="Y49" s="973"/>
      <c r="Z49" s="974"/>
      <c r="AA49" s="974"/>
      <c r="AB49" s="974"/>
      <c r="AC49" s="974"/>
      <c r="AD49" s="974"/>
      <c r="AE49" s="974"/>
      <c r="AF49" s="974"/>
      <c r="AG49" s="977"/>
      <c r="AH49" s="959"/>
      <c r="AI49" s="959"/>
      <c r="AJ49" s="959"/>
      <c r="AK49" s="964"/>
      <c r="AL49" s="965"/>
      <c r="AM49" s="965"/>
      <c r="AN49" s="968"/>
      <c r="AO49" s="982"/>
      <c r="AP49" s="983"/>
    </row>
    <row r="50" spans="1:42" ht="12.75" customHeight="1" x14ac:dyDescent="0.2">
      <c r="A50" s="950"/>
      <c r="B50" s="951"/>
      <c r="C50" s="951"/>
      <c r="D50" s="951"/>
      <c r="E50" s="951"/>
      <c r="F50" s="951"/>
      <c r="G50" s="951"/>
      <c r="H50" s="951"/>
      <c r="I50" s="951"/>
      <c r="J50" s="951"/>
      <c r="K50" s="951"/>
      <c r="L50" s="952"/>
      <c r="M50" s="950"/>
      <c r="N50" s="951"/>
      <c r="O50" s="951"/>
      <c r="P50" s="951"/>
      <c r="Q50" s="951"/>
      <c r="R50" s="951"/>
      <c r="S50" s="951"/>
      <c r="T50" s="951"/>
      <c r="U50" s="951"/>
      <c r="V50" s="951"/>
      <c r="W50" s="951"/>
      <c r="X50" s="952"/>
      <c r="Y50" s="969"/>
      <c r="Z50" s="970"/>
      <c r="AA50" s="970"/>
      <c r="AB50" s="970"/>
      <c r="AC50" s="970"/>
      <c r="AD50" s="970"/>
      <c r="AE50" s="970"/>
      <c r="AF50" s="970"/>
      <c r="AG50" s="975"/>
      <c r="AH50" s="959"/>
      <c r="AI50" s="959"/>
      <c r="AJ50" s="959"/>
      <c r="AK50" s="960"/>
      <c r="AL50" s="961"/>
      <c r="AM50" s="961"/>
      <c r="AN50" s="966" t="str">
        <f>IF(AO50&lt;&gt;"","/","")</f>
        <v/>
      </c>
      <c r="AO50" s="978"/>
      <c r="AP50" s="979"/>
    </row>
    <row r="51" spans="1:42" ht="12.75" customHeight="1" x14ac:dyDescent="0.2">
      <c r="A51" s="953"/>
      <c r="B51" s="954"/>
      <c r="C51" s="954"/>
      <c r="D51" s="954"/>
      <c r="E51" s="954"/>
      <c r="F51" s="954"/>
      <c r="G51" s="954"/>
      <c r="H51" s="954"/>
      <c r="I51" s="954"/>
      <c r="J51" s="954"/>
      <c r="K51" s="954"/>
      <c r="L51" s="955"/>
      <c r="M51" s="953"/>
      <c r="N51" s="954"/>
      <c r="O51" s="954"/>
      <c r="P51" s="954"/>
      <c r="Q51" s="954"/>
      <c r="R51" s="954"/>
      <c r="S51" s="954"/>
      <c r="T51" s="954"/>
      <c r="U51" s="954"/>
      <c r="V51" s="954"/>
      <c r="W51" s="954"/>
      <c r="X51" s="955"/>
      <c r="Y51" s="971"/>
      <c r="Z51" s="972"/>
      <c r="AA51" s="972"/>
      <c r="AB51" s="972"/>
      <c r="AC51" s="972"/>
      <c r="AD51" s="972"/>
      <c r="AE51" s="972"/>
      <c r="AF51" s="972"/>
      <c r="AG51" s="976"/>
      <c r="AH51" s="959"/>
      <c r="AI51" s="959"/>
      <c r="AJ51" s="959"/>
      <c r="AK51" s="962"/>
      <c r="AL51" s="963"/>
      <c r="AM51" s="963"/>
      <c r="AN51" s="967"/>
      <c r="AO51" s="980"/>
      <c r="AP51" s="981"/>
    </row>
    <row r="52" spans="1:42" ht="12.75" customHeight="1" x14ac:dyDescent="0.2">
      <c r="A52" s="956"/>
      <c r="B52" s="957"/>
      <c r="C52" s="957"/>
      <c r="D52" s="957"/>
      <c r="E52" s="957"/>
      <c r="F52" s="957"/>
      <c r="G52" s="957"/>
      <c r="H52" s="957"/>
      <c r="I52" s="957"/>
      <c r="J52" s="957"/>
      <c r="K52" s="957"/>
      <c r="L52" s="958"/>
      <c r="M52" s="956"/>
      <c r="N52" s="957"/>
      <c r="O52" s="957"/>
      <c r="P52" s="957"/>
      <c r="Q52" s="957"/>
      <c r="R52" s="957"/>
      <c r="S52" s="957"/>
      <c r="T52" s="957"/>
      <c r="U52" s="957"/>
      <c r="V52" s="957"/>
      <c r="W52" s="957"/>
      <c r="X52" s="958"/>
      <c r="Y52" s="973"/>
      <c r="Z52" s="974"/>
      <c r="AA52" s="974"/>
      <c r="AB52" s="974"/>
      <c r="AC52" s="974"/>
      <c r="AD52" s="974"/>
      <c r="AE52" s="974"/>
      <c r="AF52" s="974"/>
      <c r="AG52" s="977"/>
      <c r="AH52" s="959"/>
      <c r="AI52" s="959"/>
      <c r="AJ52" s="959"/>
      <c r="AK52" s="964"/>
      <c r="AL52" s="965"/>
      <c r="AM52" s="965"/>
      <c r="AN52" s="968"/>
      <c r="AO52" s="982"/>
      <c r="AP52" s="983"/>
    </row>
    <row r="53" spans="1:42" ht="12.75" customHeight="1" x14ac:dyDescent="0.2">
      <c r="A53" s="950"/>
      <c r="B53" s="951"/>
      <c r="C53" s="951"/>
      <c r="D53" s="951"/>
      <c r="E53" s="951"/>
      <c r="F53" s="951"/>
      <c r="G53" s="951"/>
      <c r="H53" s="951"/>
      <c r="I53" s="951"/>
      <c r="J53" s="951"/>
      <c r="K53" s="951"/>
      <c r="L53" s="952"/>
      <c r="M53" s="950"/>
      <c r="N53" s="951"/>
      <c r="O53" s="951"/>
      <c r="P53" s="951"/>
      <c r="Q53" s="951"/>
      <c r="R53" s="951"/>
      <c r="S53" s="951"/>
      <c r="T53" s="951"/>
      <c r="U53" s="951"/>
      <c r="V53" s="951"/>
      <c r="W53" s="951"/>
      <c r="X53" s="952"/>
      <c r="Y53" s="969"/>
      <c r="Z53" s="970"/>
      <c r="AA53" s="970"/>
      <c r="AB53" s="970"/>
      <c r="AC53" s="970"/>
      <c r="AD53" s="970"/>
      <c r="AE53" s="970"/>
      <c r="AF53" s="970"/>
      <c r="AG53" s="975"/>
      <c r="AH53" s="959"/>
      <c r="AI53" s="959"/>
      <c r="AJ53" s="959"/>
      <c r="AK53" s="960"/>
      <c r="AL53" s="961"/>
      <c r="AM53" s="961"/>
      <c r="AN53" s="966" t="str">
        <f>IF(AO53&lt;&gt;"","/","")</f>
        <v/>
      </c>
      <c r="AO53" s="978"/>
      <c r="AP53" s="979"/>
    </row>
    <row r="54" spans="1:42" ht="12.75" customHeight="1" x14ac:dyDescent="0.2">
      <c r="A54" s="953"/>
      <c r="B54" s="954"/>
      <c r="C54" s="954"/>
      <c r="D54" s="954"/>
      <c r="E54" s="954"/>
      <c r="F54" s="954"/>
      <c r="G54" s="954"/>
      <c r="H54" s="954"/>
      <c r="I54" s="954"/>
      <c r="J54" s="954"/>
      <c r="K54" s="954"/>
      <c r="L54" s="955"/>
      <c r="M54" s="953"/>
      <c r="N54" s="954"/>
      <c r="O54" s="954"/>
      <c r="P54" s="954"/>
      <c r="Q54" s="954"/>
      <c r="R54" s="954"/>
      <c r="S54" s="954"/>
      <c r="T54" s="954"/>
      <c r="U54" s="954"/>
      <c r="V54" s="954"/>
      <c r="W54" s="954"/>
      <c r="X54" s="955"/>
      <c r="Y54" s="971"/>
      <c r="Z54" s="972"/>
      <c r="AA54" s="972"/>
      <c r="AB54" s="972"/>
      <c r="AC54" s="972"/>
      <c r="AD54" s="972"/>
      <c r="AE54" s="972"/>
      <c r="AF54" s="972"/>
      <c r="AG54" s="976"/>
      <c r="AH54" s="959"/>
      <c r="AI54" s="959"/>
      <c r="AJ54" s="959"/>
      <c r="AK54" s="962"/>
      <c r="AL54" s="963"/>
      <c r="AM54" s="963"/>
      <c r="AN54" s="967"/>
      <c r="AO54" s="980"/>
      <c r="AP54" s="981"/>
    </row>
    <row r="55" spans="1:42" ht="12.75" customHeight="1" x14ac:dyDescent="0.2">
      <c r="A55" s="956"/>
      <c r="B55" s="957"/>
      <c r="C55" s="957"/>
      <c r="D55" s="957"/>
      <c r="E55" s="957"/>
      <c r="F55" s="957"/>
      <c r="G55" s="957"/>
      <c r="H55" s="957"/>
      <c r="I55" s="957"/>
      <c r="J55" s="957"/>
      <c r="K55" s="957"/>
      <c r="L55" s="958"/>
      <c r="M55" s="956"/>
      <c r="N55" s="957"/>
      <c r="O55" s="957"/>
      <c r="P55" s="957"/>
      <c r="Q55" s="957"/>
      <c r="R55" s="957"/>
      <c r="S55" s="957"/>
      <c r="T55" s="957"/>
      <c r="U55" s="957"/>
      <c r="V55" s="957"/>
      <c r="W55" s="957"/>
      <c r="X55" s="958"/>
      <c r="Y55" s="973"/>
      <c r="Z55" s="974"/>
      <c r="AA55" s="974"/>
      <c r="AB55" s="974"/>
      <c r="AC55" s="974"/>
      <c r="AD55" s="974"/>
      <c r="AE55" s="974"/>
      <c r="AF55" s="974"/>
      <c r="AG55" s="977"/>
      <c r="AH55" s="959"/>
      <c r="AI55" s="959"/>
      <c r="AJ55" s="959"/>
      <c r="AK55" s="964"/>
      <c r="AL55" s="965"/>
      <c r="AM55" s="965"/>
      <c r="AN55" s="968"/>
      <c r="AO55" s="982"/>
      <c r="AP55" s="983"/>
    </row>
    <row r="56" spans="1:42" ht="12.75" customHeight="1" x14ac:dyDescent="0.2">
      <c r="A56" s="950"/>
      <c r="B56" s="951"/>
      <c r="C56" s="951"/>
      <c r="D56" s="951"/>
      <c r="E56" s="951"/>
      <c r="F56" s="951"/>
      <c r="G56" s="951"/>
      <c r="H56" s="951"/>
      <c r="I56" s="951"/>
      <c r="J56" s="951"/>
      <c r="K56" s="951"/>
      <c r="L56" s="952"/>
      <c r="M56" s="950"/>
      <c r="N56" s="951"/>
      <c r="O56" s="951"/>
      <c r="P56" s="951"/>
      <c r="Q56" s="951"/>
      <c r="R56" s="951"/>
      <c r="S56" s="951"/>
      <c r="T56" s="951"/>
      <c r="U56" s="951"/>
      <c r="V56" s="951"/>
      <c r="W56" s="951"/>
      <c r="X56" s="952"/>
      <c r="Y56" s="969"/>
      <c r="Z56" s="970"/>
      <c r="AA56" s="970"/>
      <c r="AB56" s="970"/>
      <c r="AC56" s="970"/>
      <c r="AD56" s="970"/>
      <c r="AE56" s="970"/>
      <c r="AF56" s="970"/>
      <c r="AG56" s="975"/>
      <c r="AH56" s="959"/>
      <c r="AI56" s="959"/>
      <c r="AJ56" s="959"/>
      <c r="AK56" s="960"/>
      <c r="AL56" s="961"/>
      <c r="AM56" s="961"/>
      <c r="AN56" s="966" t="str">
        <f>IF(AO56&lt;&gt;"","/","")</f>
        <v/>
      </c>
      <c r="AO56" s="978"/>
      <c r="AP56" s="979"/>
    </row>
    <row r="57" spans="1:42" ht="12.75" customHeight="1" x14ac:dyDescent="0.2">
      <c r="A57" s="953"/>
      <c r="B57" s="954"/>
      <c r="C57" s="954"/>
      <c r="D57" s="954"/>
      <c r="E57" s="954"/>
      <c r="F57" s="954"/>
      <c r="G57" s="954"/>
      <c r="H57" s="954"/>
      <c r="I57" s="954"/>
      <c r="J57" s="954"/>
      <c r="K57" s="954"/>
      <c r="L57" s="955"/>
      <c r="M57" s="953"/>
      <c r="N57" s="954"/>
      <c r="O57" s="954"/>
      <c r="P57" s="954"/>
      <c r="Q57" s="954"/>
      <c r="R57" s="954"/>
      <c r="S57" s="954"/>
      <c r="T57" s="954"/>
      <c r="U57" s="954"/>
      <c r="V57" s="954"/>
      <c r="W57" s="954"/>
      <c r="X57" s="955"/>
      <c r="Y57" s="971"/>
      <c r="Z57" s="972"/>
      <c r="AA57" s="972"/>
      <c r="AB57" s="972"/>
      <c r="AC57" s="972"/>
      <c r="AD57" s="972"/>
      <c r="AE57" s="972"/>
      <c r="AF57" s="972"/>
      <c r="AG57" s="976"/>
      <c r="AH57" s="959"/>
      <c r="AI57" s="959"/>
      <c r="AJ57" s="959"/>
      <c r="AK57" s="962"/>
      <c r="AL57" s="963"/>
      <c r="AM57" s="963"/>
      <c r="AN57" s="967"/>
      <c r="AO57" s="980"/>
      <c r="AP57" s="981"/>
    </row>
    <row r="58" spans="1:42" ht="12.75" customHeight="1" x14ac:dyDescent="0.2">
      <c r="A58" s="956"/>
      <c r="B58" s="957"/>
      <c r="C58" s="957"/>
      <c r="D58" s="957"/>
      <c r="E58" s="957"/>
      <c r="F58" s="957"/>
      <c r="G58" s="957"/>
      <c r="H58" s="957"/>
      <c r="I58" s="957"/>
      <c r="J58" s="957"/>
      <c r="K58" s="957"/>
      <c r="L58" s="958"/>
      <c r="M58" s="956"/>
      <c r="N58" s="957"/>
      <c r="O58" s="957"/>
      <c r="P58" s="957"/>
      <c r="Q58" s="957"/>
      <c r="R58" s="957"/>
      <c r="S58" s="957"/>
      <c r="T58" s="957"/>
      <c r="U58" s="957"/>
      <c r="V58" s="957"/>
      <c r="W58" s="957"/>
      <c r="X58" s="958"/>
      <c r="Y58" s="973"/>
      <c r="Z58" s="974"/>
      <c r="AA58" s="974"/>
      <c r="AB58" s="974"/>
      <c r="AC58" s="974"/>
      <c r="AD58" s="974"/>
      <c r="AE58" s="974"/>
      <c r="AF58" s="974"/>
      <c r="AG58" s="977"/>
      <c r="AH58" s="959"/>
      <c r="AI58" s="959"/>
      <c r="AJ58" s="959"/>
      <c r="AK58" s="964"/>
      <c r="AL58" s="965"/>
      <c r="AM58" s="965"/>
      <c r="AN58" s="968"/>
      <c r="AO58" s="982"/>
      <c r="AP58" s="983"/>
    </row>
    <row r="59" spans="1:42" ht="12.75" customHeight="1" x14ac:dyDescent="0.2">
      <c r="A59" s="950"/>
      <c r="B59" s="951"/>
      <c r="C59" s="951"/>
      <c r="D59" s="951"/>
      <c r="E59" s="951"/>
      <c r="F59" s="951"/>
      <c r="G59" s="951"/>
      <c r="H59" s="951"/>
      <c r="I59" s="951"/>
      <c r="J59" s="951"/>
      <c r="K59" s="951"/>
      <c r="L59" s="952"/>
      <c r="M59" s="950"/>
      <c r="N59" s="951"/>
      <c r="O59" s="951"/>
      <c r="P59" s="951"/>
      <c r="Q59" s="951"/>
      <c r="R59" s="951"/>
      <c r="S59" s="951"/>
      <c r="T59" s="951"/>
      <c r="U59" s="951"/>
      <c r="V59" s="951"/>
      <c r="W59" s="951"/>
      <c r="X59" s="952"/>
      <c r="Y59" s="969"/>
      <c r="Z59" s="970"/>
      <c r="AA59" s="970"/>
      <c r="AB59" s="970"/>
      <c r="AC59" s="970"/>
      <c r="AD59" s="970"/>
      <c r="AE59" s="970"/>
      <c r="AF59" s="970"/>
      <c r="AG59" s="975"/>
      <c r="AH59" s="959"/>
      <c r="AI59" s="959"/>
      <c r="AJ59" s="959"/>
      <c r="AK59" s="960"/>
      <c r="AL59" s="961"/>
      <c r="AM59" s="961"/>
      <c r="AN59" s="966" t="str">
        <f>IF(AO59&lt;&gt;"","/","")</f>
        <v/>
      </c>
      <c r="AO59" s="978"/>
      <c r="AP59" s="979"/>
    </row>
    <row r="60" spans="1:42" ht="12.75" customHeight="1" x14ac:dyDescent="0.2">
      <c r="A60" s="953"/>
      <c r="B60" s="954"/>
      <c r="C60" s="954"/>
      <c r="D60" s="954"/>
      <c r="E60" s="954"/>
      <c r="F60" s="954"/>
      <c r="G60" s="954"/>
      <c r="H60" s="954"/>
      <c r="I60" s="954"/>
      <c r="J60" s="954"/>
      <c r="K60" s="954"/>
      <c r="L60" s="955"/>
      <c r="M60" s="953"/>
      <c r="N60" s="954"/>
      <c r="O60" s="954"/>
      <c r="P60" s="954"/>
      <c r="Q60" s="954"/>
      <c r="R60" s="954"/>
      <c r="S60" s="954"/>
      <c r="T60" s="954"/>
      <c r="U60" s="954"/>
      <c r="V60" s="954"/>
      <c r="W60" s="954"/>
      <c r="X60" s="955"/>
      <c r="Y60" s="971"/>
      <c r="Z60" s="972"/>
      <c r="AA60" s="972"/>
      <c r="AB60" s="972"/>
      <c r="AC60" s="972"/>
      <c r="AD60" s="972"/>
      <c r="AE60" s="972"/>
      <c r="AF60" s="972"/>
      <c r="AG60" s="976"/>
      <c r="AH60" s="959"/>
      <c r="AI60" s="959"/>
      <c r="AJ60" s="959"/>
      <c r="AK60" s="962"/>
      <c r="AL60" s="963"/>
      <c r="AM60" s="963"/>
      <c r="AN60" s="967"/>
      <c r="AO60" s="980"/>
      <c r="AP60" s="981"/>
    </row>
    <row r="61" spans="1:42" ht="12.75" customHeight="1" x14ac:dyDescent="0.2">
      <c r="A61" s="956"/>
      <c r="B61" s="957"/>
      <c r="C61" s="957"/>
      <c r="D61" s="957"/>
      <c r="E61" s="957"/>
      <c r="F61" s="957"/>
      <c r="G61" s="957"/>
      <c r="H61" s="957"/>
      <c r="I61" s="957"/>
      <c r="J61" s="957"/>
      <c r="K61" s="957"/>
      <c r="L61" s="958"/>
      <c r="M61" s="956"/>
      <c r="N61" s="957"/>
      <c r="O61" s="957"/>
      <c r="P61" s="957"/>
      <c r="Q61" s="957"/>
      <c r="R61" s="957"/>
      <c r="S61" s="957"/>
      <c r="T61" s="957"/>
      <c r="U61" s="957"/>
      <c r="V61" s="957"/>
      <c r="W61" s="957"/>
      <c r="X61" s="958"/>
      <c r="Y61" s="973"/>
      <c r="Z61" s="974"/>
      <c r="AA61" s="974"/>
      <c r="AB61" s="974"/>
      <c r="AC61" s="974"/>
      <c r="AD61" s="974"/>
      <c r="AE61" s="974"/>
      <c r="AF61" s="974"/>
      <c r="AG61" s="977"/>
      <c r="AH61" s="959"/>
      <c r="AI61" s="959"/>
      <c r="AJ61" s="959"/>
      <c r="AK61" s="964"/>
      <c r="AL61" s="965"/>
      <c r="AM61" s="965"/>
      <c r="AN61" s="968"/>
      <c r="AO61" s="982"/>
      <c r="AP61" s="983"/>
    </row>
    <row r="62" spans="1:42" ht="12.75" customHeight="1" x14ac:dyDescent="0.2">
      <c r="A62" s="950"/>
      <c r="B62" s="951"/>
      <c r="C62" s="951"/>
      <c r="D62" s="951"/>
      <c r="E62" s="951"/>
      <c r="F62" s="951"/>
      <c r="G62" s="951"/>
      <c r="H62" s="951"/>
      <c r="I62" s="951"/>
      <c r="J62" s="951"/>
      <c r="K62" s="951"/>
      <c r="L62" s="952"/>
      <c r="M62" s="950"/>
      <c r="N62" s="951"/>
      <c r="O62" s="951"/>
      <c r="P62" s="951"/>
      <c r="Q62" s="951"/>
      <c r="R62" s="951"/>
      <c r="S62" s="951"/>
      <c r="T62" s="951"/>
      <c r="U62" s="951"/>
      <c r="V62" s="951"/>
      <c r="W62" s="951"/>
      <c r="X62" s="952"/>
      <c r="Y62" s="969"/>
      <c r="Z62" s="970"/>
      <c r="AA62" s="970"/>
      <c r="AB62" s="970"/>
      <c r="AC62" s="970"/>
      <c r="AD62" s="970"/>
      <c r="AE62" s="970"/>
      <c r="AF62" s="970"/>
      <c r="AG62" s="975"/>
      <c r="AH62" s="959"/>
      <c r="AI62" s="959"/>
      <c r="AJ62" s="959"/>
      <c r="AK62" s="960"/>
      <c r="AL62" s="961"/>
      <c r="AM62" s="961"/>
      <c r="AN62" s="966" t="str">
        <f>IF(AO62&lt;&gt;"","/","")</f>
        <v/>
      </c>
      <c r="AO62" s="978"/>
      <c r="AP62" s="979"/>
    </row>
    <row r="63" spans="1:42" ht="12.75" customHeight="1" x14ac:dyDescent="0.2">
      <c r="A63" s="953"/>
      <c r="B63" s="954"/>
      <c r="C63" s="954"/>
      <c r="D63" s="954"/>
      <c r="E63" s="954"/>
      <c r="F63" s="954"/>
      <c r="G63" s="954"/>
      <c r="H63" s="954"/>
      <c r="I63" s="954"/>
      <c r="J63" s="954"/>
      <c r="K63" s="954"/>
      <c r="L63" s="955"/>
      <c r="M63" s="953"/>
      <c r="N63" s="954"/>
      <c r="O63" s="954"/>
      <c r="P63" s="954"/>
      <c r="Q63" s="954"/>
      <c r="R63" s="954"/>
      <c r="S63" s="954"/>
      <c r="T63" s="954"/>
      <c r="U63" s="954"/>
      <c r="V63" s="954"/>
      <c r="W63" s="954"/>
      <c r="X63" s="955"/>
      <c r="Y63" s="971"/>
      <c r="Z63" s="972"/>
      <c r="AA63" s="972"/>
      <c r="AB63" s="972"/>
      <c r="AC63" s="972"/>
      <c r="AD63" s="972"/>
      <c r="AE63" s="972"/>
      <c r="AF63" s="972"/>
      <c r="AG63" s="976"/>
      <c r="AH63" s="959"/>
      <c r="AI63" s="959"/>
      <c r="AJ63" s="959"/>
      <c r="AK63" s="962"/>
      <c r="AL63" s="963"/>
      <c r="AM63" s="963"/>
      <c r="AN63" s="967"/>
      <c r="AO63" s="980"/>
      <c r="AP63" s="981"/>
    </row>
    <row r="64" spans="1:42" ht="12.75" customHeight="1" x14ac:dyDescent="0.2">
      <c r="A64" s="956"/>
      <c r="B64" s="957"/>
      <c r="C64" s="957"/>
      <c r="D64" s="957"/>
      <c r="E64" s="957"/>
      <c r="F64" s="957"/>
      <c r="G64" s="957"/>
      <c r="H64" s="957"/>
      <c r="I64" s="957"/>
      <c r="J64" s="957"/>
      <c r="K64" s="957"/>
      <c r="L64" s="958"/>
      <c r="M64" s="956"/>
      <c r="N64" s="957"/>
      <c r="O64" s="957"/>
      <c r="P64" s="957"/>
      <c r="Q64" s="957"/>
      <c r="R64" s="957"/>
      <c r="S64" s="957"/>
      <c r="T64" s="957"/>
      <c r="U64" s="957"/>
      <c r="V64" s="957"/>
      <c r="W64" s="957"/>
      <c r="X64" s="958"/>
      <c r="Y64" s="973"/>
      <c r="Z64" s="974"/>
      <c r="AA64" s="974"/>
      <c r="AB64" s="974"/>
      <c r="AC64" s="974"/>
      <c r="AD64" s="974"/>
      <c r="AE64" s="974"/>
      <c r="AF64" s="974"/>
      <c r="AG64" s="977"/>
      <c r="AH64" s="959"/>
      <c r="AI64" s="959"/>
      <c r="AJ64" s="959"/>
      <c r="AK64" s="964"/>
      <c r="AL64" s="965"/>
      <c r="AM64" s="965"/>
      <c r="AN64" s="968"/>
      <c r="AO64" s="982"/>
      <c r="AP64" s="983"/>
    </row>
    <row r="65" spans="1:42" ht="12.75" customHeight="1" x14ac:dyDescent="0.2">
      <c r="A65" s="950"/>
      <c r="B65" s="951"/>
      <c r="C65" s="951"/>
      <c r="D65" s="951"/>
      <c r="E65" s="951"/>
      <c r="F65" s="951"/>
      <c r="G65" s="951"/>
      <c r="H65" s="951"/>
      <c r="I65" s="951"/>
      <c r="J65" s="951"/>
      <c r="K65" s="951"/>
      <c r="L65" s="952"/>
      <c r="M65" s="950"/>
      <c r="N65" s="951"/>
      <c r="O65" s="951"/>
      <c r="P65" s="951"/>
      <c r="Q65" s="951"/>
      <c r="R65" s="951"/>
      <c r="S65" s="951"/>
      <c r="T65" s="951"/>
      <c r="U65" s="951"/>
      <c r="V65" s="951"/>
      <c r="W65" s="951"/>
      <c r="X65" s="952"/>
      <c r="Y65" s="969"/>
      <c r="Z65" s="970"/>
      <c r="AA65" s="970"/>
      <c r="AB65" s="970"/>
      <c r="AC65" s="970"/>
      <c r="AD65" s="970"/>
      <c r="AE65" s="970"/>
      <c r="AF65" s="970"/>
      <c r="AG65" s="975"/>
      <c r="AH65" s="959"/>
      <c r="AI65" s="959"/>
      <c r="AJ65" s="959"/>
      <c r="AK65" s="960"/>
      <c r="AL65" s="961"/>
      <c r="AM65" s="961"/>
      <c r="AN65" s="966" t="str">
        <f>IF(AO65&lt;&gt;"","/","")</f>
        <v/>
      </c>
      <c r="AO65" s="978"/>
      <c r="AP65" s="979"/>
    </row>
    <row r="66" spans="1:42" ht="12.75" customHeight="1" x14ac:dyDescent="0.2">
      <c r="A66" s="953"/>
      <c r="B66" s="954"/>
      <c r="C66" s="954"/>
      <c r="D66" s="954"/>
      <c r="E66" s="954"/>
      <c r="F66" s="954"/>
      <c r="G66" s="954"/>
      <c r="H66" s="954"/>
      <c r="I66" s="954"/>
      <c r="J66" s="954"/>
      <c r="K66" s="954"/>
      <c r="L66" s="955"/>
      <c r="M66" s="953"/>
      <c r="N66" s="954"/>
      <c r="O66" s="954"/>
      <c r="P66" s="954"/>
      <c r="Q66" s="954"/>
      <c r="R66" s="954"/>
      <c r="S66" s="954"/>
      <c r="T66" s="954"/>
      <c r="U66" s="954"/>
      <c r="V66" s="954"/>
      <c r="W66" s="954"/>
      <c r="X66" s="955"/>
      <c r="Y66" s="971"/>
      <c r="Z66" s="972"/>
      <c r="AA66" s="972"/>
      <c r="AB66" s="972"/>
      <c r="AC66" s="972"/>
      <c r="AD66" s="972"/>
      <c r="AE66" s="972"/>
      <c r="AF66" s="972"/>
      <c r="AG66" s="976"/>
      <c r="AH66" s="959"/>
      <c r="AI66" s="959"/>
      <c r="AJ66" s="959"/>
      <c r="AK66" s="962"/>
      <c r="AL66" s="963"/>
      <c r="AM66" s="963"/>
      <c r="AN66" s="967"/>
      <c r="AO66" s="980"/>
      <c r="AP66" s="981"/>
    </row>
    <row r="67" spans="1:42" ht="12.75" customHeight="1" x14ac:dyDescent="0.2">
      <c r="A67" s="956"/>
      <c r="B67" s="957"/>
      <c r="C67" s="957"/>
      <c r="D67" s="957"/>
      <c r="E67" s="957"/>
      <c r="F67" s="957"/>
      <c r="G67" s="957"/>
      <c r="H67" s="957"/>
      <c r="I67" s="957"/>
      <c r="J67" s="957"/>
      <c r="K67" s="957"/>
      <c r="L67" s="958"/>
      <c r="M67" s="956"/>
      <c r="N67" s="957"/>
      <c r="O67" s="957"/>
      <c r="P67" s="957"/>
      <c r="Q67" s="957"/>
      <c r="R67" s="957"/>
      <c r="S67" s="957"/>
      <c r="T67" s="957"/>
      <c r="U67" s="957"/>
      <c r="V67" s="957"/>
      <c r="W67" s="957"/>
      <c r="X67" s="958"/>
      <c r="Y67" s="973"/>
      <c r="Z67" s="974"/>
      <c r="AA67" s="974"/>
      <c r="AB67" s="974"/>
      <c r="AC67" s="974"/>
      <c r="AD67" s="974"/>
      <c r="AE67" s="974"/>
      <c r="AF67" s="974"/>
      <c r="AG67" s="977"/>
      <c r="AH67" s="959"/>
      <c r="AI67" s="959"/>
      <c r="AJ67" s="959"/>
      <c r="AK67" s="964"/>
      <c r="AL67" s="965"/>
      <c r="AM67" s="965"/>
      <c r="AN67" s="968"/>
      <c r="AO67" s="982"/>
      <c r="AP67" s="983"/>
    </row>
    <row r="68" spans="1:42" ht="12.75" customHeight="1" x14ac:dyDescent="0.2">
      <c r="A68" s="950"/>
      <c r="B68" s="951"/>
      <c r="C68" s="951"/>
      <c r="D68" s="951"/>
      <c r="E68" s="951"/>
      <c r="F68" s="951"/>
      <c r="G68" s="951"/>
      <c r="H68" s="951"/>
      <c r="I68" s="951"/>
      <c r="J68" s="951"/>
      <c r="K68" s="951"/>
      <c r="L68" s="952"/>
      <c r="M68" s="950"/>
      <c r="N68" s="951"/>
      <c r="O68" s="951"/>
      <c r="P68" s="951"/>
      <c r="Q68" s="951"/>
      <c r="R68" s="951"/>
      <c r="S68" s="951"/>
      <c r="T68" s="951"/>
      <c r="U68" s="951"/>
      <c r="V68" s="951"/>
      <c r="W68" s="951"/>
      <c r="X68" s="952"/>
      <c r="Y68" s="969"/>
      <c r="Z68" s="970"/>
      <c r="AA68" s="970"/>
      <c r="AB68" s="970"/>
      <c r="AC68" s="970"/>
      <c r="AD68" s="970"/>
      <c r="AE68" s="970"/>
      <c r="AF68" s="970"/>
      <c r="AG68" s="975"/>
      <c r="AH68" s="959"/>
      <c r="AI68" s="959"/>
      <c r="AJ68" s="959"/>
      <c r="AK68" s="960"/>
      <c r="AL68" s="961"/>
      <c r="AM68" s="961"/>
      <c r="AN68" s="966" t="str">
        <f>IF(AO68&lt;&gt;"","/","")</f>
        <v/>
      </c>
      <c r="AO68" s="978"/>
      <c r="AP68" s="979"/>
    </row>
    <row r="69" spans="1:42" ht="12.75" customHeight="1" x14ac:dyDescent="0.2">
      <c r="A69" s="953"/>
      <c r="B69" s="954"/>
      <c r="C69" s="954"/>
      <c r="D69" s="954"/>
      <c r="E69" s="954"/>
      <c r="F69" s="954"/>
      <c r="G69" s="954"/>
      <c r="H69" s="954"/>
      <c r="I69" s="954"/>
      <c r="J69" s="954"/>
      <c r="K69" s="954"/>
      <c r="L69" s="955"/>
      <c r="M69" s="953"/>
      <c r="N69" s="954"/>
      <c r="O69" s="954"/>
      <c r="P69" s="954"/>
      <c r="Q69" s="954"/>
      <c r="R69" s="954"/>
      <c r="S69" s="954"/>
      <c r="T69" s="954"/>
      <c r="U69" s="954"/>
      <c r="V69" s="954"/>
      <c r="W69" s="954"/>
      <c r="X69" s="955"/>
      <c r="Y69" s="971"/>
      <c r="Z69" s="972"/>
      <c r="AA69" s="972"/>
      <c r="AB69" s="972"/>
      <c r="AC69" s="972"/>
      <c r="AD69" s="972"/>
      <c r="AE69" s="972"/>
      <c r="AF69" s="972"/>
      <c r="AG69" s="976"/>
      <c r="AH69" s="959"/>
      <c r="AI69" s="959"/>
      <c r="AJ69" s="959"/>
      <c r="AK69" s="962"/>
      <c r="AL69" s="963"/>
      <c r="AM69" s="963"/>
      <c r="AN69" s="967"/>
      <c r="AO69" s="980"/>
      <c r="AP69" s="981"/>
    </row>
    <row r="70" spans="1:42" ht="12.75" customHeight="1" x14ac:dyDescent="0.2">
      <c r="A70" s="956"/>
      <c r="B70" s="957"/>
      <c r="C70" s="957"/>
      <c r="D70" s="957"/>
      <c r="E70" s="957"/>
      <c r="F70" s="957"/>
      <c r="G70" s="957"/>
      <c r="H70" s="957"/>
      <c r="I70" s="957"/>
      <c r="J70" s="957"/>
      <c r="K70" s="957"/>
      <c r="L70" s="958"/>
      <c r="M70" s="956"/>
      <c r="N70" s="957"/>
      <c r="O70" s="957"/>
      <c r="P70" s="957"/>
      <c r="Q70" s="957"/>
      <c r="R70" s="957"/>
      <c r="S70" s="957"/>
      <c r="T70" s="957"/>
      <c r="U70" s="957"/>
      <c r="V70" s="957"/>
      <c r="W70" s="957"/>
      <c r="X70" s="958"/>
      <c r="Y70" s="973"/>
      <c r="Z70" s="974"/>
      <c r="AA70" s="974"/>
      <c r="AB70" s="974"/>
      <c r="AC70" s="974"/>
      <c r="AD70" s="974"/>
      <c r="AE70" s="974"/>
      <c r="AF70" s="974"/>
      <c r="AG70" s="977"/>
      <c r="AH70" s="959"/>
      <c r="AI70" s="959"/>
      <c r="AJ70" s="959"/>
      <c r="AK70" s="964"/>
      <c r="AL70" s="965"/>
      <c r="AM70" s="965"/>
      <c r="AN70" s="968"/>
      <c r="AO70" s="982"/>
      <c r="AP70" s="983"/>
    </row>
    <row r="71" spans="1:42" ht="12.75" customHeight="1" x14ac:dyDescent="0.2">
      <c r="A71" s="950"/>
      <c r="B71" s="951"/>
      <c r="C71" s="951"/>
      <c r="D71" s="951"/>
      <c r="E71" s="951"/>
      <c r="F71" s="951"/>
      <c r="G71" s="951"/>
      <c r="H71" s="951"/>
      <c r="I71" s="951"/>
      <c r="J71" s="951"/>
      <c r="K71" s="951"/>
      <c r="L71" s="952"/>
      <c r="M71" s="950"/>
      <c r="N71" s="951"/>
      <c r="O71" s="951"/>
      <c r="P71" s="951"/>
      <c r="Q71" s="951"/>
      <c r="R71" s="951"/>
      <c r="S71" s="951"/>
      <c r="T71" s="951"/>
      <c r="U71" s="951"/>
      <c r="V71" s="951"/>
      <c r="W71" s="951"/>
      <c r="X71" s="952"/>
      <c r="Y71" s="969"/>
      <c r="Z71" s="970"/>
      <c r="AA71" s="970"/>
      <c r="AB71" s="970"/>
      <c r="AC71" s="970"/>
      <c r="AD71" s="970"/>
      <c r="AE71" s="970"/>
      <c r="AF71" s="970"/>
      <c r="AG71" s="975"/>
      <c r="AH71" s="959"/>
      <c r="AI71" s="959"/>
      <c r="AJ71" s="959"/>
      <c r="AK71" s="960"/>
      <c r="AL71" s="961"/>
      <c r="AM71" s="961"/>
      <c r="AN71" s="966" t="str">
        <f>IF(AO71&lt;&gt;"","/","")</f>
        <v/>
      </c>
      <c r="AO71" s="978"/>
      <c r="AP71" s="979"/>
    </row>
    <row r="72" spans="1:42" ht="12.75" customHeight="1" x14ac:dyDescent="0.2">
      <c r="A72" s="953"/>
      <c r="B72" s="954"/>
      <c r="C72" s="954"/>
      <c r="D72" s="954"/>
      <c r="E72" s="954"/>
      <c r="F72" s="954"/>
      <c r="G72" s="954"/>
      <c r="H72" s="954"/>
      <c r="I72" s="954"/>
      <c r="J72" s="954"/>
      <c r="K72" s="954"/>
      <c r="L72" s="955"/>
      <c r="M72" s="953"/>
      <c r="N72" s="954"/>
      <c r="O72" s="954"/>
      <c r="P72" s="954"/>
      <c r="Q72" s="954"/>
      <c r="R72" s="954"/>
      <c r="S72" s="954"/>
      <c r="T72" s="954"/>
      <c r="U72" s="954"/>
      <c r="V72" s="954"/>
      <c r="W72" s="954"/>
      <c r="X72" s="955"/>
      <c r="Y72" s="971"/>
      <c r="Z72" s="972"/>
      <c r="AA72" s="972"/>
      <c r="AB72" s="972"/>
      <c r="AC72" s="972"/>
      <c r="AD72" s="972"/>
      <c r="AE72" s="972"/>
      <c r="AF72" s="972"/>
      <c r="AG72" s="976"/>
      <c r="AH72" s="959"/>
      <c r="AI72" s="959"/>
      <c r="AJ72" s="959"/>
      <c r="AK72" s="962"/>
      <c r="AL72" s="963"/>
      <c r="AM72" s="963"/>
      <c r="AN72" s="967"/>
      <c r="AO72" s="980"/>
      <c r="AP72" s="981"/>
    </row>
    <row r="73" spans="1:42" ht="12.75" customHeight="1" x14ac:dyDescent="0.2">
      <c r="A73" s="956"/>
      <c r="B73" s="957"/>
      <c r="C73" s="957"/>
      <c r="D73" s="957"/>
      <c r="E73" s="957"/>
      <c r="F73" s="957"/>
      <c r="G73" s="957"/>
      <c r="H73" s="957"/>
      <c r="I73" s="957"/>
      <c r="J73" s="957"/>
      <c r="K73" s="957"/>
      <c r="L73" s="958"/>
      <c r="M73" s="956"/>
      <c r="N73" s="957"/>
      <c r="O73" s="957"/>
      <c r="P73" s="957"/>
      <c r="Q73" s="957"/>
      <c r="R73" s="957"/>
      <c r="S73" s="957"/>
      <c r="T73" s="957"/>
      <c r="U73" s="957"/>
      <c r="V73" s="957"/>
      <c r="W73" s="957"/>
      <c r="X73" s="958"/>
      <c r="Y73" s="973"/>
      <c r="Z73" s="974"/>
      <c r="AA73" s="974"/>
      <c r="AB73" s="974"/>
      <c r="AC73" s="974"/>
      <c r="AD73" s="974"/>
      <c r="AE73" s="974"/>
      <c r="AF73" s="974"/>
      <c r="AG73" s="977"/>
      <c r="AH73" s="959"/>
      <c r="AI73" s="959"/>
      <c r="AJ73" s="959"/>
      <c r="AK73" s="964"/>
      <c r="AL73" s="965"/>
      <c r="AM73" s="965"/>
      <c r="AN73" s="968"/>
      <c r="AO73" s="982"/>
      <c r="AP73" s="983"/>
    </row>
    <row r="74" spans="1:42" ht="12.75" customHeight="1" x14ac:dyDescent="0.2">
      <c r="A74" s="950"/>
      <c r="B74" s="951"/>
      <c r="C74" s="951"/>
      <c r="D74" s="951"/>
      <c r="E74" s="951"/>
      <c r="F74" s="951"/>
      <c r="G74" s="951"/>
      <c r="H74" s="951"/>
      <c r="I74" s="951"/>
      <c r="J74" s="951"/>
      <c r="K74" s="951"/>
      <c r="L74" s="952"/>
      <c r="M74" s="950"/>
      <c r="N74" s="951"/>
      <c r="O74" s="951"/>
      <c r="P74" s="951"/>
      <c r="Q74" s="951"/>
      <c r="R74" s="951"/>
      <c r="S74" s="951"/>
      <c r="T74" s="951"/>
      <c r="U74" s="951"/>
      <c r="V74" s="951"/>
      <c r="W74" s="951"/>
      <c r="X74" s="952"/>
      <c r="Y74" s="969"/>
      <c r="Z74" s="970"/>
      <c r="AA74" s="970"/>
      <c r="AB74" s="970"/>
      <c r="AC74" s="970"/>
      <c r="AD74" s="970"/>
      <c r="AE74" s="970"/>
      <c r="AF74" s="970"/>
      <c r="AG74" s="975"/>
      <c r="AH74" s="959"/>
      <c r="AI74" s="959"/>
      <c r="AJ74" s="959"/>
      <c r="AK74" s="960"/>
      <c r="AL74" s="961"/>
      <c r="AM74" s="961"/>
      <c r="AN74" s="966" t="str">
        <f>IF(AO74&lt;&gt;"","/","")</f>
        <v/>
      </c>
      <c r="AO74" s="978"/>
      <c r="AP74" s="979"/>
    </row>
    <row r="75" spans="1:42" ht="12.75" customHeight="1" x14ac:dyDescent="0.2">
      <c r="A75" s="953"/>
      <c r="B75" s="954"/>
      <c r="C75" s="954"/>
      <c r="D75" s="954"/>
      <c r="E75" s="954"/>
      <c r="F75" s="954"/>
      <c r="G75" s="954"/>
      <c r="H75" s="954"/>
      <c r="I75" s="954"/>
      <c r="J75" s="954"/>
      <c r="K75" s="954"/>
      <c r="L75" s="955"/>
      <c r="M75" s="953"/>
      <c r="N75" s="954"/>
      <c r="O75" s="954"/>
      <c r="P75" s="954"/>
      <c r="Q75" s="954"/>
      <c r="R75" s="954"/>
      <c r="S75" s="954"/>
      <c r="T75" s="954"/>
      <c r="U75" s="954"/>
      <c r="V75" s="954"/>
      <c r="W75" s="954"/>
      <c r="X75" s="955"/>
      <c r="Y75" s="971"/>
      <c r="Z75" s="972"/>
      <c r="AA75" s="972"/>
      <c r="AB75" s="972"/>
      <c r="AC75" s="972"/>
      <c r="AD75" s="972"/>
      <c r="AE75" s="972"/>
      <c r="AF75" s="972"/>
      <c r="AG75" s="976"/>
      <c r="AH75" s="959"/>
      <c r="AI75" s="959"/>
      <c r="AJ75" s="959"/>
      <c r="AK75" s="962"/>
      <c r="AL75" s="963"/>
      <c r="AM75" s="963"/>
      <c r="AN75" s="967"/>
      <c r="AO75" s="980"/>
      <c r="AP75" s="981"/>
    </row>
    <row r="76" spans="1:42" ht="12.75" customHeight="1" x14ac:dyDescent="0.2">
      <c r="A76" s="956"/>
      <c r="B76" s="957"/>
      <c r="C76" s="957"/>
      <c r="D76" s="957"/>
      <c r="E76" s="957"/>
      <c r="F76" s="957"/>
      <c r="G76" s="957"/>
      <c r="H76" s="957"/>
      <c r="I76" s="957"/>
      <c r="J76" s="957"/>
      <c r="K76" s="957"/>
      <c r="L76" s="958"/>
      <c r="M76" s="956"/>
      <c r="N76" s="957"/>
      <c r="O76" s="957"/>
      <c r="P76" s="957"/>
      <c r="Q76" s="957"/>
      <c r="R76" s="957"/>
      <c r="S76" s="957"/>
      <c r="T76" s="957"/>
      <c r="U76" s="957"/>
      <c r="V76" s="957"/>
      <c r="W76" s="957"/>
      <c r="X76" s="958"/>
      <c r="Y76" s="973"/>
      <c r="Z76" s="974"/>
      <c r="AA76" s="974"/>
      <c r="AB76" s="974"/>
      <c r="AC76" s="974"/>
      <c r="AD76" s="974"/>
      <c r="AE76" s="974"/>
      <c r="AF76" s="974"/>
      <c r="AG76" s="977"/>
      <c r="AH76" s="959"/>
      <c r="AI76" s="959"/>
      <c r="AJ76" s="959"/>
      <c r="AK76" s="964"/>
      <c r="AL76" s="965"/>
      <c r="AM76" s="965"/>
      <c r="AN76" s="968"/>
      <c r="AO76" s="982"/>
      <c r="AP76" s="983"/>
    </row>
    <row r="77" spans="1:42" ht="12.75" customHeight="1" x14ac:dyDescent="0.2">
      <c r="A77" s="950"/>
      <c r="B77" s="951"/>
      <c r="C77" s="951"/>
      <c r="D77" s="951"/>
      <c r="E77" s="951"/>
      <c r="F77" s="951"/>
      <c r="G77" s="951"/>
      <c r="H77" s="951"/>
      <c r="I77" s="951"/>
      <c r="J77" s="951"/>
      <c r="K77" s="951"/>
      <c r="L77" s="952"/>
      <c r="M77" s="950"/>
      <c r="N77" s="951"/>
      <c r="O77" s="951"/>
      <c r="P77" s="951"/>
      <c r="Q77" s="951"/>
      <c r="R77" s="951"/>
      <c r="S77" s="951"/>
      <c r="T77" s="951"/>
      <c r="U77" s="951"/>
      <c r="V77" s="951"/>
      <c r="W77" s="951"/>
      <c r="X77" s="952"/>
      <c r="Y77" s="969"/>
      <c r="Z77" s="970"/>
      <c r="AA77" s="970"/>
      <c r="AB77" s="970"/>
      <c r="AC77" s="970"/>
      <c r="AD77" s="970"/>
      <c r="AE77" s="970"/>
      <c r="AF77" s="970"/>
      <c r="AG77" s="975"/>
      <c r="AH77" s="959"/>
      <c r="AI77" s="959"/>
      <c r="AJ77" s="959"/>
      <c r="AK77" s="960"/>
      <c r="AL77" s="961"/>
      <c r="AM77" s="961"/>
      <c r="AN77" s="966" t="str">
        <f>IF(AO77&lt;&gt;"","/","")</f>
        <v/>
      </c>
      <c r="AO77" s="978"/>
      <c r="AP77" s="979"/>
    </row>
    <row r="78" spans="1:42" ht="12.75" customHeight="1" x14ac:dyDescent="0.2">
      <c r="A78" s="953"/>
      <c r="B78" s="954"/>
      <c r="C78" s="954"/>
      <c r="D78" s="954"/>
      <c r="E78" s="954"/>
      <c r="F78" s="954"/>
      <c r="G78" s="954"/>
      <c r="H78" s="954"/>
      <c r="I78" s="954"/>
      <c r="J78" s="954"/>
      <c r="K78" s="954"/>
      <c r="L78" s="955"/>
      <c r="M78" s="953"/>
      <c r="N78" s="954"/>
      <c r="O78" s="954"/>
      <c r="P78" s="954"/>
      <c r="Q78" s="954"/>
      <c r="R78" s="954"/>
      <c r="S78" s="954"/>
      <c r="T78" s="954"/>
      <c r="U78" s="954"/>
      <c r="V78" s="954"/>
      <c r="W78" s="954"/>
      <c r="X78" s="955"/>
      <c r="Y78" s="971"/>
      <c r="Z78" s="972"/>
      <c r="AA78" s="972"/>
      <c r="AB78" s="972"/>
      <c r="AC78" s="972"/>
      <c r="AD78" s="972"/>
      <c r="AE78" s="972"/>
      <c r="AF78" s="972"/>
      <c r="AG78" s="976"/>
      <c r="AH78" s="959"/>
      <c r="AI78" s="959"/>
      <c r="AJ78" s="959"/>
      <c r="AK78" s="962"/>
      <c r="AL78" s="963"/>
      <c r="AM78" s="963"/>
      <c r="AN78" s="967"/>
      <c r="AO78" s="980"/>
      <c r="AP78" s="981"/>
    </row>
    <row r="79" spans="1:42" ht="12.75" customHeight="1" x14ac:dyDescent="0.2">
      <c r="A79" s="956"/>
      <c r="B79" s="957"/>
      <c r="C79" s="957"/>
      <c r="D79" s="957"/>
      <c r="E79" s="957"/>
      <c r="F79" s="957"/>
      <c r="G79" s="957"/>
      <c r="H79" s="957"/>
      <c r="I79" s="957"/>
      <c r="J79" s="957"/>
      <c r="K79" s="957"/>
      <c r="L79" s="958"/>
      <c r="M79" s="956"/>
      <c r="N79" s="957"/>
      <c r="O79" s="957"/>
      <c r="P79" s="957"/>
      <c r="Q79" s="957"/>
      <c r="R79" s="957"/>
      <c r="S79" s="957"/>
      <c r="T79" s="957"/>
      <c r="U79" s="957"/>
      <c r="V79" s="957"/>
      <c r="W79" s="957"/>
      <c r="X79" s="958"/>
      <c r="Y79" s="973"/>
      <c r="Z79" s="974"/>
      <c r="AA79" s="974"/>
      <c r="AB79" s="974"/>
      <c r="AC79" s="974"/>
      <c r="AD79" s="974"/>
      <c r="AE79" s="974"/>
      <c r="AF79" s="974"/>
      <c r="AG79" s="977"/>
      <c r="AH79" s="959"/>
      <c r="AI79" s="959"/>
      <c r="AJ79" s="959"/>
      <c r="AK79" s="964"/>
      <c r="AL79" s="965"/>
      <c r="AM79" s="965"/>
      <c r="AN79" s="968"/>
      <c r="AO79" s="982"/>
      <c r="AP79" s="983"/>
    </row>
    <row r="80" spans="1:42" ht="12.75" customHeight="1" x14ac:dyDescent="0.2">
      <c r="A80" s="950"/>
      <c r="B80" s="951"/>
      <c r="C80" s="951"/>
      <c r="D80" s="951"/>
      <c r="E80" s="951"/>
      <c r="F80" s="951"/>
      <c r="G80" s="951"/>
      <c r="H80" s="951"/>
      <c r="I80" s="951"/>
      <c r="J80" s="951"/>
      <c r="K80" s="951"/>
      <c r="L80" s="952"/>
      <c r="M80" s="950"/>
      <c r="N80" s="951"/>
      <c r="O80" s="951"/>
      <c r="P80" s="951"/>
      <c r="Q80" s="951"/>
      <c r="R80" s="951"/>
      <c r="S80" s="951"/>
      <c r="T80" s="951"/>
      <c r="U80" s="951"/>
      <c r="V80" s="951"/>
      <c r="W80" s="951"/>
      <c r="X80" s="952"/>
      <c r="Y80" s="969"/>
      <c r="Z80" s="970"/>
      <c r="AA80" s="970"/>
      <c r="AB80" s="970"/>
      <c r="AC80" s="970"/>
      <c r="AD80" s="970"/>
      <c r="AE80" s="970"/>
      <c r="AF80" s="970"/>
      <c r="AG80" s="975"/>
      <c r="AH80" s="959"/>
      <c r="AI80" s="959"/>
      <c r="AJ80" s="959"/>
      <c r="AK80" s="960"/>
      <c r="AL80" s="961"/>
      <c r="AM80" s="961"/>
      <c r="AN80" s="966" t="str">
        <f>IF(AO80&lt;&gt;"","/","")</f>
        <v/>
      </c>
      <c r="AO80" s="978"/>
      <c r="AP80" s="979"/>
    </row>
    <row r="81" spans="1:42" ht="12.75" customHeight="1" x14ac:dyDescent="0.2">
      <c r="A81" s="953"/>
      <c r="B81" s="954"/>
      <c r="C81" s="954"/>
      <c r="D81" s="954"/>
      <c r="E81" s="954"/>
      <c r="F81" s="954"/>
      <c r="G81" s="954"/>
      <c r="H81" s="954"/>
      <c r="I81" s="954"/>
      <c r="J81" s="954"/>
      <c r="K81" s="954"/>
      <c r="L81" s="955"/>
      <c r="M81" s="953"/>
      <c r="N81" s="954"/>
      <c r="O81" s="954"/>
      <c r="P81" s="954"/>
      <c r="Q81" s="954"/>
      <c r="R81" s="954"/>
      <c r="S81" s="954"/>
      <c r="T81" s="954"/>
      <c r="U81" s="954"/>
      <c r="V81" s="954"/>
      <c r="W81" s="954"/>
      <c r="X81" s="955"/>
      <c r="Y81" s="971"/>
      <c r="Z81" s="972"/>
      <c r="AA81" s="972"/>
      <c r="AB81" s="972"/>
      <c r="AC81" s="972"/>
      <c r="AD81" s="972"/>
      <c r="AE81" s="972"/>
      <c r="AF81" s="972"/>
      <c r="AG81" s="976"/>
      <c r="AH81" s="959"/>
      <c r="AI81" s="959"/>
      <c r="AJ81" s="959"/>
      <c r="AK81" s="962"/>
      <c r="AL81" s="963"/>
      <c r="AM81" s="963"/>
      <c r="AN81" s="967"/>
      <c r="AO81" s="980"/>
      <c r="AP81" s="981"/>
    </row>
    <row r="82" spans="1:42" ht="12.75" customHeight="1" x14ac:dyDescent="0.2">
      <c r="A82" s="956"/>
      <c r="B82" s="957"/>
      <c r="C82" s="957"/>
      <c r="D82" s="957"/>
      <c r="E82" s="957"/>
      <c r="F82" s="957"/>
      <c r="G82" s="957"/>
      <c r="H82" s="957"/>
      <c r="I82" s="957"/>
      <c r="J82" s="957"/>
      <c r="K82" s="957"/>
      <c r="L82" s="958"/>
      <c r="M82" s="956"/>
      <c r="N82" s="957"/>
      <c r="O82" s="957"/>
      <c r="P82" s="957"/>
      <c r="Q82" s="957"/>
      <c r="R82" s="957"/>
      <c r="S82" s="957"/>
      <c r="T82" s="957"/>
      <c r="U82" s="957"/>
      <c r="V82" s="957"/>
      <c r="W82" s="957"/>
      <c r="X82" s="958"/>
      <c r="Y82" s="973"/>
      <c r="Z82" s="974"/>
      <c r="AA82" s="974"/>
      <c r="AB82" s="974"/>
      <c r="AC82" s="974"/>
      <c r="AD82" s="974"/>
      <c r="AE82" s="974"/>
      <c r="AF82" s="974"/>
      <c r="AG82" s="977"/>
      <c r="AH82" s="959"/>
      <c r="AI82" s="959"/>
      <c r="AJ82" s="959"/>
      <c r="AK82" s="964"/>
      <c r="AL82" s="965"/>
      <c r="AM82" s="965"/>
      <c r="AN82" s="968"/>
      <c r="AO82" s="982"/>
      <c r="AP82" s="983"/>
    </row>
    <row r="83" spans="1:42" ht="12.75" customHeight="1" x14ac:dyDescent="0.2">
      <c r="A83" s="950"/>
      <c r="B83" s="951"/>
      <c r="C83" s="951"/>
      <c r="D83" s="951"/>
      <c r="E83" s="951"/>
      <c r="F83" s="951"/>
      <c r="G83" s="951"/>
      <c r="H83" s="951"/>
      <c r="I83" s="951"/>
      <c r="J83" s="951"/>
      <c r="K83" s="951"/>
      <c r="L83" s="952"/>
      <c r="M83" s="950"/>
      <c r="N83" s="951"/>
      <c r="O83" s="951"/>
      <c r="P83" s="951"/>
      <c r="Q83" s="951"/>
      <c r="R83" s="951"/>
      <c r="S83" s="951"/>
      <c r="T83" s="951"/>
      <c r="U83" s="951"/>
      <c r="V83" s="951"/>
      <c r="W83" s="951"/>
      <c r="X83" s="952"/>
      <c r="Y83" s="969"/>
      <c r="Z83" s="970"/>
      <c r="AA83" s="970"/>
      <c r="AB83" s="970"/>
      <c r="AC83" s="970"/>
      <c r="AD83" s="970"/>
      <c r="AE83" s="970"/>
      <c r="AF83" s="970"/>
      <c r="AG83" s="975"/>
      <c r="AH83" s="959"/>
      <c r="AI83" s="959"/>
      <c r="AJ83" s="959"/>
      <c r="AK83" s="960"/>
      <c r="AL83" s="961"/>
      <c r="AM83" s="961"/>
      <c r="AN83" s="966" t="str">
        <f>IF(AO83&lt;&gt;"","/","")</f>
        <v/>
      </c>
      <c r="AO83" s="978"/>
      <c r="AP83" s="979"/>
    </row>
    <row r="84" spans="1:42" ht="12.75" customHeight="1" x14ac:dyDescent="0.2">
      <c r="A84" s="953"/>
      <c r="B84" s="954"/>
      <c r="C84" s="954"/>
      <c r="D84" s="954"/>
      <c r="E84" s="954"/>
      <c r="F84" s="954"/>
      <c r="G84" s="954"/>
      <c r="H84" s="954"/>
      <c r="I84" s="954"/>
      <c r="J84" s="954"/>
      <c r="K84" s="954"/>
      <c r="L84" s="955"/>
      <c r="M84" s="953"/>
      <c r="N84" s="954"/>
      <c r="O84" s="954"/>
      <c r="P84" s="954"/>
      <c r="Q84" s="954"/>
      <c r="R84" s="954"/>
      <c r="S84" s="954"/>
      <c r="T84" s="954"/>
      <c r="U84" s="954"/>
      <c r="V84" s="954"/>
      <c r="W84" s="954"/>
      <c r="X84" s="955"/>
      <c r="Y84" s="971"/>
      <c r="Z84" s="972"/>
      <c r="AA84" s="972"/>
      <c r="AB84" s="972"/>
      <c r="AC84" s="972"/>
      <c r="AD84" s="972"/>
      <c r="AE84" s="972"/>
      <c r="AF84" s="972"/>
      <c r="AG84" s="976"/>
      <c r="AH84" s="959"/>
      <c r="AI84" s="959"/>
      <c r="AJ84" s="959"/>
      <c r="AK84" s="962"/>
      <c r="AL84" s="963"/>
      <c r="AM84" s="963"/>
      <c r="AN84" s="967"/>
      <c r="AO84" s="980"/>
      <c r="AP84" s="981"/>
    </row>
    <row r="85" spans="1:42" ht="12.75" customHeight="1" x14ac:dyDescent="0.2">
      <c r="A85" s="956"/>
      <c r="B85" s="957"/>
      <c r="C85" s="957"/>
      <c r="D85" s="957"/>
      <c r="E85" s="957"/>
      <c r="F85" s="957"/>
      <c r="G85" s="957"/>
      <c r="H85" s="957"/>
      <c r="I85" s="957"/>
      <c r="J85" s="957"/>
      <c r="K85" s="957"/>
      <c r="L85" s="958"/>
      <c r="M85" s="956"/>
      <c r="N85" s="957"/>
      <c r="O85" s="957"/>
      <c r="P85" s="957"/>
      <c r="Q85" s="957"/>
      <c r="R85" s="957"/>
      <c r="S85" s="957"/>
      <c r="T85" s="957"/>
      <c r="U85" s="957"/>
      <c r="V85" s="957"/>
      <c r="W85" s="957"/>
      <c r="X85" s="958"/>
      <c r="Y85" s="973"/>
      <c r="Z85" s="974"/>
      <c r="AA85" s="974"/>
      <c r="AB85" s="974"/>
      <c r="AC85" s="974"/>
      <c r="AD85" s="974"/>
      <c r="AE85" s="974"/>
      <c r="AF85" s="974"/>
      <c r="AG85" s="977"/>
      <c r="AH85" s="959"/>
      <c r="AI85" s="959"/>
      <c r="AJ85" s="959"/>
      <c r="AK85" s="964"/>
      <c r="AL85" s="965"/>
      <c r="AM85" s="965"/>
      <c r="AN85" s="968"/>
      <c r="AO85" s="982"/>
      <c r="AP85" s="983"/>
    </row>
    <row r="86" spans="1:42" ht="12.75" customHeight="1" x14ac:dyDescent="0.2">
      <c r="A86" s="950"/>
      <c r="B86" s="951"/>
      <c r="C86" s="951"/>
      <c r="D86" s="951"/>
      <c r="E86" s="951"/>
      <c r="F86" s="951"/>
      <c r="G86" s="951"/>
      <c r="H86" s="951"/>
      <c r="I86" s="951"/>
      <c r="J86" s="951"/>
      <c r="K86" s="951"/>
      <c r="L86" s="952"/>
      <c r="M86" s="950"/>
      <c r="N86" s="951"/>
      <c r="O86" s="951"/>
      <c r="P86" s="951"/>
      <c r="Q86" s="951"/>
      <c r="R86" s="951"/>
      <c r="S86" s="951"/>
      <c r="T86" s="951"/>
      <c r="U86" s="951"/>
      <c r="V86" s="951"/>
      <c r="W86" s="951"/>
      <c r="X86" s="952"/>
      <c r="Y86" s="969"/>
      <c r="Z86" s="970"/>
      <c r="AA86" s="970"/>
      <c r="AB86" s="970"/>
      <c r="AC86" s="970"/>
      <c r="AD86" s="970"/>
      <c r="AE86" s="970"/>
      <c r="AF86" s="970"/>
      <c r="AG86" s="975"/>
      <c r="AH86" s="959"/>
      <c r="AI86" s="959"/>
      <c r="AJ86" s="959"/>
      <c r="AK86" s="960"/>
      <c r="AL86" s="961"/>
      <c r="AM86" s="961"/>
      <c r="AN86" s="966" t="str">
        <f>IF(AO86&lt;&gt;"","/","")</f>
        <v/>
      </c>
      <c r="AO86" s="978"/>
      <c r="AP86" s="979"/>
    </row>
    <row r="87" spans="1:42" ht="12.75" customHeight="1" x14ac:dyDescent="0.2">
      <c r="A87" s="953"/>
      <c r="B87" s="954"/>
      <c r="C87" s="954"/>
      <c r="D87" s="954"/>
      <c r="E87" s="954"/>
      <c r="F87" s="954"/>
      <c r="G87" s="954"/>
      <c r="H87" s="954"/>
      <c r="I87" s="954"/>
      <c r="J87" s="954"/>
      <c r="K87" s="954"/>
      <c r="L87" s="955"/>
      <c r="M87" s="953"/>
      <c r="N87" s="954"/>
      <c r="O87" s="954"/>
      <c r="P87" s="954"/>
      <c r="Q87" s="954"/>
      <c r="R87" s="954"/>
      <c r="S87" s="954"/>
      <c r="T87" s="954"/>
      <c r="U87" s="954"/>
      <c r="V87" s="954"/>
      <c r="W87" s="954"/>
      <c r="X87" s="955"/>
      <c r="Y87" s="971"/>
      <c r="Z87" s="972"/>
      <c r="AA87" s="972"/>
      <c r="AB87" s="972"/>
      <c r="AC87" s="972"/>
      <c r="AD87" s="972"/>
      <c r="AE87" s="972"/>
      <c r="AF87" s="972"/>
      <c r="AG87" s="976"/>
      <c r="AH87" s="959"/>
      <c r="AI87" s="959"/>
      <c r="AJ87" s="959"/>
      <c r="AK87" s="962"/>
      <c r="AL87" s="963"/>
      <c r="AM87" s="963"/>
      <c r="AN87" s="967"/>
      <c r="AO87" s="980"/>
      <c r="AP87" s="981"/>
    </row>
    <row r="88" spans="1:42" ht="12.75" customHeight="1" x14ac:dyDescent="0.2">
      <c r="A88" s="956"/>
      <c r="B88" s="957"/>
      <c r="C88" s="957"/>
      <c r="D88" s="957"/>
      <c r="E88" s="957"/>
      <c r="F88" s="957"/>
      <c r="G88" s="957"/>
      <c r="H88" s="957"/>
      <c r="I88" s="957"/>
      <c r="J88" s="957"/>
      <c r="K88" s="957"/>
      <c r="L88" s="958"/>
      <c r="M88" s="956"/>
      <c r="N88" s="957"/>
      <c r="O88" s="957"/>
      <c r="P88" s="957"/>
      <c r="Q88" s="957"/>
      <c r="R88" s="957"/>
      <c r="S88" s="957"/>
      <c r="T88" s="957"/>
      <c r="U88" s="957"/>
      <c r="V88" s="957"/>
      <c r="W88" s="957"/>
      <c r="X88" s="958"/>
      <c r="Y88" s="973"/>
      <c r="Z88" s="974"/>
      <c r="AA88" s="974"/>
      <c r="AB88" s="974"/>
      <c r="AC88" s="974"/>
      <c r="AD88" s="974"/>
      <c r="AE88" s="974"/>
      <c r="AF88" s="974"/>
      <c r="AG88" s="977"/>
      <c r="AH88" s="959"/>
      <c r="AI88" s="959"/>
      <c r="AJ88" s="959"/>
      <c r="AK88" s="964"/>
      <c r="AL88" s="965"/>
      <c r="AM88" s="965"/>
      <c r="AN88" s="968"/>
      <c r="AO88" s="982"/>
      <c r="AP88" s="983"/>
    </row>
    <row r="89" spans="1:42" x14ac:dyDescent="0.2">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row>
    <row r="90" spans="1:42" x14ac:dyDescent="0.2">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row>
    <row r="91" spans="1:42" x14ac:dyDescent="0.2">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row>
    <row r="92" spans="1:42" x14ac:dyDescent="0.2">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row>
    <row r="93" spans="1:42" x14ac:dyDescent="0.2">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row>
    <row r="94" spans="1:42" x14ac:dyDescent="0.2">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row>
    <row r="95" spans="1:42" x14ac:dyDescent="0.2">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row>
    <row r="96" spans="1:42" x14ac:dyDescent="0.2">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row>
    <row r="97" spans="1:42" x14ac:dyDescent="0.2">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row>
    <row r="98" spans="1:42" x14ac:dyDescent="0.2">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row>
    <row r="99" spans="1:42" x14ac:dyDescent="0.2">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row>
    <row r="100" spans="1:42" x14ac:dyDescent="0.2">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row>
    <row r="101" spans="1:42" x14ac:dyDescent="0.2">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row>
    <row r="102" spans="1:42" x14ac:dyDescent="0.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row>
    <row r="103" spans="1:42" x14ac:dyDescent="0.2">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row>
    <row r="104" spans="1:42" x14ac:dyDescent="0.2">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row>
    <row r="105" spans="1:42" x14ac:dyDescent="0.2">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row>
    <row r="106" spans="1:42" x14ac:dyDescent="0.2">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row>
    <row r="107" spans="1:42" x14ac:dyDescent="0.2">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row>
    <row r="108" spans="1:42" x14ac:dyDescent="0.2">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row>
    <row r="109" spans="1:42" x14ac:dyDescent="0.2">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row>
    <row r="110" spans="1:42" x14ac:dyDescent="0.2">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row>
    <row r="111" spans="1:42" x14ac:dyDescent="0.2">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row>
    <row r="112" spans="1:42" x14ac:dyDescent="0.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row>
    <row r="113" spans="1:42"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sheetData>
  <sheetProtection password="C0CD" sheet="1" scenarios="1" selectLockedCells="1"/>
  <mergeCells count="192">
    <mergeCell ref="A1:AP2"/>
    <mergeCell ref="A4:G6"/>
    <mergeCell ref="H4:Z6"/>
    <mergeCell ref="AB4:AP14"/>
    <mergeCell ref="A8:G10"/>
    <mergeCell ref="H8:Z9"/>
    <mergeCell ref="A12:G14"/>
    <mergeCell ref="H12:O14"/>
    <mergeCell ref="Q12:T14"/>
    <mergeCell ref="U12:Z14"/>
    <mergeCell ref="A20:L22"/>
    <mergeCell ref="A23:L25"/>
    <mergeCell ref="M23:X25"/>
    <mergeCell ref="AH23:AJ25"/>
    <mergeCell ref="AK23:AM25"/>
    <mergeCell ref="AO23:AP25"/>
    <mergeCell ref="AN23:AN25"/>
    <mergeCell ref="A16:AP18"/>
    <mergeCell ref="AK20:AP22"/>
    <mergeCell ref="AH20:AJ22"/>
    <mergeCell ref="Y20:AG22"/>
    <mergeCell ref="M20:X22"/>
    <mergeCell ref="Y23:AA25"/>
    <mergeCell ref="AB23:AG25"/>
    <mergeCell ref="A29:L31"/>
    <mergeCell ref="M29:X31"/>
    <mergeCell ref="AH29:AJ31"/>
    <mergeCell ref="AK29:AM31"/>
    <mergeCell ref="AN29:AN31"/>
    <mergeCell ref="AO29:AP31"/>
    <mergeCell ref="A26:L28"/>
    <mergeCell ref="M26:X28"/>
    <mergeCell ref="AH26:AJ28"/>
    <mergeCell ref="AK26:AM28"/>
    <mergeCell ref="AN26:AN28"/>
    <mergeCell ref="Y26:AA28"/>
    <mergeCell ref="AB26:AG28"/>
    <mergeCell ref="Y29:AA31"/>
    <mergeCell ref="AB29:AG31"/>
    <mergeCell ref="AO26:AP28"/>
    <mergeCell ref="A35:L37"/>
    <mergeCell ref="M35:X37"/>
    <mergeCell ref="AH35:AJ37"/>
    <mergeCell ref="AK35:AM37"/>
    <mergeCell ref="AN35:AN37"/>
    <mergeCell ref="AO35:AP37"/>
    <mergeCell ref="AB35:AG37"/>
    <mergeCell ref="A32:L34"/>
    <mergeCell ref="M32:X34"/>
    <mergeCell ref="AH32:AJ34"/>
    <mergeCell ref="AK32:AM34"/>
    <mergeCell ref="AN32:AN34"/>
    <mergeCell ref="Y32:AA34"/>
    <mergeCell ref="AB32:AG34"/>
    <mergeCell ref="Y35:AA37"/>
    <mergeCell ref="AO32:AP34"/>
    <mergeCell ref="A41:L43"/>
    <mergeCell ref="M41:X43"/>
    <mergeCell ref="AH41:AJ43"/>
    <mergeCell ref="AK41:AM43"/>
    <mergeCell ref="AN41:AN43"/>
    <mergeCell ref="AO41:AP43"/>
    <mergeCell ref="Y38:AA40"/>
    <mergeCell ref="AB38:AG40"/>
    <mergeCell ref="A38:L40"/>
    <mergeCell ref="M38:X40"/>
    <mergeCell ref="AH38:AJ40"/>
    <mergeCell ref="AK38:AM40"/>
    <mergeCell ref="AN38:AN40"/>
    <mergeCell ref="AO38:AP40"/>
    <mergeCell ref="Y41:AA43"/>
    <mergeCell ref="AB41:AG43"/>
    <mergeCell ref="A47:L49"/>
    <mergeCell ref="M47:X49"/>
    <mergeCell ref="AH47:AJ49"/>
    <mergeCell ref="AK47:AM49"/>
    <mergeCell ref="AN47:AN49"/>
    <mergeCell ref="AO47:AP49"/>
    <mergeCell ref="A44:L46"/>
    <mergeCell ref="M44:X46"/>
    <mergeCell ref="AH44:AJ46"/>
    <mergeCell ref="AK44:AM46"/>
    <mergeCell ref="AN44:AN46"/>
    <mergeCell ref="AO44:AP46"/>
    <mergeCell ref="Y44:AA46"/>
    <mergeCell ref="AB44:AG46"/>
    <mergeCell ref="Y47:AA49"/>
    <mergeCell ref="AB47:AG49"/>
    <mergeCell ref="A53:L55"/>
    <mergeCell ref="M53:X55"/>
    <mergeCell ref="AH53:AJ55"/>
    <mergeCell ref="AK53:AM55"/>
    <mergeCell ref="AN53:AN55"/>
    <mergeCell ref="AO53:AP55"/>
    <mergeCell ref="Y50:AA52"/>
    <mergeCell ref="AB50:AG52"/>
    <mergeCell ref="A50:L52"/>
    <mergeCell ref="M50:X52"/>
    <mergeCell ref="AH50:AJ52"/>
    <mergeCell ref="AK50:AM52"/>
    <mergeCell ref="AN50:AN52"/>
    <mergeCell ref="AO50:AP52"/>
    <mergeCell ref="Y53:AA55"/>
    <mergeCell ref="AB53:AG55"/>
    <mergeCell ref="A59:L61"/>
    <mergeCell ref="M59:X61"/>
    <mergeCell ref="AH59:AJ61"/>
    <mergeCell ref="AK59:AM61"/>
    <mergeCell ref="AN59:AN61"/>
    <mergeCell ref="AO59:AP61"/>
    <mergeCell ref="A56:L58"/>
    <mergeCell ref="M56:X58"/>
    <mergeCell ref="AH56:AJ58"/>
    <mergeCell ref="AK56:AM58"/>
    <mergeCell ref="AN56:AN58"/>
    <mergeCell ref="AO56:AP58"/>
    <mergeCell ref="Y56:AA58"/>
    <mergeCell ref="AB56:AG58"/>
    <mergeCell ref="Y59:AA61"/>
    <mergeCell ref="AB59:AG61"/>
    <mergeCell ref="A65:L67"/>
    <mergeCell ref="M65:X67"/>
    <mergeCell ref="AH65:AJ67"/>
    <mergeCell ref="AK65:AM67"/>
    <mergeCell ref="AN65:AN67"/>
    <mergeCell ref="AO65:AP67"/>
    <mergeCell ref="Y62:AA64"/>
    <mergeCell ref="AB62:AG64"/>
    <mergeCell ref="A62:L64"/>
    <mergeCell ref="M62:X64"/>
    <mergeCell ref="AH62:AJ64"/>
    <mergeCell ref="AK62:AM64"/>
    <mergeCell ref="AN62:AN64"/>
    <mergeCell ref="AO62:AP64"/>
    <mergeCell ref="Y65:AA67"/>
    <mergeCell ref="AB65:AG67"/>
    <mergeCell ref="A71:L73"/>
    <mergeCell ref="M71:X73"/>
    <mergeCell ref="AH71:AJ73"/>
    <mergeCell ref="AK71:AM73"/>
    <mergeCell ref="AN71:AN73"/>
    <mergeCell ref="AO71:AP73"/>
    <mergeCell ref="A68:L70"/>
    <mergeCell ref="M68:X70"/>
    <mergeCell ref="AH68:AJ70"/>
    <mergeCell ref="AK68:AM70"/>
    <mergeCell ref="AN68:AN70"/>
    <mergeCell ref="AO68:AP70"/>
    <mergeCell ref="Y68:AA70"/>
    <mergeCell ref="AB68:AG70"/>
    <mergeCell ref="Y71:AA73"/>
    <mergeCell ref="AB71:AG73"/>
    <mergeCell ref="A77:L79"/>
    <mergeCell ref="M77:X79"/>
    <mergeCell ref="AH77:AJ79"/>
    <mergeCell ref="AK77:AM79"/>
    <mergeCell ref="AN77:AN79"/>
    <mergeCell ref="AO77:AP79"/>
    <mergeCell ref="Y74:AA76"/>
    <mergeCell ref="AB74:AG76"/>
    <mergeCell ref="A74:L76"/>
    <mergeCell ref="M74:X76"/>
    <mergeCell ref="AH74:AJ76"/>
    <mergeCell ref="AK74:AM76"/>
    <mergeCell ref="AN74:AN76"/>
    <mergeCell ref="AO74:AP76"/>
    <mergeCell ref="Y77:AA79"/>
    <mergeCell ref="AB77:AG79"/>
    <mergeCell ref="A86:L88"/>
    <mergeCell ref="M86:X88"/>
    <mergeCell ref="AH86:AJ88"/>
    <mergeCell ref="AK86:AM88"/>
    <mergeCell ref="AN86:AN88"/>
    <mergeCell ref="Y86:AA88"/>
    <mergeCell ref="AB86:AG88"/>
    <mergeCell ref="AO80:AP82"/>
    <mergeCell ref="A83:L85"/>
    <mergeCell ref="M83:X85"/>
    <mergeCell ref="AH83:AJ85"/>
    <mergeCell ref="AK83:AM85"/>
    <mergeCell ref="AN83:AN85"/>
    <mergeCell ref="AO83:AP85"/>
    <mergeCell ref="A80:L82"/>
    <mergeCell ref="M80:X82"/>
    <mergeCell ref="AH80:AJ82"/>
    <mergeCell ref="AK80:AM82"/>
    <mergeCell ref="AN80:AN82"/>
    <mergeCell ref="AO86:AP88"/>
    <mergeCell ref="Y80:AA82"/>
    <mergeCell ref="AB80:AG82"/>
    <mergeCell ref="Y83:AA85"/>
    <mergeCell ref="AB83:AG85"/>
  </mergeCells>
  <conditionalFormatting sqref="H8:Z9">
    <cfRule type="containsErrors" dxfId="504" priority="1">
      <formula>ISERROR(H8)</formula>
    </cfRule>
  </conditionalFormatting>
  <dataValidations count="3">
    <dataValidation type="list" allowBlank="1" showInputMessage="1" showErrorMessage="1" sqref="Y23:AA88">
      <formula1>eval</formula1>
    </dataValidation>
    <dataValidation type="list" allowBlank="1" showInputMessage="1" showErrorMessage="1" sqref="M23:X88">
      <formula1>indic</formula1>
    </dataValidation>
    <dataValidation type="list" allowBlank="1" showInputMessage="1" showErrorMessage="1" sqref="A23:L88">
      <formula1>crit</formula1>
    </dataValidation>
  </dataValidations>
  <printOptions horizontalCentered="1"/>
  <pageMargins left="0.31496062992125984" right="0.31496062992125984" top="0.35433070866141736" bottom="0.35433070866141736" header="0.31496062992125984" footer="0.31496062992125984"/>
  <pageSetup paperSize="9" scale="71"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DM431"/>
  <sheetViews>
    <sheetView view="pageBreakPreview" zoomScale="55" zoomScaleNormal="70" zoomScaleSheetLayoutView="55" workbookViewId="0">
      <selection activeCell="AV4" sqref="AV4:BR14"/>
    </sheetView>
  </sheetViews>
  <sheetFormatPr baseColWidth="10" defaultRowHeight="12.75" x14ac:dyDescent="0.2"/>
  <cols>
    <col min="1" max="6" width="3.42578125" customWidth="1"/>
    <col min="7" max="12" width="2.85546875" customWidth="1"/>
    <col min="13" max="93" width="2.28515625" customWidth="1"/>
    <col min="94" max="109" width="6.28515625" customWidth="1"/>
    <col min="110" max="113" width="8.28515625" customWidth="1"/>
    <col min="114" max="114" width="9.7109375" customWidth="1"/>
    <col min="115" max="115" width="10.85546875" customWidth="1"/>
    <col min="116" max="116" width="8.5703125" customWidth="1"/>
    <col min="117" max="117" width="11.42578125" customWidth="1"/>
    <col min="118" max="180" width="2.28515625" customWidth="1"/>
  </cols>
  <sheetData>
    <row r="1" spans="1:117" ht="18" customHeight="1" x14ac:dyDescent="0.25">
      <c r="S1" s="821" t="str">
        <f>Accueil!B4</f>
        <v>Bac Pro Technicien Menuisier Agenceur</v>
      </c>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1"/>
      <c r="BO1" s="821"/>
      <c r="BP1" s="821"/>
      <c r="BQ1" s="821"/>
      <c r="BR1" s="821"/>
      <c r="BS1" s="821"/>
      <c r="BT1" s="821"/>
      <c r="BU1" s="821"/>
      <c r="BV1" s="821"/>
      <c r="BW1" s="82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429"/>
      <c r="DK1" s="1"/>
    </row>
    <row r="2" spans="1:117" ht="18" customHeight="1" x14ac:dyDescent="0.25">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429"/>
      <c r="DK2" s="1"/>
    </row>
    <row r="3" spans="1:117" ht="18" customHeight="1" x14ac:dyDescent="0.2">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row>
    <row r="4" spans="1:117" ht="18" customHeight="1" x14ac:dyDescent="0.2">
      <c r="A4" s="864" t="s">
        <v>1146</v>
      </c>
      <c r="B4" s="865"/>
      <c r="C4" s="865"/>
      <c r="D4" s="865"/>
      <c r="E4" s="865"/>
      <c r="F4" s="865"/>
      <c r="G4" s="865"/>
      <c r="H4" s="865"/>
      <c r="I4" s="865"/>
      <c r="J4" s="865"/>
      <c r="K4" s="882" t="str">
        <f ca="1">'Entête Dossier'!M23</f>
        <v>TABLETTE D'ANGLE</v>
      </c>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3"/>
      <c r="AU4" s="1"/>
      <c r="AV4" s="874"/>
      <c r="AW4" s="875"/>
      <c r="AX4" s="875"/>
      <c r="AY4" s="875"/>
      <c r="AZ4" s="875"/>
      <c r="BA4" s="875"/>
      <c r="BB4" s="875"/>
      <c r="BC4" s="875"/>
      <c r="BD4" s="875"/>
      <c r="BE4" s="875"/>
      <c r="BF4" s="875"/>
      <c r="BG4" s="875"/>
      <c r="BH4" s="875"/>
      <c r="BI4" s="875"/>
      <c r="BJ4" s="875"/>
      <c r="BK4" s="875"/>
      <c r="BL4" s="875"/>
      <c r="BM4" s="875"/>
      <c r="BN4" s="875"/>
      <c r="BO4" s="875"/>
      <c r="BP4" s="875"/>
      <c r="BQ4" s="875"/>
      <c r="BR4" s="876"/>
      <c r="BS4" s="1"/>
      <c r="CJ4" s="2"/>
      <c r="CK4" s="445"/>
      <c r="CL4" s="1041" t="s">
        <v>2032</v>
      </c>
      <c r="CM4" s="1041"/>
      <c r="CN4" s="1041"/>
      <c r="CO4" s="441"/>
      <c r="CP4" s="1037"/>
      <c r="CQ4" s="1037"/>
      <c r="CR4" s="1037"/>
      <c r="CS4" s="1037"/>
      <c r="CT4" s="1037"/>
      <c r="CU4" s="1037"/>
      <c r="CV4" s="1037"/>
      <c r="CW4" s="1037"/>
      <c r="CX4" s="1037"/>
      <c r="CY4" s="1037"/>
      <c r="CZ4" s="1037"/>
      <c r="DA4" s="1037"/>
      <c r="DB4" s="1037"/>
      <c r="DC4" s="1037"/>
      <c r="DD4" s="1037"/>
      <c r="DE4" s="1037"/>
      <c r="DF4" s="1"/>
      <c r="DG4" s="1"/>
      <c r="DH4" s="1"/>
      <c r="DI4" s="1"/>
      <c r="DJ4" s="1"/>
      <c r="DK4" s="1"/>
    </row>
    <row r="5" spans="1:117" ht="18" customHeight="1" x14ac:dyDescent="0.2">
      <c r="A5" s="866"/>
      <c r="B5" s="867"/>
      <c r="C5" s="867"/>
      <c r="D5" s="867"/>
      <c r="E5" s="867"/>
      <c r="F5" s="867"/>
      <c r="G5" s="867"/>
      <c r="H5" s="867"/>
      <c r="I5" s="867"/>
      <c r="J5" s="867"/>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5"/>
      <c r="AU5" s="1"/>
      <c r="AV5" s="877"/>
      <c r="AW5" s="535"/>
      <c r="AX5" s="535"/>
      <c r="AY5" s="535"/>
      <c r="AZ5" s="535"/>
      <c r="BA5" s="535"/>
      <c r="BB5" s="535"/>
      <c r="BC5" s="535"/>
      <c r="BD5" s="535"/>
      <c r="BE5" s="535"/>
      <c r="BF5" s="535"/>
      <c r="BG5" s="535"/>
      <c r="BH5" s="535"/>
      <c r="BI5" s="535"/>
      <c r="BJ5" s="535"/>
      <c r="BK5" s="535"/>
      <c r="BL5" s="535"/>
      <c r="BM5" s="535"/>
      <c r="BN5" s="535"/>
      <c r="BO5" s="535"/>
      <c r="BP5" s="535"/>
      <c r="BQ5" s="535"/>
      <c r="BR5" s="878"/>
      <c r="BS5" s="1"/>
      <c r="CJ5" s="445"/>
      <c r="CK5" s="445"/>
      <c r="CL5" s="1041"/>
      <c r="CM5" s="1041"/>
      <c r="CN5" s="1041"/>
      <c r="CO5" s="441"/>
      <c r="CP5" s="1038"/>
      <c r="CQ5" s="1038"/>
      <c r="CR5" s="1038"/>
      <c r="CS5" s="1038"/>
      <c r="CT5" s="1038"/>
      <c r="CU5" s="1038"/>
      <c r="CV5" s="1038"/>
      <c r="CW5" s="1038"/>
      <c r="CX5" s="1038"/>
      <c r="CY5" s="1038"/>
      <c r="CZ5" s="1038"/>
      <c r="DA5" s="1038"/>
      <c r="DB5" s="1038"/>
      <c r="DC5" s="1038"/>
      <c r="DD5" s="1038"/>
      <c r="DE5" s="1038"/>
      <c r="DF5" s="1"/>
      <c r="DG5" s="1"/>
      <c r="DH5" s="1"/>
      <c r="DI5" s="1"/>
      <c r="DJ5" s="1"/>
      <c r="DK5" s="1"/>
    </row>
    <row r="6" spans="1:117" ht="18" customHeight="1" x14ac:dyDescent="0.2">
      <c r="A6" s="868"/>
      <c r="B6" s="869"/>
      <c r="C6" s="869"/>
      <c r="D6" s="869"/>
      <c r="E6" s="869"/>
      <c r="F6" s="869"/>
      <c r="G6" s="869"/>
      <c r="H6" s="869"/>
      <c r="I6" s="869"/>
      <c r="J6" s="869"/>
      <c r="K6" s="886"/>
      <c r="L6" s="886"/>
      <c r="M6" s="886"/>
      <c r="N6" s="886"/>
      <c r="O6" s="886"/>
      <c r="P6" s="886"/>
      <c r="Q6" s="886"/>
      <c r="R6" s="886"/>
      <c r="S6" s="886"/>
      <c r="T6" s="886"/>
      <c r="U6" s="886"/>
      <c r="V6" s="886"/>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7"/>
      <c r="AU6" s="1"/>
      <c r="AV6" s="877"/>
      <c r="AW6" s="535"/>
      <c r="AX6" s="535"/>
      <c r="AY6" s="535"/>
      <c r="AZ6" s="535"/>
      <c r="BA6" s="535"/>
      <c r="BB6" s="535"/>
      <c r="BC6" s="535"/>
      <c r="BD6" s="535"/>
      <c r="BE6" s="535"/>
      <c r="BF6" s="535"/>
      <c r="BG6" s="535"/>
      <c r="BH6" s="535"/>
      <c r="BI6" s="535"/>
      <c r="BJ6" s="535"/>
      <c r="BK6" s="535"/>
      <c r="BL6" s="535"/>
      <c r="BM6" s="535"/>
      <c r="BN6" s="535"/>
      <c r="BO6" s="535"/>
      <c r="BP6" s="535"/>
      <c r="BQ6" s="535"/>
      <c r="BR6" s="878"/>
      <c r="BS6" s="1"/>
      <c r="CJ6" s="445"/>
      <c r="CK6" s="445"/>
      <c r="CL6" s="1041"/>
      <c r="CM6" s="1041"/>
      <c r="CN6" s="1041"/>
      <c r="CO6" s="441"/>
      <c r="CP6" s="1038"/>
      <c r="CQ6" s="1038"/>
      <c r="CR6" s="1038"/>
      <c r="CS6" s="1038"/>
      <c r="CT6" s="1038"/>
      <c r="CU6" s="1038"/>
      <c r="CV6" s="1038"/>
      <c r="CW6" s="1038"/>
      <c r="CX6" s="1038"/>
      <c r="CY6" s="1038"/>
      <c r="CZ6" s="1038"/>
      <c r="DA6" s="1038"/>
      <c r="DB6" s="1038"/>
      <c r="DC6" s="1038"/>
      <c r="DD6" s="1038"/>
      <c r="DE6" s="1038"/>
      <c r="DF6" s="1"/>
      <c r="DG6" s="1"/>
      <c r="DH6" s="1"/>
      <c r="DI6" s="1"/>
      <c r="DJ6" s="1"/>
      <c r="DK6" s="1"/>
    </row>
    <row r="7" spans="1:117" ht="18" customHeight="1" x14ac:dyDescent="0.2">
      <c r="A7" s="135"/>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877"/>
      <c r="AW7" s="535"/>
      <c r="AX7" s="535"/>
      <c r="AY7" s="535"/>
      <c r="AZ7" s="535"/>
      <c r="BA7" s="535"/>
      <c r="BB7" s="535"/>
      <c r="BC7" s="535"/>
      <c r="BD7" s="535"/>
      <c r="BE7" s="535"/>
      <c r="BF7" s="535"/>
      <c r="BG7" s="535"/>
      <c r="BH7" s="535"/>
      <c r="BI7" s="535"/>
      <c r="BJ7" s="535"/>
      <c r="BK7" s="535"/>
      <c r="BL7" s="535"/>
      <c r="BM7" s="535"/>
      <c r="BN7" s="535"/>
      <c r="BO7" s="535"/>
      <c r="BP7" s="535"/>
      <c r="BQ7" s="535"/>
      <c r="BR7" s="878"/>
      <c r="BS7" s="1"/>
      <c r="CJ7" s="445"/>
      <c r="CK7" s="445"/>
      <c r="CL7" s="1041"/>
      <c r="CM7" s="1041"/>
      <c r="CN7" s="1041"/>
      <c r="CO7" s="1"/>
      <c r="CP7" s="1038"/>
      <c r="CQ7" s="1038"/>
      <c r="CR7" s="1038"/>
      <c r="CS7" s="1038"/>
      <c r="CT7" s="1038"/>
      <c r="CU7" s="1038"/>
      <c r="CV7" s="1038"/>
      <c r="CW7" s="1038"/>
      <c r="CX7" s="1038"/>
      <c r="CY7" s="1038"/>
      <c r="CZ7" s="1038"/>
      <c r="DA7" s="1038"/>
      <c r="DB7" s="1038"/>
      <c r="DC7" s="1038"/>
      <c r="DD7" s="1038"/>
      <c r="DE7" s="1038"/>
      <c r="DF7" s="1"/>
      <c r="DG7" s="1"/>
      <c r="DH7" s="1"/>
      <c r="DI7" s="1"/>
      <c r="DJ7" s="1"/>
      <c r="DK7" s="1"/>
    </row>
    <row r="8" spans="1:117" ht="21" customHeight="1" x14ac:dyDescent="0.2">
      <c r="A8" s="864" t="s">
        <v>2033</v>
      </c>
      <c r="B8" s="865"/>
      <c r="C8" s="865"/>
      <c r="D8" s="865"/>
      <c r="E8" s="865"/>
      <c r="F8" s="865"/>
      <c r="G8" s="865"/>
      <c r="H8" s="865"/>
      <c r="I8" s="865"/>
      <c r="J8" s="865"/>
      <c r="K8" s="1032"/>
      <c r="L8" s="1032"/>
      <c r="M8" s="1032"/>
      <c r="N8" s="1032"/>
      <c r="O8" s="1032"/>
      <c r="P8" s="1032"/>
      <c r="Q8" s="1032"/>
      <c r="R8" s="1032"/>
      <c r="S8" s="1032"/>
      <c r="T8" s="1032"/>
      <c r="U8" s="1032"/>
      <c r="V8" s="865" t="s">
        <v>2044</v>
      </c>
      <c r="W8" s="865"/>
      <c r="X8" s="865"/>
      <c r="Y8" s="865"/>
      <c r="Z8" s="865"/>
      <c r="AA8" s="865"/>
      <c r="AB8" s="865"/>
      <c r="AC8" s="865"/>
      <c r="AD8" s="865"/>
      <c r="AE8" s="865"/>
      <c r="AF8" s="865"/>
      <c r="AG8" s="870">
        <f>Accueil!B8</f>
        <v>2021</v>
      </c>
      <c r="AH8" s="870"/>
      <c r="AI8" s="870"/>
      <c r="AJ8" s="870"/>
      <c r="AK8" s="870"/>
      <c r="AL8" s="870"/>
      <c r="AM8" s="870"/>
      <c r="AN8" s="870"/>
      <c r="AO8" s="870"/>
      <c r="AP8" s="870"/>
      <c r="AQ8" s="870"/>
      <c r="AR8" s="870"/>
      <c r="AS8" s="870"/>
      <c r="AT8" s="871"/>
      <c r="AU8" s="1"/>
      <c r="AV8" s="877"/>
      <c r="AW8" s="535"/>
      <c r="AX8" s="535"/>
      <c r="AY8" s="535"/>
      <c r="AZ8" s="535"/>
      <c r="BA8" s="535"/>
      <c r="BB8" s="535"/>
      <c r="BC8" s="535"/>
      <c r="BD8" s="535"/>
      <c r="BE8" s="535"/>
      <c r="BF8" s="535"/>
      <c r="BG8" s="535"/>
      <c r="BH8" s="535"/>
      <c r="BI8" s="535"/>
      <c r="BJ8" s="535"/>
      <c r="BK8" s="535"/>
      <c r="BL8" s="535"/>
      <c r="BM8" s="535"/>
      <c r="BN8" s="535"/>
      <c r="BO8" s="535"/>
      <c r="BP8" s="535"/>
      <c r="BQ8" s="535"/>
      <c r="BR8" s="878"/>
      <c r="BS8" s="1"/>
      <c r="BT8" s="442"/>
      <c r="BU8" s="442"/>
      <c r="BV8" s="442"/>
      <c r="BW8" s="442"/>
      <c r="BX8" s="442"/>
      <c r="BY8" s="23"/>
      <c r="BZ8" s="23"/>
      <c r="CA8" s="23"/>
      <c r="CB8" s="23"/>
      <c r="CC8" s="23"/>
      <c r="CD8" s="2"/>
      <c r="CE8" s="442"/>
      <c r="CF8" s="442"/>
      <c r="CG8" s="442"/>
      <c r="CH8" s="442"/>
      <c r="CI8" s="442"/>
      <c r="CJ8" s="445"/>
      <c r="CK8" s="445"/>
      <c r="CL8" s="1041"/>
      <c r="CM8" s="1041"/>
      <c r="CN8" s="1041"/>
      <c r="CO8" s="436"/>
      <c r="CP8" s="1038"/>
      <c r="CQ8" s="1038"/>
      <c r="CR8" s="1038"/>
      <c r="CS8" s="1038"/>
      <c r="CT8" s="1038"/>
      <c r="CU8" s="1038"/>
      <c r="CV8" s="1038"/>
      <c r="CW8" s="1038"/>
      <c r="CX8" s="1038"/>
      <c r="CY8" s="1038"/>
      <c r="CZ8" s="1038"/>
      <c r="DA8" s="1038"/>
      <c r="DB8" s="1038"/>
      <c r="DC8" s="1038"/>
      <c r="DD8" s="1038"/>
      <c r="DE8" s="1038"/>
      <c r="DF8" s="534"/>
      <c r="DG8" s="158"/>
      <c r="DH8" s="534"/>
      <c r="DI8" s="534"/>
      <c r="DJ8" s="1"/>
      <c r="DK8" s="1"/>
    </row>
    <row r="9" spans="1:117" ht="21" customHeight="1" x14ac:dyDescent="0.2">
      <c r="A9" s="866"/>
      <c r="B9" s="867"/>
      <c r="C9" s="867"/>
      <c r="D9" s="867"/>
      <c r="E9" s="867"/>
      <c r="F9" s="867"/>
      <c r="G9" s="867"/>
      <c r="H9" s="867"/>
      <c r="I9" s="867"/>
      <c r="J9" s="867"/>
      <c r="K9" s="1033"/>
      <c r="L9" s="1033"/>
      <c r="M9" s="1033"/>
      <c r="N9" s="1033"/>
      <c r="O9" s="1033"/>
      <c r="P9" s="1033"/>
      <c r="Q9" s="1033"/>
      <c r="R9" s="1033"/>
      <c r="S9" s="1033"/>
      <c r="T9" s="1033"/>
      <c r="U9" s="1033"/>
      <c r="V9" s="867"/>
      <c r="W9" s="867"/>
      <c r="X9" s="867"/>
      <c r="Y9" s="867"/>
      <c r="Z9" s="867"/>
      <c r="AA9" s="867"/>
      <c r="AB9" s="867"/>
      <c r="AC9" s="867"/>
      <c r="AD9" s="867"/>
      <c r="AE9" s="867"/>
      <c r="AF9" s="867"/>
      <c r="AG9" s="872"/>
      <c r="AH9" s="872"/>
      <c r="AI9" s="872"/>
      <c r="AJ9" s="872"/>
      <c r="AK9" s="872"/>
      <c r="AL9" s="872"/>
      <c r="AM9" s="872"/>
      <c r="AN9" s="872"/>
      <c r="AO9" s="872"/>
      <c r="AP9" s="872"/>
      <c r="AQ9" s="872"/>
      <c r="AR9" s="872"/>
      <c r="AS9" s="872"/>
      <c r="AT9" s="873"/>
      <c r="AU9" s="1"/>
      <c r="AV9" s="877"/>
      <c r="AW9" s="535"/>
      <c r="AX9" s="535"/>
      <c r="AY9" s="535"/>
      <c r="AZ9" s="535"/>
      <c r="BA9" s="535"/>
      <c r="BB9" s="535"/>
      <c r="BC9" s="535"/>
      <c r="BD9" s="535"/>
      <c r="BE9" s="535"/>
      <c r="BF9" s="535"/>
      <c r="BG9" s="535"/>
      <c r="BH9" s="535"/>
      <c r="BI9" s="535"/>
      <c r="BJ9" s="535"/>
      <c r="BK9" s="535"/>
      <c r="BL9" s="535"/>
      <c r="BM9" s="535"/>
      <c r="BN9" s="535"/>
      <c r="BO9" s="535"/>
      <c r="BP9" s="535"/>
      <c r="BQ9" s="535"/>
      <c r="BR9" s="878"/>
      <c r="BS9" s="1"/>
      <c r="BT9" s="442"/>
      <c r="BU9" s="442"/>
      <c r="BV9" s="442"/>
      <c r="BW9" s="442"/>
      <c r="BX9" s="442"/>
      <c r="BY9" s="23"/>
      <c r="BZ9" s="23"/>
      <c r="CA9" s="23"/>
      <c r="CB9" s="23"/>
      <c r="CC9" s="23"/>
      <c r="CD9" s="2"/>
      <c r="CE9" s="442"/>
      <c r="CF9" s="442"/>
      <c r="CG9" s="442"/>
      <c r="CH9" s="442"/>
      <c r="CI9" s="442"/>
      <c r="CJ9" s="445"/>
      <c r="CK9" s="445"/>
      <c r="CL9" s="1041"/>
      <c r="CM9" s="1041"/>
      <c r="CN9" s="1041"/>
      <c r="CO9" s="436"/>
      <c r="CP9" s="1038"/>
      <c r="CQ9" s="1038"/>
      <c r="CR9" s="1038"/>
      <c r="CS9" s="1038"/>
      <c r="CT9" s="1038"/>
      <c r="CU9" s="1038"/>
      <c r="CV9" s="1038"/>
      <c r="CW9" s="1038"/>
      <c r="CX9" s="1038"/>
      <c r="CY9" s="1038"/>
      <c r="CZ9" s="1038"/>
      <c r="DA9" s="1038"/>
      <c r="DB9" s="1038"/>
      <c r="DC9" s="1038"/>
      <c r="DD9" s="1038"/>
      <c r="DE9" s="1038"/>
      <c r="DF9" s="534"/>
      <c r="DG9" s="158"/>
      <c r="DH9" s="534"/>
      <c r="DI9" s="534"/>
      <c r="DJ9" s="1"/>
      <c r="DK9" s="1"/>
    </row>
    <row r="10" spans="1:117" ht="10.5" customHeight="1" x14ac:dyDescent="0.2">
      <c r="A10" s="868"/>
      <c r="B10" s="869"/>
      <c r="C10" s="869"/>
      <c r="D10" s="869"/>
      <c r="E10" s="869"/>
      <c r="F10" s="869"/>
      <c r="G10" s="869"/>
      <c r="H10" s="869"/>
      <c r="I10" s="869"/>
      <c r="J10" s="869"/>
      <c r="K10" s="1034"/>
      <c r="L10" s="1034"/>
      <c r="M10" s="1034"/>
      <c r="N10" s="1034"/>
      <c r="O10" s="1034"/>
      <c r="P10" s="1034"/>
      <c r="Q10" s="1034"/>
      <c r="R10" s="1034"/>
      <c r="S10" s="1034"/>
      <c r="T10" s="1034"/>
      <c r="U10" s="1034"/>
      <c r="V10" s="869"/>
      <c r="W10" s="869"/>
      <c r="X10" s="869"/>
      <c r="Y10" s="869"/>
      <c r="Z10" s="869"/>
      <c r="AA10" s="869"/>
      <c r="AB10" s="869"/>
      <c r="AC10" s="869"/>
      <c r="AD10" s="869"/>
      <c r="AE10" s="869"/>
      <c r="AF10" s="869"/>
      <c r="AG10" s="1035"/>
      <c r="AH10" s="1035"/>
      <c r="AI10" s="1035"/>
      <c r="AJ10" s="1035"/>
      <c r="AK10" s="1035"/>
      <c r="AL10" s="1035"/>
      <c r="AM10" s="1035"/>
      <c r="AN10" s="1035"/>
      <c r="AO10" s="1035"/>
      <c r="AP10" s="1035"/>
      <c r="AQ10" s="1035"/>
      <c r="AR10" s="1035"/>
      <c r="AS10" s="1035"/>
      <c r="AT10" s="1036"/>
      <c r="AU10" s="1"/>
      <c r="AV10" s="877"/>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878"/>
      <c r="BS10" s="1"/>
      <c r="BT10" s="443"/>
      <c r="BU10" s="443"/>
      <c r="BV10" s="443"/>
      <c r="BW10" s="443"/>
      <c r="BX10" s="443"/>
      <c r="BY10" s="444"/>
      <c r="BZ10" s="444"/>
      <c r="CA10" s="444"/>
      <c r="CB10" s="444"/>
      <c r="CC10" s="444"/>
      <c r="CD10" s="2"/>
      <c r="CE10" s="443"/>
      <c r="CF10" s="443"/>
      <c r="CG10" s="443"/>
      <c r="CH10" s="443"/>
      <c r="CI10" s="443"/>
      <c r="CJ10" s="444"/>
      <c r="CK10" s="444"/>
      <c r="CL10" s="444"/>
      <c r="CM10" s="444"/>
      <c r="CN10" s="444"/>
      <c r="CO10" s="436"/>
      <c r="CP10" s="1039"/>
      <c r="CQ10" s="1039"/>
      <c r="CR10" s="1039"/>
      <c r="CS10" s="1039"/>
      <c r="CT10" s="1039"/>
      <c r="CU10" s="1039"/>
      <c r="CV10" s="1039"/>
      <c r="CW10" s="1039"/>
      <c r="CX10" s="1039"/>
      <c r="CY10" s="1039"/>
      <c r="CZ10" s="1039"/>
      <c r="DA10" s="1039"/>
      <c r="DB10" s="1039"/>
      <c r="DC10" s="1039"/>
      <c r="DD10" s="1039"/>
      <c r="DE10" s="1039"/>
      <c r="DF10" s="534"/>
      <c r="DG10" s="158"/>
      <c r="DH10" s="534"/>
      <c r="DI10" s="534"/>
      <c r="DJ10" s="1"/>
      <c r="DK10" s="1"/>
      <c r="DM10" s="814">
        <f>SUM('Fiche (1)'!BO23,'Fiche (1)'!BO26,'Fiche (1)'!BO29,'Fiche (2)'!BO23,'Fiche (2)'!BO26,'Fiche (2)'!BO29,'Fiche (3)'!BO23,'Fiche (3)'!BO26,'Fiche (3)'!BO29,'Fiche (4)'!BO23,'Fiche (4)'!BO26,'Fiche (4)'!BO29,'Fiche (5)'!BO23,'Fiche (5)'!BO26,'Fiche (5)'!BO29,'Fiche (6)'!BO23,'Fiche (6)'!BO26,'Fiche (6)'!BO29,'Fiche (7)'!BO23,'Fiche (7)'!BO26,'Fiche (7)'!BO29,'Fiche (8)'!BO23,'Fiche (8)'!BO26,'Fiche (8)'!BO29)</f>
        <v>100</v>
      </c>
    </row>
    <row r="11" spans="1:117" ht="18" customHeight="1" thickBot="1" x14ac:dyDescent="0.25">
      <c r="A11" s="13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877"/>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878"/>
      <c r="BS11" s="1"/>
      <c r="BT11" s="1074" t="s">
        <v>2031</v>
      </c>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
      <c r="CP11" s="1040"/>
      <c r="CQ11" s="1040"/>
      <c r="CR11" s="1040"/>
      <c r="CS11" s="1040"/>
      <c r="CT11" s="1040"/>
      <c r="CU11" s="1040"/>
      <c r="CV11" s="1040"/>
      <c r="CW11" s="1040"/>
      <c r="CX11" s="1040"/>
      <c r="CY11" s="1040"/>
      <c r="CZ11" s="1040"/>
      <c r="DA11" s="1040"/>
      <c r="DB11" s="1040"/>
      <c r="DC11" s="1040"/>
      <c r="DD11" s="1040"/>
      <c r="DE11" s="1040"/>
      <c r="DF11" s="534"/>
      <c r="DG11" s="158"/>
      <c r="DH11" s="534"/>
      <c r="DI11" s="534"/>
      <c r="DJ11" s="1"/>
      <c r="DK11" s="1"/>
      <c r="DM11" s="814"/>
    </row>
    <row r="12" spans="1:117" ht="18" customHeight="1" thickTop="1" x14ac:dyDescent="0.2">
      <c r="A12" s="864" t="s">
        <v>1808</v>
      </c>
      <c r="B12" s="865"/>
      <c r="C12" s="865"/>
      <c r="D12" s="865"/>
      <c r="E12" s="865"/>
      <c r="F12" s="865"/>
      <c r="G12" s="865"/>
      <c r="H12" s="865"/>
      <c r="I12" s="865"/>
      <c r="J12" s="865"/>
      <c r="K12" s="815">
        <f ca="1">TODAY()</f>
        <v>43504</v>
      </c>
      <c r="L12" s="815"/>
      <c r="M12" s="815"/>
      <c r="N12" s="815"/>
      <c r="O12" s="815"/>
      <c r="P12" s="815"/>
      <c r="Q12" s="815"/>
      <c r="R12" s="815"/>
      <c r="S12" s="815"/>
      <c r="T12" s="815"/>
      <c r="U12" s="815"/>
      <c r="V12" s="815"/>
      <c r="W12" s="815"/>
      <c r="X12" s="816"/>
      <c r="Y12" s="431"/>
      <c r="Z12" s="802" t="s">
        <v>2002</v>
      </c>
      <c r="AA12" s="803"/>
      <c r="AB12" s="803"/>
      <c r="AC12" s="803"/>
      <c r="AD12" s="803"/>
      <c r="AE12" s="803"/>
      <c r="AF12" s="803"/>
      <c r="AG12" s="803"/>
      <c r="AH12" s="803"/>
      <c r="AI12" s="803"/>
      <c r="AJ12" s="808" t="str">
        <f>CONCATENATE(DM13," / ",DM10)</f>
        <v>77,5 / 100</v>
      </c>
      <c r="AK12" s="808"/>
      <c r="AL12" s="808"/>
      <c r="AM12" s="808"/>
      <c r="AN12" s="808"/>
      <c r="AO12" s="808"/>
      <c r="AP12" s="808"/>
      <c r="AQ12" s="808"/>
      <c r="AR12" s="808"/>
      <c r="AS12" s="808"/>
      <c r="AT12" s="809"/>
      <c r="AU12" s="1"/>
      <c r="AV12" s="877"/>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878"/>
      <c r="BS12" s="1"/>
      <c r="BT12" s="1074"/>
      <c r="BU12" s="1074"/>
      <c r="BV12" s="1074"/>
      <c r="BW12" s="1074"/>
      <c r="BX12" s="1074"/>
      <c r="BY12" s="1074"/>
      <c r="BZ12" s="1074"/>
      <c r="CA12" s="1074"/>
      <c r="CB12" s="1074"/>
      <c r="CC12" s="1074"/>
      <c r="CD12" s="1074"/>
      <c r="CE12" s="1074"/>
      <c r="CF12" s="1074"/>
      <c r="CG12" s="1074"/>
      <c r="CH12" s="1074"/>
      <c r="CI12" s="1074"/>
      <c r="CJ12" s="1074"/>
      <c r="CK12" s="1074"/>
      <c r="CL12" s="1074"/>
      <c r="CM12" s="1074"/>
      <c r="CN12" s="1074"/>
      <c r="CO12" s="437"/>
      <c r="CP12" s="1040"/>
      <c r="CQ12" s="1040"/>
      <c r="CR12" s="1040"/>
      <c r="CS12" s="1040"/>
      <c r="CT12" s="1040"/>
      <c r="CU12" s="1040"/>
      <c r="CV12" s="1040"/>
      <c r="CW12" s="1040"/>
      <c r="CX12" s="1040"/>
      <c r="CY12" s="1040"/>
      <c r="CZ12" s="1040"/>
      <c r="DA12" s="1040"/>
      <c r="DB12" s="1040"/>
      <c r="DC12" s="1040"/>
      <c r="DD12" s="1040"/>
      <c r="DE12" s="1040"/>
      <c r="DF12" s="534"/>
      <c r="DG12" s="158"/>
      <c r="DH12" s="534"/>
      <c r="DI12" s="534"/>
      <c r="DJ12" s="1"/>
      <c r="DK12" s="1"/>
      <c r="DM12" s="814"/>
    </row>
    <row r="13" spans="1:117" ht="18" customHeight="1" x14ac:dyDescent="0.2">
      <c r="A13" s="866"/>
      <c r="B13" s="867"/>
      <c r="C13" s="867"/>
      <c r="D13" s="867"/>
      <c r="E13" s="867"/>
      <c r="F13" s="867"/>
      <c r="G13" s="867"/>
      <c r="H13" s="867"/>
      <c r="I13" s="867"/>
      <c r="J13" s="867"/>
      <c r="K13" s="817"/>
      <c r="L13" s="817"/>
      <c r="M13" s="817"/>
      <c r="N13" s="817"/>
      <c r="O13" s="817"/>
      <c r="P13" s="817"/>
      <c r="Q13" s="817"/>
      <c r="R13" s="817"/>
      <c r="S13" s="817"/>
      <c r="T13" s="817"/>
      <c r="U13" s="817"/>
      <c r="V13" s="817"/>
      <c r="W13" s="817"/>
      <c r="X13" s="818"/>
      <c r="Y13" s="431"/>
      <c r="Z13" s="804"/>
      <c r="AA13" s="805"/>
      <c r="AB13" s="805"/>
      <c r="AC13" s="805"/>
      <c r="AD13" s="805"/>
      <c r="AE13" s="805"/>
      <c r="AF13" s="805"/>
      <c r="AG13" s="805"/>
      <c r="AH13" s="805"/>
      <c r="AI13" s="805"/>
      <c r="AJ13" s="810"/>
      <c r="AK13" s="810"/>
      <c r="AL13" s="810"/>
      <c r="AM13" s="810"/>
      <c r="AN13" s="810"/>
      <c r="AO13" s="810"/>
      <c r="AP13" s="810"/>
      <c r="AQ13" s="810"/>
      <c r="AR13" s="810"/>
      <c r="AS13" s="810"/>
      <c r="AT13" s="811"/>
      <c r="AU13" s="1"/>
      <c r="AV13" s="877"/>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878"/>
      <c r="BS13" s="1"/>
      <c r="BT13" s="1074"/>
      <c r="BU13" s="1074"/>
      <c r="BV13" s="1074"/>
      <c r="BW13" s="1074"/>
      <c r="BX13" s="1074"/>
      <c r="BY13" s="1074"/>
      <c r="BZ13" s="1074"/>
      <c r="CA13" s="1074"/>
      <c r="CB13" s="1074"/>
      <c r="CC13" s="1074"/>
      <c r="CD13" s="1074"/>
      <c r="CE13" s="1074"/>
      <c r="CF13" s="1074"/>
      <c r="CG13" s="1074"/>
      <c r="CH13" s="1074"/>
      <c r="CI13" s="1074"/>
      <c r="CJ13" s="1074"/>
      <c r="CK13" s="1074"/>
      <c r="CL13" s="1074"/>
      <c r="CM13" s="1074"/>
      <c r="CN13" s="1074"/>
      <c r="CO13" s="437"/>
      <c r="CP13" s="1040"/>
      <c r="CQ13" s="1040"/>
      <c r="CR13" s="1040"/>
      <c r="CS13" s="1040"/>
      <c r="CT13" s="1040"/>
      <c r="CU13" s="1040"/>
      <c r="CV13" s="1040"/>
      <c r="CW13" s="1040"/>
      <c r="CX13" s="1040"/>
      <c r="CY13" s="1040"/>
      <c r="CZ13" s="1040"/>
      <c r="DA13" s="1040"/>
      <c r="DB13" s="1040"/>
      <c r="DC13" s="1040"/>
      <c r="DD13" s="1040"/>
      <c r="DE13" s="1040"/>
      <c r="DF13" s="534"/>
      <c r="DG13" s="158"/>
      <c r="DH13" s="534"/>
      <c r="DI13" s="534"/>
      <c r="DJ13" s="1"/>
      <c r="DK13" s="1"/>
      <c r="DM13">
        <f>SUMIF(CG18:CK113,"&lt;&gt;#VALEUR!")</f>
        <v>77.5</v>
      </c>
    </row>
    <row r="14" spans="1:117" ht="18" customHeight="1" thickBot="1" x14ac:dyDescent="0.25">
      <c r="A14" s="868"/>
      <c r="B14" s="869"/>
      <c r="C14" s="869"/>
      <c r="D14" s="869"/>
      <c r="E14" s="869"/>
      <c r="F14" s="869"/>
      <c r="G14" s="869"/>
      <c r="H14" s="869"/>
      <c r="I14" s="869"/>
      <c r="J14" s="869"/>
      <c r="K14" s="819"/>
      <c r="L14" s="819"/>
      <c r="M14" s="819"/>
      <c r="N14" s="819"/>
      <c r="O14" s="819"/>
      <c r="P14" s="819"/>
      <c r="Q14" s="819"/>
      <c r="R14" s="819"/>
      <c r="S14" s="819"/>
      <c r="T14" s="819"/>
      <c r="U14" s="819"/>
      <c r="V14" s="819"/>
      <c r="W14" s="819"/>
      <c r="X14" s="820"/>
      <c r="Y14" s="431"/>
      <c r="Z14" s="806"/>
      <c r="AA14" s="807"/>
      <c r="AB14" s="807"/>
      <c r="AC14" s="807"/>
      <c r="AD14" s="807"/>
      <c r="AE14" s="807"/>
      <c r="AF14" s="807"/>
      <c r="AG14" s="807"/>
      <c r="AH14" s="807"/>
      <c r="AI14" s="807"/>
      <c r="AJ14" s="812"/>
      <c r="AK14" s="812"/>
      <c r="AL14" s="812"/>
      <c r="AM14" s="812"/>
      <c r="AN14" s="812"/>
      <c r="AO14" s="812"/>
      <c r="AP14" s="812"/>
      <c r="AQ14" s="812"/>
      <c r="AR14" s="812"/>
      <c r="AS14" s="812"/>
      <c r="AT14" s="813"/>
      <c r="AU14" s="1"/>
      <c r="AV14" s="879"/>
      <c r="AW14" s="880"/>
      <c r="AX14" s="880"/>
      <c r="AY14" s="880"/>
      <c r="AZ14" s="880"/>
      <c r="BA14" s="880"/>
      <c r="BB14" s="880"/>
      <c r="BC14" s="880"/>
      <c r="BD14" s="880"/>
      <c r="BE14" s="880"/>
      <c r="BF14" s="880"/>
      <c r="BG14" s="880"/>
      <c r="BH14" s="880"/>
      <c r="BI14" s="880"/>
      <c r="BJ14" s="880"/>
      <c r="BK14" s="880"/>
      <c r="BL14" s="880"/>
      <c r="BM14" s="880"/>
      <c r="BN14" s="880"/>
      <c r="BO14" s="880"/>
      <c r="BP14" s="880"/>
      <c r="BQ14" s="880"/>
      <c r="BR14" s="881"/>
      <c r="BS14" s="1"/>
      <c r="BT14" s="1074"/>
      <c r="BU14" s="1074"/>
      <c r="BV14" s="1074"/>
      <c r="BW14" s="1074"/>
      <c r="BX14" s="1074"/>
      <c r="BY14" s="1074"/>
      <c r="BZ14" s="1074"/>
      <c r="CA14" s="1074"/>
      <c r="CB14" s="1074"/>
      <c r="CC14" s="1074"/>
      <c r="CD14" s="1074"/>
      <c r="CE14" s="1074"/>
      <c r="CF14" s="1074"/>
      <c r="CG14" s="1074"/>
      <c r="CH14" s="1074"/>
      <c r="CI14" s="1074"/>
      <c r="CJ14" s="1074"/>
      <c r="CK14" s="1074"/>
      <c r="CL14" s="1074"/>
      <c r="CM14" s="1074"/>
      <c r="CN14" s="1074"/>
      <c r="CO14" s="437"/>
      <c r="CP14" s="1040"/>
      <c r="CQ14" s="1040"/>
      <c r="CR14" s="1040"/>
      <c r="CS14" s="1040"/>
      <c r="CT14" s="1040"/>
      <c r="CU14" s="1040"/>
      <c r="CV14" s="1040"/>
      <c r="CW14" s="1040"/>
      <c r="CX14" s="1040"/>
      <c r="CY14" s="1040"/>
      <c r="CZ14" s="1040"/>
      <c r="DA14" s="1040"/>
      <c r="DB14" s="1040"/>
      <c r="DC14" s="1040"/>
      <c r="DD14" s="1040"/>
      <c r="DE14" s="1040"/>
      <c r="DF14" s="534"/>
      <c r="DG14" s="158"/>
      <c r="DH14" s="534"/>
      <c r="DI14" s="534"/>
      <c r="DJ14" s="1"/>
      <c r="DK14" s="1"/>
    </row>
    <row r="15" spans="1:117" ht="18" customHeight="1" thickTop="1" x14ac:dyDescent="0.2">
      <c r="A15" s="13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58"/>
      <c r="CQ15" s="158"/>
      <c r="CR15" s="158"/>
      <c r="CS15" s="158"/>
      <c r="CT15" s="158"/>
      <c r="CU15" s="158"/>
      <c r="CV15" s="158"/>
      <c r="CW15" s="158"/>
      <c r="CX15" s="158"/>
      <c r="CY15" s="158"/>
      <c r="CZ15" s="158"/>
      <c r="DA15" s="158"/>
      <c r="DB15" s="158"/>
      <c r="DC15" s="158"/>
      <c r="DD15" s="158"/>
      <c r="DE15" s="158"/>
      <c r="DF15" s="534"/>
      <c r="DG15" s="158"/>
      <c r="DH15" s="534"/>
      <c r="DI15" s="534"/>
      <c r="DJ15" s="1"/>
      <c r="DK15" s="1"/>
    </row>
    <row r="16" spans="1:117" ht="18" customHeight="1" x14ac:dyDescent="0.2">
      <c r="A16" s="860" t="s">
        <v>1809</v>
      </c>
      <c r="B16" s="860"/>
      <c r="C16" s="860"/>
      <c r="D16" s="860"/>
      <c r="E16" s="860"/>
      <c r="F16" s="860"/>
      <c r="G16" s="860" t="s">
        <v>1810</v>
      </c>
      <c r="H16" s="860"/>
      <c r="I16" s="860"/>
      <c r="J16" s="860"/>
      <c r="K16" s="860"/>
      <c r="L16" s="860"/>
      <c r="M16" s="845" t="s">
        <v>2004</v>
      </c>
      <c r="N16" s="845"/>
      <c r="O16" s="845"/>
      <c r="P16" s="845"/>
      <c r="Q16" s="845"/>
      <c r="R16" s="845"/>
      <c r="S16" s="845"/>
      <c r="T16" s="845"/>
      <c r="U16" s="845"/>
      <c r="V16" s="845"/>
      <c r="W16" s="845"/>
      <c r="X16" s="845"/>
      <c r="Y16" s="845"/>
      <c r="Z16" s="845"/>
      <c r="AA16" s="845"/>
      <c r="AB16" s="845"/>
      <c r="AC16" s="845"/>
      <c r="AD16" s="845"/>
      <c r="AE16" s="845"/>
      <c r="AF16" s="845"/>
      <c r="AG16" s="845"/>
      <c r="AH16" s="845"/>
      <c r="AI16" s="845"/>
      <c r="AJ16" s="845"/>
      <c r="AK16" s="845"/>
      <c r="AL16" s="845"/>
      <c r="AM16" s="845"/>
      <c r="AN16" s="845"/>
      <c r="AO16" s="845"/>
      <c r="AP16" s="845"/>
      <c r="AQ16" s="845"/>
      <c r="AR16" s="845"/>
      <c r="AS16" s="845"/>
      <c r="AT16" s="845"/>
      <c r="AU16" s="845"/>
      <c r="AV16" s="847" t="s">
        <v>2003</v>
      </c>
      <c r="AW16" s="847"/>
      <c r="AX16" s="847"/>
      <c r="AY16" s="847"/>
      <c r="AZ16" s="847"/>
      <c r="BA16" s="847"/>
      <c r="BB16" s="847"/>
      <c r="BC16" s="847"/>
      <c r="BD16" s="847"/>
      <c r="BE16" s="847"/>
      <c r="BF16" s="847"/>
      <c r="BG16" s="847"/>
      <c r="BH16" s="847"/>
      <c r="BI16" s="847"/>
      <c r="BJ16" s="847"/>
      <c r="BK16" s="847"/>
      <c r="BL16" s="847"/>
      <c r="BM16" s="847"/>
      <c r="BN16" s="847"/>
      <c r="BO16" s="847"/>
      <c r="BP16" s="847"/>
      <c r="BQ16" s="847"/>
      <c r="BR16" s="847"/>
      <c r="BS16" s="847"/>
      <c r="BT16" s="847"/>
      <c r="BU16" s="847"/>
      <c r="BV16" s="847"/>
      <c r="BW16" s="847"/>
      <c r="BX16" s="847"/>
      <c r="BY16" s="847"/>
      <c r="BZ16" s="847"/>
      <c r="CA16" s="847"/>
      <c r="CB16" s="847"/>
      <c r="CC16" s="847"/>
      <c r="CD16" s="847"/>
      <c r="CE16" s="847"/>
      <c r="CF16" s="847"/>
      <c r="CG16" s="897" t="s">
        <v>2002</v>
      </c>
      <c r="CH16" s="898"/>
      <c r="CI16" s="898"/>
      <c r="CJ16" s="898"/>
      <c r="CK16" s="898"/>
      <c r="CL16" s="898"/>
      <c r="CM16" s="898"/>
      <c r="CN16" s="899"/>
      <c r="CO16" s="438"/>
      <c r="CP16" s="158"/>
      <c r="CQ16" s="158"/>
      <c r="CR16" s="158"/>
      <c r="CS16" s="158"/>
      <c r="CT16" s="158"/>
      <c r="CU16" s="158"/>
      <c r="CV16" s="158"/>
      <c r="CW16" s="158"/>
      <c r="CX16" s="158"/>
      <c r="CY16" s="158"/>
      <c r="CZ16" s="158"/>
      <c r="DA16" s="158"/>
      <c r="DB16" s="158"/>
      <c r="DC16" s="158"/>
      <c r="DD16" s="158"/>
      <c r="DE16" s="158"/>
      <c r="DF16" s="534"/>
      <c r="DG16" s="158"/>
      <c r="DH16" s="534"/>
      <c r="DI16" s="534"/>
      <c r="DJ16" s="1"/>
      <c r="DK16" s="1"/>
    </row>
    <row r="17" spans="1:117" ht="18" customHeight="1" thickBot="1" x14ac:dyDescent="0.25">
      <c r="A17" s="861"/>
      <c r="B17" s="861"/>
      <c r="C17" s="861"/>
      <c r="D17" s="861"/>
      <c r="E17" s="861"/>
      <c r="F17" s="861"/>
      <c r="G17" s="861"/>
      <c r="H17" s="861"/>
      <c r="I17" s="861"/>
      <c r="J17" s="861"/>
      <c r="K17" s="861"/>
      <c r="L17" s="861"/>
      <c r="M17" s="846"/>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46"/>
      <c r="AN17" s="846"/>
      <c r="AO17" s="846"/>
      <c r="AP17" s="846"/>
      <c r="AQ17" s="846"/>
      <c r="AR17" s="846"/>
      <c r="AS17" s="846"/>
      <c r="AT17" s="846"/>
      <c r="AU17" s="846"/>
      <c r="AV17" s="848"/>
      <c r="AW17" s="848"/>
      <c r="AX17" s="848"/>
      <c r="AY17" s="848"/>
      <c r="AZ17" s="848"/>
      <c r="BA17" s="848"/>
      <c r="BB17" s="848"/>
      <c r="BC17" s="848"/>
      <c r="BD17" s="848"/>
      <c r="BE17" s="848"/>
      <c r="BF17" s="848"/>
      <c r="BG17" s="848"/>
      <c r="BH17" s="848"/>
      <c r="BI17" s="848"/>
      <c r="BJ17" s="848"/>
      <c r="BK17" s="848"/>
      <c r="BL17" s="848"/>
      <c r="BM17" s="848"/>
      <c r="BN17" s="848"/>
      <c r="BO17" s="848"/>
      <c r="BP17" s="848"/>
      <c r="BQ17" s="848"/>
      <c r="BR17" s="848"/>
      <c r="BS17" s="848"/>
      <c r="BT17" s="848"/>
      <c r="BU17" s="848"/>
      <c r="BV17" s="848"/>
      <c r="BW17" s="848"/>
      <c r="BX17" s="848"/>
      <c r="BY17" s="848"/>
      <c r="BZ17" s="848"/>
      <c r="CA17" s="848"/>
      <c r="CB17" s="848"/>
      <c r="CC17" s="848"/>
      <c r="CD17" s="848"/>
      <c r="CE17" s="848"/>
      <c r="CF17" s="848"/>
      <c r="CG17" s="900"/>
      <c r="CH17" s="901"/>
      <c r="CI17" s="901"/>
      <c r="CJ17" s="901"/>
      <c r="CK17" s="901"/>
      <c r="CL17" s="901"/>
      <c r="CM17" s="901"/>
      <c r="CN17" s="902"/>
      <c r="CO17" s="438"/>
      <c r="CP17" s="438"/>
      <c r="CQ17" s="438"/>
      <c r="CR17" s="438"/>
      <c r="CS17" s="438"/>
      <c r="CT17" s="438"/>
      <c r="CU17" s="438"/>
      <c r="CV17" s="438"/>
      <c r="CW17" s="438"/>
      <c r="CX17" s="438"/>
      <c r="CY17" s="438"/>
      <c r="CZ17" s="438"/>
      <c r="DA17" s="438"/>
      <c r="DB17" s="438"/>
      <c r="DC17" s="438"/>
      <c r="DD17" s="438"/>
      <c r="DE17" s="1"/>
      <c r="DF17" s="534"/>
      <c r="DG17" s="158"/>
      <c r="DH17" s="534"/>
      <c r="DI17" s="534"/>
      <c r="DJ17" s="1"/>
      <c r="DK17" s="1"/>
    </row>
    <row r="18" spans="1:117" ht="18" customHeight="1" x14ac:dyDescent="0.2">
      <c r="A18" s="842" t="str">
        <f ca="1">CELL("contenu",'Fiche (1)'!$G$11:$BO$12)</f>
        <v>Usiner des profils, des liaisons et des formes sur des machines conventionnelles, à positionnement numérique et à commande numérique</v>
      </c>
      <c r="B18" s="842"/>
      <c r="C18" s="842"/>
      <c r="D18" s="842"/>
      <c r="E18" s="842"/>
      <c r="F18" s="842"/>
      <c r="G18" s="1060" t="str">
        <f ca="1">CONCATENATE("C ",(CELL("contenu",'Fiche (1)'!$A$21:$C$23)))</f>
        <v>C 1.1.5</v>
      </c>
      <c r="H18" s="1061"/>
      <c r="I18" s="1061"/>
      <c r="J18" s="1061"/>
      <c r="K18" s="1061"/>
      <c r="L18" s="1062"/>
      <c r="M18" s="850" t="str">
        <f ca="1">'Fiche (1)'!D21</f>
        <v>Identifier les caractéristiques géométriques et dimensionnelles.</v>
      </c>
      <c r="N18" s="850"/>
      <c r="O18" s="850"/>
      <c r="P18" s="850"/>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850"/>
      <c r="AS18" s="850"/>
      <c r="AT18" s="850"/>
      <c r="AU18" s="850"/>
      <c r="AV18" s="822" t="str">
        <f>'Fiche (1)'!AD21</f>
        <v>Tracer la forme de la tablette sur le panneau fourni.
(Respecter les dimensions et les tolérances)</v>
      </c>
      <c r="AW18" s="823"/>
      <c r="AX18" s="823"/>
      <c r="AY18" s="823"/>
      <c r="AZ18" s="823"/>
      <c r="BA18" s="823"/>
      <c r="BB18" s="823"/>
      <c r="BC18" s="823"/>
      <c r="BD18" s="823"/>
      <c r="BE18" s="823"/>
      <c r="BF18" s="823"/>
      <c r="BG18" s="823"/>
      <c r="BH18" s="823"/>
      <c r="BI18" s="823"/>
      <c r="BJ18" s="823"/>
      <c r="BK18" s="823"/>
      <c r="BL18" s="823"/>
      <c r="BM18" s="823"/>
      <c r="BN18" s="823"/>
      <c r="BO18" s="823"/>
      <c r="BP18" s="823"/>
      <c r="BQ18" s="823"/>
      <c r="BR18" s="823"/>
      <c r="BS18" s="823"/>
      <c r="BT18" s="823"/>
      <c r="BU18" s="823"/>
      <c r="BV18" s="823"/>
      <c r="BW18" s="823"/>
      <c r="BX18" s="823"/>
      <c r="BY18" s="823"/>
      <c r="BZ18" s="823"/>
      <c r="CA18" s="823"/>
      <c r="CB18" s="823"/>
      <c r="CC18" s="823"/>
      <c r="CD18" s="823"/>
      <c r="CE18" s="823"/>
      <c r="CF18" s="824"/>
      <c r="CG18" s="924">
        <f>'Fiche (1)'!BR23</f>
        <v>15</v>
      </c>
      <c r="CH18" s="925"/>
      <c r="CI18" s="925"/>
      <c r="CJ18" s="925"/>
      <c r="CK18" s="926"/>
      <c r="CL18" s="936" t="str">
        <f ca="1">CONCATENATE("/",(CELL("contenu",'Fiche (1)'!BO23)))</f>
        <v>/20</v>
      </c>
      <c r="CM18" s="937"/>
      <c r="CN18" s="938"/>
      <c r="CO18" s="439"/>
      <c r="CP18" s="1050"/>
      <c r="CQ18" s="1048"/>
      <c r="CR18" s="1048"/>
      <c r="CS18" s="1048"/>
      <c r="CT18" s="1048"/>
      <c r="CU18" s="1048"/>
      <c r="CV18" s="1048"/>
      <c r="CW18" s="1048"/>
      <c r="CX18" s="1048"/>
      <c r="CY18" s="1048"/>
      <c r="CZ18" s="1048"/>
      <c r="DA18" s="1048"/>
      <c r="DB18" s="1048"/>
      <c r="DC18" s="1048"/>
      <c r="DD18" s="1048"/>
      <c r="DE18" s="1049"/>
      <c r="DF18" s="534"/>
      <c r="DG18" s="534"/>
      <c r="DH18" s="534"/>
      <c r="DI18" s="534"/>
      <c r="DJ18" s="534" t="str">
        <f>MID(AV20,8,1)</f>
        <v>5</v>
      </c>
      <c r="DK18" s="534" t="str">
        <f>DJ18</f>
        <v>5</v>
      </c>
      <c r="DL18" s="814" t="str">
        <f>'Fiche (1)'!$O$9</f>
        <v>2</v>
      </c>
      <c r="DM18" s="814"/>
    </row>
    <row r="19" spans="1:117" ht="18" customHeight="1" x14ac:dyDescent="0.2">
      <c r="A19" s="843"/>
      <c r="B19" s="843"/>
      <c r="C19" s="843"/>
      <c r="D19" s="843"/>
      <c r="E19" s="843"/>
      <c r="F19" s="843"/>
      <c r="G19" s="1054"/>
      <c r="H19" s="1055"/>
      <c r="I19" s="1055"/>
      <c r="J19" s="1055"/>
      <c r="K19" s="1055"/>
      <c r="L19" s="1056"/>
      <c r="M19" s="849"/>
      <c r="N19" s="849"/>
      <c r="O19" s="849"/>
      <c r="P19" s="849"/>
      <c r="Q19" s="849"/>
      <c r="R19" s="849"/>
      <c r="S19" s="849"/>
      <c r="T19" s="849"/>
      <c r="U19" s="849"/>
      <c r="V19" s="849"/>
      <c r="W19" s="849"/>
      <c r="X19" s="849"/>
      <c r="Y19" s="849"/>
      <c r="Z19" s="849"/>
      <c r="AA19" s="849"/>
      <c r="AB19" s="849"/>
      <c r="AC19" s="849"/>
      <c r="AD19" s="849"/>
      <c r="AE19" s="849"/>
      <c r="AF19" s="849"/>
      <c r="AG19" s="849"/>
      <c r="AH19" s="849"/>
      <c r="AI19" s="849"/>
      <c r="AJ19" s="849"/>
      <c r="AK19" s="849"/>
      <c r="AL19" s="849"/>
      <c r="AM19" s="849"/>
      <c r="AN19" s="849"/>
      <c r="AO19" s="849"/>
      <c r="AP19" s="849"/>
      <c r="AQ19" s="849"/>
      <c r="AR19" s="849"/>
      <c r="AS19" s="849"/>
      <c r="AT19" s="849"/>
      <c r="AU19" s="849"/>
      <c r="AV19" s="825"/>
      <c r="AW19" s="826"/>
      <c r="AX19" s="826"/>
      <c r="AY19" s="826"/>
      <c r="AZ19" s="826"/>
      <c r="BA19" s="826"/>
      <c r="BB19" s="826"/>
      <c r="BC19" s="826"/>
      <c r="BD19" s="826"/>
      <c r="BE19" s="826"/>
      <c r="BF19" s="826"/>
      <c r="BG19" s="826"/>
      <c r="BH19" s="826"/>
      <c r="BI19" s="826"/>
      <c r="BJ19" s="826"/>
      <c r="BK19" s="826"/>
      <c r="BL19" s="826"/>
      <c r="BM19" s="826"/>
      <c r="BN19" s="826"/>
      <c r="BO19" s="826"/>
      <c r="BP19" s="826"/>
      <c r="BQ19" s="826"/>
      <c r="BR19" s="826"/>
      <c r="BS19" s="826"/>
      <c r="BT19" s="826"/>
      <c r="BU19" s="826"/>
      <c r="BV19" s="826"/>
      <c r="BW19" s="826"/>
      <c r="BX19" s="826"/>
      <c r="BY19" s="826"/>
      <c r="BZ19" s="826"/>
      <c r="CA19" s="826"/>
      <c r="CB19" s="826"/>
      <c r="CC19" s="826"/>
      <c r="CD19" s="826"/>
      <c r="CE19" s="826"/>
      <c r="CF19" s="827"/>
      <c r="CG19" s="918"/>
      <c r="CH19" s="919"/>
      <c r="CI19" s="919"/>
      <c r="CJ19" s="919"/>
      <c r="CK19" s="920"/>
      <c r="CL19" s="939"/>
      <c r="CM19" s="940"/>
      <c r="CN19" s="941"/>
      <c r="CO19" s="439"/>
      <c r="CP19" s="1046"/>
      <c r="CQ19" s="1044"/>
      <c r="CR19" s="1044"/>
      <c r="CS19" s="1044"/>
      <c r="CT19" s="1044"/>
      <c r="CU19" s="1044"/>
      <c r="CV19" s="1044"/>
      <c r="CW19" s="1044"/>
      <c r="CX19" s="1044"/>
      <c r="CY19" s="1044"/>
      <c r="CZ19" s="1044"/>
      <c r="DA19" s="1044"/>
      <c r="DB19" s="1044"/>
      <c r="DC19" s="1044"/>
      <c r="DD19" s="1044"/>
      <c r="DE19" s="1042"/>
      <c r="DF19" s="534"/>
      <c r="DG19" s="534"/>
      <c r="DH19" s="534"/>
      <c r="DI19" s="534"/>
      <c r="DJ19" s="534"/>
      <c r="DK19" s="534"/>
      <c r="DL19" s="814"/>
      <c r="DM19" s="814"/>
    </row>
    <row r="20" spans="1:117" ht="18" customHeight="1" x14ac:dyDescent="0.2">
      <c r="A20" s="843"/>
      <c r="B20" s="843"/>
      <c r="C20" s="843"/>
      <c r="D20" s="843"/>
      <c r="E20" s="843"/>
      <c r="F20" s="843"/>
      <c r="G20" s="1054"/>
      <c r="H20" s="1055"/>
      <c r="I20" s="1055"/>
      <c r="J20" s="1055"/>
      <c r="K20" s="1055"/>
      <c r="L20" s="1056"/>
      <c r="M20" s="849"/>
      <c r="N20" s="849"/>
      <c r="O20" s="849"/>
      <c r="P20" s="849"/>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N20" s="849"/>
      <c r="AO20" s="849"/>
      <c r="AP20" s="849"/>
      <c r="AQ20" s="849"/>
      <c r="AR20" s="849"/>
      <c r="AS20" s="849"/>
      <c r="AT20" s="849"/>
      <c r="AU20" s="849"/>
      <c r="AV20" s="828" t="str">
        <f>IF('Fiche (1)'!BA23=FALSE,(IF('Fiche (1)'!BC23=FALSE,(IF('Fiche (1)'!$BE$23=FALSE,(IF('Fiche (1)'!$BG$23=FALSE,(IF('Fiche (1)'!$BI$23=FALSE,(IF('Fiche (1)'!$BK$23=FALSE,"Non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20" s="829"/>
      <c r="AX20" s="829"/>
      <c r="AY20" s="829"/>
      <c r="AZ20" s="829"/>
      <c r="BA20" s="829"/>
      <c r="BB20" s="829"/>
      <c r="BC20" s="829"/>
      <c r="BD20" s="829"/>
      <c r="BE20" s="829"/>
      <c r="BF20" s="829"/>
      <c r="BG20" s="829"/>
      <c r="BH20" s="829"/>
      <c r="BI20" s="829"/>
      <c r="BJ20" s="829"/>
      <c r="BK20" s="829"/>
      <c r="BL20" s="829"/>
      <c r="BM20" s="829"/>
      <c r="BN20" s="829"/>
      <c r="BO20" s="829"/>
      <c r="BP20" s="829"/>
      <c r="BQ20" s="829"/>
      <c r="BR20" s="829"/>
      <c r="BS20" s="829"/>
      <c r="BT20" s="829"/>
      <c r="BU20" s="829"/>
      <c r="BV20" s="829"/>
      <c r="BW20" s="829"/>
      <c r="BX20" s="829"/>
      <c r="BY20" s="829"/>
      <c r="BZ20" s="829"/>
      <c r="CA20" s="829"/>
      <c r="CB20" s="829"/>
      <c r="CC20" s="829"/>
      <c r="CD20" s="829"/>
      <c r="CE20" s="829"/>
      <c r="CF20" s="830"/>
      <c r="CG20" s="918"/>
      <c r="CH20" s="919"/>
      <c r="CI20" s="919"/>
      <c r="CJ20" s="919"/>
      <c r="CK20" s="920"/>
      <c r="CL20" s="939"/>
      <c r="CM20" s="940"/>
      <c r="CN20" s="941"/>
      <c r="CO20" s="439"/>
      <c r="CP20" s="1046"/>
      <c r="CQ20" s="1044"/>
      <c r="CR20" s="1044"/>
      <c r="CS20" s="1044"/>
      <c r="CT20" s="1044"/>
      <c r="CU20" s="1044"/>
      <c r="CV20" s="1044"/>
      <c r="CW20" s="1044"/>
      <c r="CX20" s="1044"/>
      <c r="CY20" s="1044"/>
      <c r="CZ20" s="1044"/>
      <c r="DA20" s="1044"/>
      <c r="DB20" s="1044"/>
      <c r="DC20" s="1044"/>
      <c r="DD20" s="1044"/>
      <c r="DE20" s="1042"/>
      <c r="DF20" s="534"/>
      <c r="DG20" s="534"/>
      <c r="DH20" s="534"/>
      <c r="DI20" s="534"/>
      <c r="DJ20" s="534"/>
      <c r="DK20" s="534"/>
      <c r="DL20" s="814"/>
      <c r="DM20" s="814"/>
    </row>
    <row r="21" spans="1:117" ht="18" customHeight="1" x14ac:dyDescent="0.2">
      <c r="A21" s="843"/>
      <c r="B21" s="843"/>
      <c r="C21" s="843"/>
      <c r="D21" s="843"/>
      <c r="E21" s="843"/>
      <c r="F21" s="843"/>
      <c r="G21" s="1063"/>
      <c r="H21" s="1064"/>
      <c r="I21" s="1064"/>
      <c r="J21" s="1064"/>
      <c r="K21" s="1064"/>
      <c r="L21" s="1065"/>
      <c r="M21" s="849"/>
      <c r="N21" s="849"/>
      <c r="O21" s="849"/>
      <c r="P21" s="849"/>
      <c r="Q21" s="849"/>
      <c r="R21" s="849"/>
      <c r="S21" s="849"/>
      <c r="T21" s="849"/>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28"/>
      <c r="AW21" s="829"/>
      <c r="AX21" s="829"/>
      <c r="AY21" s="829"/>
      <c r="AZ21" s="829"/>
      <c r="BA21" s="829"/>
      <c r="BB21" s="829"/>
      <c r="BC21" s="829"/>
      <c r="BD21" s="829"/>
      <c r="BE21" s="829"/>
      <c r="BF21" s="829"/>
      <c r="BG21" s="829"/>
      <c r="BH21" s="829"/>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30"/>
      <c r="CG21" s="918"/>
      <c r="CH21" s="919"/>
      <c r="CI21" s="919"/>
      <c r="CJ21" s="919"/>
      <c r="CK21" s="920"/>
      <c r="CL21" s="939"/>
      <c r="CM21" s="940"/>
      <c r="CN21" s="941"/>
      <c r="CO21" s="439"/>
      <c r="CP21" s="1046"/>
      <c r="CQ21" s="1044"/>
      <c r="CR21" s="1044"/>
      <c r="CS21" s="1044"/>
      <c r="CT21" s="1044"/>
      <c r="CU21" s="1044"/>
      <c r="CV21" s="1044"/>
      <c r="CW21" s="1044"/>
      <c r="CX21" s="1044"/>
      <c r="CY21" s="1044"/>
      <c r="CZ21" s="1044"/>
      <c r="DA21" s="1044"/>
      <c r="DB21" s="1044"/>
      <c r="DC21" s="1044"/>
      <c r="DD21" s="1044"/>
      <c r="DE21" s="1042"/>
      <c r="DF21" s="534"/>
      <c r="DG21" s="534"/>
      <c r="DH21" s="534"/>
      <c r="DI21" s="534"/>
      <c r="DJ21" s="534"/>
      <c r="DK21" s="534"/>
      <c r="DL21" s="814"/>
      <c r="DM21" s="814"/>
    </row>
    <row r="22" spans="1:117" ht="18" customHeight="1" x14ac:dyDescent="0.2">
      <c r="A22" s="843"/>
      <c r="B22" s="843"/>
      <c r="C22" s="843"/>
      <c r="D22" s="843"/>
      <c r="E22" s="843"/>
      <c r="F22" s="843"/>
      <c r="G22" s="1051" t="str">
        <f ca="1">CONCATENATE("C ",(CELL("contenu",'Fiche (1)'!$A$24:$C$26)))</f>
        <v>C 3.1.3</v>
      </c>
      <c r="H22" s="1066"/>
      <c r="I22" s="1066"/>
      <c r="J22" s="1066"/>
      <c r="K22" s="1066"/>
      <c r="L22" s="1067"/>
      <c r="M22" s="849" t="str">
        <f ca="1">'Fiche (1)'!D24</f>
        <v>Choisir et préparer les outillages et/ou accessoires nécessaires au poste de travail (repérage et débit, usinage, contrôle, montage, mise en forme, finition, conditionnement…).</v>
      </c>
      <c r="N22" s="849"/>
      <c r="O22" s="849"/>
      <c r="P22" s="849"/>
      <c r="Q22" s="849"/>
      <c r="R22" s="849"/>
      <c r="S22" s="849"/>
      <c r="T22" s="849"/>
      <c r="U22" s="849"/>
      <c r="V22" s="849"/>
      <c r="W22" s="849"/>
      <c r="X22" s="849"/>
      <c r="Y22" s="849"/>
      <c r="Z22" s="849"/>
      <c r="AA22" s="849"/>
      <c r="AB22" s="849"/>
      <c r="AC22" s="849"/>
      <c r="AD22" s="849"/>
      <c r="AE22" s="849"/>
      <c r="AF22" s="849"/>
      <c r="AG22" s="849"/>
      <c r="AH22" s="849"/>
      <c r="AI22" s="849"/>
      <c r="AJ22" s="849"/>
      <c r="AK22" s="849"/>
      <c r="AL22" s="849"/>
      <c r="AM22" s="849"/>
      <c r="AN22" s="849"/>
      <c r="AO22" s="849"/>
      <c r="AP22" s="849"/>
      <c r="AQ22" s="849"/>
      <c r="AR22" s="849"/>
      <c r="AS22" s="849"/>
      <c r="AT22" s="849"/>
      <c r="AU22" s="849"/>
      <c r="AV22" s="831" t="str">
        <f>'Fiche (1)'!AD24</f>
        <v>Organiser son poste de travail pour réaliser la découpe à la scie sauteuse.</v>
      </c>
      <c r="AW22" s="832"/>
      <c r="AX22" s="832"/>
      <c r="AY22" s="832"/>
      <c r="AZ22" s="832"/>
      <c r="BA22" s="832"/>
      <c r="BB22" s="832"/>
      <c r="BC22" s="832"/>
      <c r="BD22" s="832"/>
      <c r="BE22" s="832"/>
      <c r="BF22" s="832"/>
      <c r="BG22" s="832"/>
      <c r="BH22" s="832"/>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3"/>
      <c r="CG22" s="915">
        <f>'Fiche (1)'!BR26</f>
        <v>10</v>
      </c>
      <c r="CH22" s="916"/>
      <c r="CI22" s="916"/>
      <c r="CJ22" s="916"/>
      <c r="CK22" s="917"/>
      <c r="CL22" s="888" t="str">
        <f ca="1">CONCATENATE("/",(CELL("contenu",'Fiche (1)'!BO26)))</f>
        <v>/10</v>
      </c>
      <c r="CM22" s="889"/>
      <c r="CN22" s="890"/>
      <c r="CO22" s="440"/>
      <c r="CP22" s="1046"/>
      <c r="CQ22" s="1044"/>
      <c r="CR22" s="1044"/>
      <c r="CS22" s="1044"/>
      <c r="CT22" s="1044"/>
      <c r="CU22" s="1044"/>
      <c r="CV22" s="1044"/>
      <c r="CW22" s="1044"/>
      <c r="CX22" s="1044"/>
      <c r="CY22" s="1044"/>
      <c r="CZ22" s="1044"/>
      <c r="DA22" s="1044"/>
      <c r="DB22" s="1044"/>
      <c r="DC22" s="1044"/>
      <c r="DD22" s="1044"/>
      <c r="DE22" s="1042"/>
      <c r="DF22" s="534"/>
      <c r="DG22" s="534"/>
      <c r="DH22" s="534"/>
      <c r="DI22" s="534"/>
      <c r="DJ22" s="534" t="str">
        <f>MID(AV24,8,1)</f>
        <v>6</v>
      </c>
      <c r="DK22" s="534" t="str">
        <f>DJ22</f>
        <v>6</v>
      </c>
      <c r="DL22" s="814" t="str">
        <f>'Fiche (1)'!$O$9</f>
        <v>2</v>
      </c>
    </row>
    <row r="23" spans="1:117" ht="18" customHeight="1" x14ac:dyDescent="0.2">
      <c r="A23" s="843"/>
      <c r="B23" s="843"/>
      <c r="C23" s="843"/>
      <c r="D23" s="843"/>
      <c r="E23" s="843"/>
      <c r="F23" s="843"/>
      <c r="G23" s="1068"/>
      <c r="H23" s="1069"/>
      <c r="I23" s="1069"/>
      <c r="J23" s="1069"/>
      <c r="K23" s="1069"/>
      <c r="L23" s="1070"/>
      <c r="M23" s="849"/>
      <c r="N23" s="849"/>
      <c r="O23" s="849"/>
      <c r="P23" s="849"/>
      <c r="Q23" s="849"/>
      <c r="R23" s="849"/>
      <c r="S23" s="849"/>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9"/>
      <c r="AQ23" s="849"/>
      <c r="AR23" s="849"/>
      <c r="AS23" s="849"/>
      <c r="AT23" s="849"/>
      <c r="AU23" s="849"/>
      <c r="AV23" s="825"/>
      <c r="AW23" s="826"/>
      <c r="AX23" s="826"/>
      <c r="AY23" s="826"/>
      <c r="AZ23" s="826"/>
      <c r="BA23" s="826"/>
      <c r="BB23" s="826"/>
      <c r="BC23" s="826"/>
      <c r="BD23" s="826"/>
      <c r="BE23" s="826"/>
      <c r="BF23" s="826"/>
      <c r="BG23" s="826"/>
      <c r="BH23" s="826"/>
      <c r="BI23" s="826"/>
      <c r="BJ23" s="826"/>
      <c r="BK23" s="826"/>
      <c r="BL23" s="826"/>
      <c r="BM23" s="826"/>
      <c r="BN23" s="826"/>
      <c r="BO23" s="826"/>
      <c r="BP23" s="826"/>
      <c r="BQ23" s="826"/>
      <c r="BR23" s="826"/>
      <c r="BS23" s="826"/>
      <c r="BT23" s="826"/>
      <c r="BU23" s="826"/>
      <c r="BV23" s="826"/>
      <c r="BW23" s="826"/>
      <c r="BX23" s="826"/>
      <c r="BY23" s="826"/>
      <c r="BZ23" s="826"/>
      <c r="CA23" s="826"/>
      <c r="CB23" s="826"/>
      <c r="CC23" s="826"/>
      <c r="CD23" s="826"/>
      <c r="CE23" s="826"/>
      <c r="CF23" s="827"/>
      <c r="CG23" s="918"/>
      <c r="CH23" s="919"/>
      <c r="CI23" s="919"/>
      <c r="CJ23" s="919"/>
      <c r="CK23" s="920"/>
      <c r="CL23" s="891"/>
      <c r="CM23" s="892"/>
      <c r="CN23" s="893"/>
      <c r="CO23" s="440"/>
      <c r="CP23" s="1046"/>
      <c r="CQ23" s="1044"/>
      <c r="CR23" s="1044"/>
      <c r="CS23" s="1044"/>
      <c r="CT23" s="1044"/>
      <c r="CU23" s="1044"/>
      <c r="CV23" s="1044"/>
      <c r="CW23" s="1044"/>
      <c r="CX23" s="1044"/>
      <c r="CY23" s="1044"/>
      <c r="CZ23" s="1044"/>
      <c r="DA23" s="1044"/>
      <c r="DB23" s="1044"/>
      <c r="DC23" s="1044"/>
      <c r="DD23" s="1044"/>
      <c r="DE23" s="1042"/>
      <c r="DF23" s="534"/>
      <c r="DG23" s="534"/>
      <c r="DH23" s="534"/>
      <c r="DI23" s="534"/>
      <c r="DJ23" s="534"/>
      <c r="DK23" s="534"/>
      <c r="DL23" s="814"/>
    </row>
    <row r="24" spans="1:117" ht="18" customHeight="1" x14ac:dyDescent="0.2">
      <c r="A24" s="843"/>
      <c r="B24" s="843"/>
      <c r="C24" s="843"/>
      <c r="D24" s="843"/>
      <c r="E24" s="843"/>
      <c r="F24" s="843"/>
      <c r="G24" s="1068"/>
      <c r="H24" s="1069"/>
      <c r="I24" s="1069"/>
      <c r="J24" s="1069"/>
      <c r="K24" s="1069"/>
      <c r="L24" s="1070"/>
      <c r="M24" s="849"/>
      <c r="N24" s="849"/>
      <c r="O24" s="849"/>
      <c r="P24" s="849"/>
      <c r="Q24" s="849"/>
      <c r="R24" s="849"/>
      <c r="S24" s="849"/>
      <c r="T24" s="849"/>
      <c r="U24" s="849"/>
      <c r="V24" s="849"/>
      <c r="W24" s="849"/>
      <c r="X24" s="849"/>
      <c r="Y24" s="849"/>
      <c r="Z24" s="849"/>
      <c r="AA24" s="849"/>
      <c r="AB24" s="849"/>
      <c r="AC24" s="849"/>
      <c r="AD24" s="849"/>
      <c r="AE24" s="849"/>
      <c r="AF24" s="849"/>
      <c r="AG24" s="849"/>
      <c r="AH24" s="849"/>
      <c r="AI24" s="849"/>
      <c r="AJ24" s="849"/>
      <c r="AK24" s="849"/>
      <c r="AL24" s="849"/>
      <c r="AM24" s="849"/>
      <c r="AN24" s="849"/>
      <c r="AO24" s="849"/>
      <c r="AP24" s="849"/>
      <c r="AQ24" s="849"/>
      <c r="AR24" s="849"/>
      <c r="AS24" s="849"/>
      <c r="AT24" s="849"/>
      <c r="AU24" s="849"/>
      <c r="AV24" s="828" t="str">
        <f>IF('Fiche (1)'!BA26=FALSE,(IF('Fiche (1)'!BC26=FALSE,(IF('Fiche (1)'!$BE$26=FALSE,(IF('Fiche (1)'!$BG$26=FALSE,(IF('Fiche (1)'!$BI$26=FALSE,(IF('Fiche (1)'!$BK$26=FALSE,"Non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6: L'élève effectue les opérations en autonomie.</v>
      </c>
      <c r="AW24" s="829"/>
      <c r="AX24" s="829"/>
      <c r="AY24" s="829"/>
      <c r="AZ24" s="829"/>
      <c r="BA24" s="829"/>
      <c r="BB24" s="829"/>
      <c r="BC24" s="829"/>
      <c r="BD24" s="829"/>
      <c r="BE24" s="829"/>
      <c r="BF24" s="829"/>
      <c r="BG24" s="829"/>
      <c r="BH24" s="829"/>
      <c r="BI24" s="829"/>
      <c r="BJ24" s="829"/>
      <c r="BK24" s="829"/>
      <c r="BL24" s="829"/>
      <c r="BM24" s="829"/>
      <c r="BN24" s="829"/>
      <c r="BO24" s="829"/>
      <c r="BP24" s="829"/>
      <c r="BQ24" s="829"/>
      <c r="BR24" s="829"/>
      <c r="BS24" s="829"/>
      <c r="BT24" s="829"/>
      <c r="BU24" s="829"/>
      <c r="BV24" s="829"/>
      <c r="BW24" s="829"/>
      <c r="BX24" s="829"/>
      <c r="BY24" s="829"/>
      <c r="BZ24" s="829"/>
      <c r="CA24" s="829"/>
      <c r="CB24" s="829"/>
      <c r="CC24" s="829"/>
      <c r="CD24" s="829"/>
      <c r="CE24" s="829"/>
      <c r="CF24" s="830"/>
      <c r="CG24" s="918"/>
      <c r="CH24" s="919"/>
      <c r="CI24" s="919"/>
      <c r="CJ24" s="919"/>
      <c r="CK24" s="920"/>
      <c r="CL24" s="891"/>
      <c r="CM24" s="892"/>
      <c r="CN24" s="893"/>
      <c r="CO24" s="440"/>
      <c r="CP24" s="1046"/>
      <c r="CQ24" s="1044"/>
      <c r="CR24" s="1044"/>
      <c r="CS24" s="1044"/>
      <c r="CT24" s="1044"/>
      <c r="CU24" s="1044"/>
      <c r="CV24" s="1044"/>
      <c r="CW24" s="1044"/>
      <c r="CX24" s="1044"/>
      <c r="CY24" s="1044"/>
      <c r="CZ24" s="1044"/>
      <c r="DA24" s="1044"/>
      <c r="DB24" s="1044"/>
      <c r="DC24" s="1044"/>
      <c r="DD24" s="1044"/>
      <c r="DE24" s="1042"/>
      <c r="DF24" s="534"/>
      <c r="DG24" s="534"/>
      <c r="DH24" s="534"/>
      <c r="DI24" s="534"/>
      <c r="DJ24" s="534"/>
      <c r="DK24" s="534"/>
      <c r="DL24" s="814"/>
    </row>
    <row r="25" spans="1:117" ht="18" customHeight="1" x14ac:dyDescent="0.2">
      <c r="A25" s="843"/>
      <c r="B25" s="843"/>
      <c r="C25" s="843"/>
      <c r="D25" s="843"/>
      <c r="E25" s="843"/>
      <c r="F25" s="843"/>
      <c r="G25" s="1071"/>
      <c r="H25" s="1072"/>
      <c r="I25" s="1072"/>
      <c r="J25" s="1072"/>
      <c r="K25" s="1072"/>
      <c r="L25" s="1073"/>
      <c r="M25" s="849"/>
      <c r="N25" s="849"/>
      <c r="O25" s="849"/>
      <c r="P25" s="849"/>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N25" s="849"/>
      <c r="AO25" s="849"/>
      <c r="AP25" s="849"/>
      <c r="AQ25" s="849"/>
      <c r="AR25" s="849"/>
      <c r="AS25" s="849"/>
      <c r="AT25" s="849"/>
      <c r="AU25" s="849"/>
      <c r="AV25" s="834"/>
      <c r="AW25" s="835"/>
      <c r="AX25" s="835"/>
      <c r="AY25" s="835"/>
      <c r="AZ25" s="835"/>
      <c r="BA25" s="835"/>
      <c r="BB25" s="835"/>
      <c r="BC25" s="835"/>
      <c r="BD25" s="835"/>
      <c r="BE25" s="835"/>
      <c r="BF25" s="835"/>
      <c r="BG25" s="835"/>
      <c r="BH25" s="835"/>
      <c r="BI25" s="835"/>
      <c r="BJ25" s="835"/>
      <c r="BK25" s="835"/>
      <c r="BL25" s="835"/>
      <c r="BM25" s="835"/>
      <c r="BN25" s="835"/>
      <c r="BO25" s="835"/>
      <c r="BP25" s="835"/>
      <c r="BQ25" s="835"/>
      <c r="BR25" s="835"/>
      <c r="BS25" s="835"/>
      <c r="BT25" s="835"/>
      <c r="BU25" s="835"/>
      <c r="BV25" s="835"/>
      <c r="BW25" s="835"/>
      <c r="BX25" s="835"/>
      <c r="BY25" s="835"/>
      <c r="BZ25" s="835"/>
      <c r="CA25" s="835"/>
      <c r="CB25" s="835"/>
      <c r="CC25" s="835"/>
      <c r="CD25" s="835"/>
      <c r="CE25" s="835"/>
      <c r="CF25" s="836"/>
      <c r="CG25" s="921"/>
      <c r="CH25" s="922"/>
      <c r="CI25" s="922"/>
      <c r="CJ25" s="922"/>
      <c r="CK25" s="923"/>
      <c r="CL25" s="894"/>
      <c r="CM25" s="895"/>
      <c r="CN25" s="896"/>
      <c r="CO25" s="440"/>
      <c r="CP25" s="1046"/>
      <c r="CQ25" s="1044"/>
      <c r="CR25" s="1044"/>
      <c r="CS25" s="1044"/>
      <c r="CT25" s="1044"/>
      <c r="CU25" s="1044"/>
      <c r="CV25" s="1044"/>
      <c r="CW25" s="1044"/>
      <c r="CX25" s="1044"/>
      <c r="CY25" s="1044"/>
      <c r="CZ25" s="1044"/>
      <c r="DA25" s="1044"/>
      <c r="DB25" s="1044"/>
      <c r="DC25" s="1044"/>
      <c r="DD25" s="1044"/>
      <c r="DE25" s="1042"/>
      <c r="DF25" s="534"/>
      <c r="DG25" s="534"/>
      <c r="DH25" s="534"/>
      <c r="DI25" s="534"/>
      <c r="DJ25" s="534"/>
      <c r="DK25" s="534"/>
      <c r="DL25" s="814"/>
    </row>
    <row r="26" spans="1:117" ht="18" customHeight="1" x14ac:dyDescent="0.2">
      <c r="A26" s="843"/>
      <c r="B26" s="843"/>
      <c r="C26" s="843"/>
      <c r="D26" s="843"/>
      <c r="E26" s="843"/>
      <c r="F26" s="843"/>
      <c r="G26" s="1051" t="str">
        <f ca="1">CONCATENATE("C ",(CELL("contenu",'Fiche (1)'!$A$27:$C$29)))</f>
        <v>C 3.4.2</v>
      </c>
      <c r="H26" s="1052"/>
      <c r="I26" s="1052"/>
      <c r="J26" s="1052"/>
      <c r="K26" s="1052"/>
      <c r="L26" s="1053"/>
      <c r="M26" s="849" t="str">
        <f ca="1">'Fiche (1)'!D27</f>
        <v>Usiner les éléments.</v>
      </c>
      <c r="N26" s="849"/>
      <c r="O26" s="849"/>
      <c r="P26" s="849"/>
      <c r="Q26" s="849"/>
      <c r="R26" s="849"/>
      <c r="S26" s="849"/>
      <c r="T26" s="849"/>
      <c r="U26" s="849"/>
      <c r="V26" s="849"/>
      <c r="W26" s="849"/>
      <c r="X26" s="849"/>
      <c r="Y26" s="849"/>
      <c r="Z26" s="849"/>
      <c r="AA26" s="849"/>
      <c r="AB26" s="849"/>
      <c r="AC26" s="849"/>
      <c r="AD26" s="849"/>
      <c r="AE26" s="849"/>
      <c r="AF26" s="849"/>
      <c r="AG26" s="849"/>
      <c r="AH26" s="849"/>
      <c r="AI26" s="849"/>
      <c r="AJ26" s="849"/>
      <c r="AK26" s="849"/>
      <c r="AL26" s="849"/>
      <c r="AM26" s="849"/>
      <c r="AN26" s="849"/>
      <c r="AO26" s="849"/>
      <c r="AP26" s="849"/>
      <c r="AQ26" s="849"/>
      <c r="AR26" s="849"/>
      <c r="AS26" s="849"/>
      <c r="AT26" s="849"/>
      <c r="AU26" s="849"/>
      <c r="AV26" s="825" t="str">
        <f>'Fiche (1)'!AD27</f>
        <v>Chantourner le devant de la tablette à la scie sauteuse.
Rectifier la courbe si besoin.</v>
      </c>
      <c r="AW26" s="826"/>
      <c r="AX26" s="826"/>
      <c r="AY26" s="826"/>
      <c r="AZ26" s="826"/>
      <c r="BA26" s="826"/>
      <c r="BB26" s="826"/>
      <c r="BC26" s="826"/>
      <c r="BD26" s="826"/>
      <c r="BE26" s="826"/>
      <c r="BF26" s="826"/>
      <c r="BG26" s="826"/>
      <c r="BH26" s="826"/>
      <c r="BI26" s="826"/>
      <c r="BJ26" s="826"/>
      <c r="BK26" s="826"/>
      <c r="BL26" s="826"/>
      <c r="BM26" s="826"/>
      <c r="BN26" s="826"/>
      <c r="BO26" s="826"/>
      <c r="BP26" s="826"/>
      <c r="BQ26" s="826"/>
      <c r="BR26" s="826"/>
      <c r="BS26" s="826"/>
      <c r="BT26" s="826"/>
      <c r="BU26" s="826"/>
      <c r="BV26" s="826"/>
      <c r="BW26" s="826"/>
      <c r="BX26" s="826"/>
      <c r="BY26" s="826"/>
      <c r="BZ26" s="826"/>
      <c r="CA26" s="826"/>
      <c r="CB26" s="826"/>
      <c r="CC26" s="826"/>
      <c r="CD26" s="826"/>
      <c r="CE26" s="826"/>
      <c r="CF26" s="827"/>
      <c r="CG26" s="918">
        <f>'Fiche (1)'!BR29</f>
        <v>5</v>
      </c>
      <c r="CH26" s="919"/>
      <c r="CI26" s="919"/>
      <c r="CJ26" s="919"/>
      <c r="CK26" s="920"/>
      <c r="CL26" s="888" t="str">
        <f ca="1">CONCATENATE("/",(CELL("contenu",'Fiche (1)'!BO29)))</f>
        <v>/10</v>
      </c>
      <c r="CM26" s="889"/>
      <c r="CN26" s="890"/>
      <c r="CO26" s="440"/>
      <c r="CP26" s="1046"/>
      <c r="CQ26" s="1044"/>
      <c r="CR26" s="1044"/>
      <c r="CS26" s="1044"/>
      <c r="CT26" s="1044"/>
      <c r="CU26" s="1044"/>
      <c r="CV26" s="1044"/>
      <c r="CW26" s="1044"/>
      <c r="CX26" s="1044"/>
      <c r="CY26" s="1044"/>
      <c r="CZ26" s="1044"/>
      <c r="DA26" s="1044"/>
      <c r="DB26" s="1044"/>
      <c r="DC26" s="1044"/>
      <c r="DD26" s="1044"/>
      <c r="DE26" s="1042"/>
      <c r="DF26" s="534"/>
      <c r="DG26" s="534"/>
      <c r="DH26" s="534"/>
      <c r="DI26" s="534"/>
      <c r="DJ26" s="534" t="str">
        <f>MID(AV28,8,1)</f>
        <v>4</v>
      </c>
      <c r="DK26" s="534" t="str">
        <f>DJ26</f>
        <v>4</v>
      </c>
      <c r="DL26" s="814" t="str">
        <f>'Fiche (1)'!$O$9</f>
        <v>2</v>
      </c>
    </row>
    <row r="27" spans="1:117" ht="18" customHeight="1" x14ac:dyDescent="0.2">
      <c r="A27" s="843"/>
      <c r="B27" s="843"/>
      <c r="C27" s="843"/>
      <c r="D27" s="843"/>
      <c r="E27" s="843"/>
      <c r="F27" s="843"/>
      <c r="G27" s="1054"/>
      <c r="H27" s="1055"/>
      <c r="I27" s="1055"/>
      <c r="J27" s="1055"/>
      <c r="K27" s="1055"/>
      <c r="L27" s="1056"/>
      <c r="M27" s="849"/>
      <c r="N27" s="849"/>
      <c r="O27" s="849"/>
      <c r="P27" s="849"/>
      <c r="Q27" s="849"/>
      <c r="R27" s="849"/>
      <c r="S27" s="849"/>
      <c r="T27" s="849"/>
      <c r="U27" s="849"/>
      <c r="V27" s="849"/>
      <c r="W27" s="849"/>
      <c r="X27" s="849"/>
      <c r="Y27" s="849"/>
      <c r="Z27" s="849"/>
      <c r="AA27" s="849"/>
      <c r="AB27" s="849"/>
      <c r="AC27" s="849"/>
      <c r="AD27" s="849"/>
      <c r="AE27" s="849"/>
      <c r="AF27" s="849"/>
      <c r="AG27" s="849"/>
      <c r="AH27" s="849"/>
      <c r="AI27" s="849"/>
      <c r="AJ27" s="849"/>
      <c r="AK27" s="849"/>
      <c r="AL27" s="849"/>
      <c r="AM27" s="849"/>
      <c r="AN27" s="849"/>
      <c r="AO27" s="849"/>
      <c r="AP27" s="849"/>
      <c r="AQ27" s="849"/>
      <c r="AR27" s="849"/>
      <c r="AS27" s="849"/>
      <c r="AT27" s="849"/>
      <c r="AU27" s="849"/>
      <c r="AV27" s="825"/>
      <c r="AW27" s="826"/>
      <c r="AX27" s="826"/>
      <c r="AY27" s="826"/>
      <c r="AZ27" s="826"/>
      <c r="BA27" s="826"/>
      <c r="BB27" s="826"/>
      <c r="BC27" s="826"/>
      <c r="BD27" s="826"/>
      <c r="BE27" s="826"/>
      <c r="BF27" s="826"/>
      <c r="BG27" s="826"/>
      <c r="BH27" s="826"/>
      <c r="BI27" s="826"/>
      <c r="BJ27" s="826"/>
      <c r="BK27" s="826"/>
      <c r="BL27" s="826"/>
      <c r="BM27" s="826"/>
      <c r="BN27" s="826"/>
      <c r="BO27" s="826"/>
      <c r="BP27" s="826"/>
      <c r="BQ27" s="826"/>
      <c r="BR27" s="826"/>
      <c r="BS27" s="826"/>
      <c r="BT27" s="826"/>
      <c r="BU27" s="826"/>
      <c r="BV27" s="826"/>
      <c r="BW27" s="826"/>
      <c r="BX27" s="826"/>
      <c r="BY27" s="826"/>
      <c r="BZ27" s="826"/>
      <c r="CA27" s="826"/>
      <c r="CB27" s="826"/>
      <c r="CC27" s="826"/>
      <c r="CD27" s="826"/>
      <c r="CE27" s="826"/>
      <c r="CF27" s="827"/>
      <c r="CG27" s="918"/>
      <c r="CH27" s="919"/>
      <c r="CI27" s="919"/>
      <c r="CJ27" s="919"/>
      <c r="CK27" s="920"/>
      <c r="CL27" s="891"/>
      <c r="CM27" s="892"/>
      <c r="CN27" s="893"/>
      <c r="CO27" s="440"/>
      <c r="CP27" s="1046"/>
      <c r="CQ27" s="1044"/>
      <c r="CR27" s="1044"/>
      <c r="CS27" s="1044"/>
      <c r="CT27" s="1044"/>
      <c r="CU27" s="1044"/>
      <c r="CV27" s="1044"/>
      <c r="CW27" s="1044"/>
      <c r="CX27" s="1044"/>
      <c r="CY27" s="1044"/>
      <c r="CZ27" s="1044"/>
      <c r="DA27" s="1044"/>
      <c r="DB27" s="1044"/>
      <c r="DC27" s="1044"/>
      <c r="DD27" s="1044"/>
      <c r="DE27" s="1042"/>
      <c r="DF27" s="534"/>
      <c r="DG27" s="534"/>
      <c r="DH27" s="534"/>
      <c r="DI27" s="534"/>
      <c r="DJ27" s="534"/>
      <c r="DK27" s="534"/>
      <c r="DL27" s="814"/>
    </row>
    <row r="28" spans="1:117" ht="18" customHeight="1" x14ac:dyDescent="0.2">
      <c r="A28" s="843"/>
      <c r="B28" s="843"/>
      <c r="C28" s="843"/>
      <c r="D28" s="843"/>
      <c r="E28" s="843"/>
      <c r="F28" s="843"/>
      <c r="G28" s="1054"/>
      <c r="H28" s="1055"/>
      <c r="I28" s="1055"/>
      <c r="J28" s="1055"/>
      <c r="K28" s="1055"/>
      <c r="L28" s="1056"/>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9"/>
      <c r="AQ28" s="849"/>
      <c r="AR28" s="849"/>
      <c r="AS28" s="849"/>
      <c r="AT28" s="849"/>
      <c r="AU28" s="849"/>
      <c r="AV28" s="828" t="str">
        <f>IF('Fiche (1)'!BA29=FALSE,(IF('Fiche (1)'!BC29=FALSE,(IF('Fiche (1)'!$BE$29=FALSE,(IF('Fiche (1)'!$BG$29=FALSE,(IF('Fiche (1)'!$BI$29=FALSE,(IF('Fiche (1)'!$BK$29=FALSE,"Non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4: Les opérations sont réalisées seul, la démarche est complète et cohérente cependant les résultats sont faux.</v>
      </c>
      <c r="AW28" s="829"/>
      <c r="AX28" s="829"/>
      <c r="AY28" s="829"/>
      <c r="AZ28" s="829"/>
      <c r="BA28" s="829"/>
      <c r="BB28" s="829"/>
      <c r="BC28" s="829"/>
      <c r="BD28" s="829"/>
      <c r="BE28" s="829"/>
      <c r="BF28" s="829"/>
      <c r="BG28" s="829"/>
      <c r="BH28" s="829"/>
      <c r="BI28" s="829"/>
      <c r="BJ28" s="829"/>
      <c r="BK28" s="829"/>
      <c r="BL28" s="829"/>
      <c r="BM28" s="829"/>
      <c r="BN28" s="829"/>
      <c r="BO28" s="829"/>
      <c r="BP28" s="829"/>
      <c r="BQ28" s="829"/>
      <c r="BR28" s="829"/>
      <c r="BS28" s="829"/>
      <c r="BT28" s="829"/>
      <c r="BU28" s="829"/>
      <c r="BV28" s="829"/>
      <c r="BW28" s="829"/>
      <c r="BX28" s="829"/>
      <c r="BY28" s="829"/>
      <c r="BZ28" s="829"/>
      <c r="CA28" s="829"/>
      <c r="CB28" s="829"/>
      <c r="CC28" s="829"/>
      <c r="CD28" s="829"/>
      <c r="CE28" s="829"/>
      <c r="CF28" s="830"/>
      <c r="CG28" s="918"/>
      <c r="CH28" s="919"/>
      <c r="CI28" s="919"/>
      <c r="CJ28" s="919"/>
      <c r="CK28" s="920"/>
      <c r="CL28" s="891"/>
      <c r="CM28" s="892"/>
      <c r="CN28" s="893"/>
      <c r="CO28" s="440"/>
      <c r="CP28" s="1046"/>
      <c r="CQ28" s="1044"/>
      <c r="CR28" s="1044"/>
      <c r="CS28" s="1044"/>
      <c r="CT28" s="1044"/>
      <c r="CU28" s="1044"/>
      <c r="CV28" s="1044"/>
      <c r="CW28" s="1044"/>
      <c r="CX28" s="1044"/>
      <c r="CY28" s="1044"/>
      <c r="CZ28" s="1044"/>
      <c r="DA28" s="1044"/>
      <c r="DB28" s="1044"/>
      <c r="DC28" s="1044"/>
      <c r="DD28" s="1044"/>
      <c r="DE28" s="1042"/>
      <c r="DF28" s="534"/>
      <c r="DG28" s="534"/>
      <c r="DH28" s="534"/>
      <c r="DI28" s="534"/>
      <c r="DJ28" s="534"/>
      <c r="DK28" s="534"/>
      <c r="DL28" s="814"/>
    </row>
    <row r="29" spans="1:117" ht="18" customHeight="1" thickBot="1" x14ac:dyDescent="0.25">
      <c r="A29" s="844"/>
      <c r="B29" s="844"/>
      <c r="C29" s="844"/>
      <c r="D29" s="844"/>
      <c r="E29" s="844"/>
      <c r="F29" s="844"/>
      <c r="G29" s="1057"/>
      <c r="H29" s="1058"/>
      <c r="I29" s="1058"/>
      <c r="J29" s="1058"/>
      <c r="K29" s="1058"/>
      <c r="L29" s="1059"/>
      <c r="M29" s="849"/>
      <c r="N29" s="849"/>
      <c r="O29" s="849"/>
      <c r="P29" s="849"/>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N29" s="849"/>
      <c r="AO29" s="849"/>
      <c r="AP29" s="849"/>
      <c r="AQ29" s="849"/>
      <c r="AR29" s="849"/>
      <c r="AS29" s="849"/>
      <c r="AT29" s="849"/>
      <c r="AU29" s="849"/>
      <c r="AV29" s="834"/>
      <c r="AW29" s="835"/>
      <c r="AX29" s="835"/>
      <c r="AY29" s="835"/>
      <c r="AZ29" s="835"/>
      <c r="BA29" s="835"/>
      <c r="BB29" s="835"/>
      <c r="BC29" s="835"/>
      <c r="BD29" s="835"/>
      <c r="BE29" s="835"/>
      <c r="BF29" s="835"/>
      <c r="BG29" s="835"/>
      <c r="BH29" s="835"/>
      <c r="BI29" s="835"/>
      <c r="BJ29" s="835"/>
      <c r="BK29" s="835"/>
      <c r="BL29" s="835"/>
      <c r="BM29" s="835"/>
      <c r="BN29" s="835"/>
      <c r="BO29" s="835"/>
      <c r="BP29" s="835"/>
      <c r="BQ29" s="835"/>
      <c r="BR29" s="835"/>
      <c r="BS29" s="835"/>
      <c r="BT29" s="835"/>
      <c r="BU29" s="835"/>
      <c r="BV29" s="835"/>
      <c r="BW29" s="835"/>
      <c r="BX29" s="835"/>
      <c r="BY29" s="835"/>
      <c r="BZ29" s="835"/>
      <c r="CA29" s="835"/>
      <c r="CB29" s="835"/>
      <c r="CC29" s="835"/>
      <c r="CD29" s="835"/>
      <c r="CE29" s="835"/>
      <c r="CF29" s="836"/>
      <c r="CG29" s="921"/>
      <c r="CH29" s="922"/>
      <c r="CI29" s="922"/>
      <c r="CJ29" s="922"/>
      <c r="CK29" s="923"/>
      <c r="CL29" s="894"/>
      <c r="CM29" s="895"/>
      <c r="CN29" s="896"/>
      <c r="CO29" s="440"/>
      <c r="CP29" s="1047"/>
      <c r="CQ29" s="1045"/>
      <c r="CR29" s="1045"/>
      <c r="CS29" s="1045"/>
      <c r="CT29" s="1045"/>
      <c r="CU29" s="1045"/>
      <c r="CV29" s="1045"/>
      <c r="CW29" s="1045"/>
      <c r="CX29" s="1045"/>
      <c r="CY29" s="1045"/>
      <c r="CZ29" s="1045"/>
      <c r="DA29" s="1045"/>
      <c r="DB29" s="1045"/>
      <c r="DC29" s="1045"/>
      <c r="DD29" s="1045"/>
      <c r="DE29" s="1043"/>
      <c r="DF29" s="534"/>
      <c r="DG29" s="534"/>
      <c r="DH29" s="534"/>
      <c r="DI29" s="534"/>
      <c r="DJ29" s="534"/>
      <c r="DK29" s="534"/>
      <c r="DL29" s="814"/>
    </row>
    <row r="30" spans="1:117" ht="18" customHeight="1" x14ac:dyDescent="0.2">
      <c r="A30" s="842" t="str">
        <f ca="1">CELL("contenu",'Fiche (2)'!G11:BO12)</f>
        <v>Plaquer des panneaux, des surfaces</v>
      </c>
      <c r="B30" s="842"/>
      <c r="C30" s="842"/>
      <c r="D30" s="842"/>
      <c r="E30" s="842"/>
      <c r="F30" s="842"/>
      <c r="G30" s="1060" t="str">
        <f ca="1">CONCATENATE("C ",(CELL("contenu",'Fiche (2)'!$A$21:$C$23)))</f>
        <v>C 1.2.1</v>
      </c>
      <c r="H30" s="1061"/>
      <c r="I30" s="1061"/>
      <c r="J30" s="1061"/>
      <c r="K30" s="1061"/>
      <c r="L30" s="1062"/>
      <c r="M30" s="850" t="str">
        <f ca="1">'Fiche (2)'!D21</f>
        <v>Identifier et analyser les étapes de fabrication, de pose, de dépose, de maintenance.</v>
      </c>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50"/>
      <c r="AL30" s="850"/>
      <c r="AM30" s="850"/>
      <c r="AN30" s="850"/>
      <c r="AO30" s="850"/>
      <c r="AP30" s="850"/>
      <c r="AQ30" s="850"/>
      <c r="AR30" s="850"/>
      <c r="AS30" s="850"/>
      <c r="AT30" s="850"/>
      <c r="AU30" s="850"/>
      <c r="AV30" s="822" t="str">
        <f>'Fiche (2)'!AD21</f>
        <v>Expliquer à l'oral la démarche d'encollage à la colle néoprène.</v>
      </c>
      <c r="AW30" s="823"/>
      <c r="AX30" s="823"/>
      <c r="AY30" s="823"/>
      <c r="AZ30" s="823"/>
      <c r="BA30" s="823"/>
      <c r="BB30" s="823"/>
      <c r="BC30" s="823"/>
      <c r="BD30" s="823"/>
      <c r="BE30" s="823"/>
      <c r="BF30" s="823"/>
      <c r="BG30" s="823"/>
      <c r="BH30" s="823"/>
      <c r="BI30" s="823"/>
      <c r="BJ30" s="823"/>
      <c r="BK30" s="823"/>
      <c r="BL30" s="823"/>
      <c r="BM30" s="823"/>
      <c r="BN30" s="823"/>
      <c r="BO30" s="823"/>
      <c r="BP30" s="823"/>
      <c r="BQ30" s="823"/>
      <c r="BR30" s="823"/>
      <c r="BS30" s="823"/>
      <c r="BT30" s="823"/>
      <c r="BU30" s="823"/>
      <c r="BV30" s="823"/>
      <c r="BW30" s="823"/>
      <c r="BX30" s="823"/>
      <c r="BY30" s="823"/>
      <c r="BZ30" s="823"/>
      <c r="CA30" s="823"/>
      <c r="CB30" s="823"/>
      <c r="CC30" s="823"/>
      <c r="CD30" s="823"/>
      <c r="CE30" s="823"/>
      <c r="CF30" s="824"/>
      <c r="CG30" s="924">
        <f>'Fiche (2)'!BR23</f>
        <v>0</v>
      </c>
      <c r="CH30" s="925"/>
      <c r="CI30" s="925"/>
      <c r="CJ30" s="925"/>
      <c r="CK30" s="926"/>
      <c r="CL30" s="936" t="str">
        <f ca="1">CONCATENATE("/",(CELL("contenu",'Fiche (2)'!BO23)))</f>
        <v>/0</v>
      </c>
      <c r="CM30" s="937"/>
      <c r="CN30" s="938"/>
      <c r="CO30" s="439"/>
      <c r="CP30" s="1050"/>
      <c r="CQ30" s="1048"/>
      <c r="CR30" s="1048"/>
      <c r="CS30" s="1048"/>
      <c r="CT30" s="1048"/>
      <c r="CU30" s="1048"/>
      <c r="CV30" s="1048"/>
      <c r="CW30" s="1048"/>
      <c r="CX30" s="1048"/>
      <c r="CY30" s="1048"/>
      <c r="CZ30" s="1048"/>
      <c r="DA30" s="1048"/>
      <c r="DB30" s="1048"/>
      <c r="DC30" s="1048"/>
      <c r="DD30" s="1048"/>
      <c r="DE30" s="1049"/>
      <c r="DF30" s="534"/>
      <c r="DG30" s="534"/>
      <c r="DH30" s="534"/>
      <c r="DI30" s="534"/>
      <c r="DJ30" s="534" t="str">
        <f>MID(AV32,8,1)</f>
        <v>4</v>
      </c>
      <c r="DK30" s="534" t="str">
        <f>DJ30</f>
        <v>4</v>
      </c>
      <c r="DL30" s="814" t="str">
        <f>'Fiche (2)'!O$9</f>
        <v>2</v>
      </c>
    </row>
    <row r="31" spans="1:117" ht="18" customHeight="1" x14ac:dyDescent="0.2">
      <c r="A31" s="843"/>
      <c r="B31" s="843"/>
      <c r="C31" s="843"/>
      <c r="D31" s="843"/>
      <c r="E31" s="843"/>
      <c r="F31" s="843"/>
      <c r="G31" s="1054"/>
      <c r="H31" s="1055"/>
      <c r="I31" s="1055"/>
      <c r="J31" s="1055"/>
      <c r="K31" s="1055"/>
      <c r="L31" s="1056"/>
      <c r="M31" s="849"/>
      <c r="N31" s="849"/>
      <c r="O31" s="849"/>
      <c r="P31" s="849"/>
      <c r="Q31" s="849"/>
      <c r="R31" s="849"/>
      <c r="S31" s="849"/>
      <c r="T31" s="849"/>
      <c r="U31" s="849"/>
      <c r="V31" s="849"/>
      <c r="W31" s="849"/>
      <c r="X31" s="849"/>
      <c r="Y31" s="849"/>
      <c r="Z31" s="849"/>
      <c r="AA31" s="849"/>
      <c r="AB31" s="849"/>
      <c r="AC31" s="849"/>
      <c r="AD31" s="849"/>
      <c r="AE31" s="849"/>
      <c r="AF31" s="849"/>
      <c r="AG31" s="849"/>
      <c r="AH31" s="849"/>
      <c r="AI31" s="849"/>
      <c r="AJ31" s="849"/>
      <c r="AK31" s="849"/>
      <c r="AL31" s="849"/>
      <c r="AM31" s="849"/>
      <c r="AN31" s="849"/>
      <c r="AO31" s="849"/>
      <c r="AP31" s="849"/>
      <c r="AQ31" s="849"/>
      <c r="AR31" s="849"/>
      <c r="AS31" s="849"/>
      <c r="AT31" s="849"/>
      <c r="AU31" s="849"/>
      <c r="AV31" s="825"/>
      <c r="AW31" s="826"/>
      <c r="AX31" s="826"/>
      <c r="AY31" s="826"/>
      <c r="AZ31" s="826"/>
      <c r="BA31" s="826"/>
      <c r="BB31" s="826"/>
      <c r="BC31" s="826"/>
      <c r="BD31" s="826"/>
      <c r="BE31" s="826"/>
      <c r="BF31" s="826"/>
      <c r="BG31" s="826"/>
      <c r="BH31" s="826"/>
      <c r="BI31" s="826"/>
      <c r="BJ31" s="826"/>
      <c r="BK31" s="826"/>
      <c r="BL31" s="826"/>
      <c r="BM31" s="826"/>
      <c r="BN31" s="826"/>
      <c r="BO31" s="826"/>
      <c r="BP31" s="826"/>
      <c r="BQ31" s="826"/>
      <c r="BR31" s="826"/>
      <c r="BS31" s="826"/>
      <c r="BT31" s="826"/>
      <c r="BU31" s="826"/>
      <c r="BV31" s="826"/>
      <c r="BW31" s="826"/>
      <c r="BX31" s="826"/>
      <c r="BY31" s="826"/>
      <c r="BZ31" s="826"/>
      <c r="CA31" s="826"/>
      <c r="CB31" s="826"/>
      <c r="CC31" s="826"/>
      <c r="CD31" s="826"/>
      <c r="CE31" s="826"/>
      <c r="CF31" s="827"/>
      <c r="CG31" s="918"/>
      <c r="CH31" s="919"/>
      <c r="CI31" s="919"/>
      <c r="CJ31" s="919"/>
      <c r="CK31" s="920"/>
      <c r="CL31" s="939"/>
      <c r="CM31" s="940"/>
      <c r="CN31" s="941"/>
      <c r="CO31" s="439"/>
      <c r="CP31" s="1046"/>
      <c r="CQ31" s="1044"/>
      <c r="CR31" s="1044"/>
      <c r="CS31" s="1044"/>
      <c r="CT31" s="1044"/>
      <c r="CU31" s="1044"/>
      <c r="CV31" s="1044"/>
      <c r="CW31" s="1044"/>
      <c r="CX31" s="1044"/>
      <c r="CY31" s="1044"/>
      <c r="CZ31" s="1044"/>
      <c r="DA31" s="1044"/>
      <c r="DB31" s="1044"/>
      <c r="DC31" s="1044"/>
      <c r="DD31" s="1044"/>
      <c r="DE31" s="1042"/>
      <c r="DF31" s="534"/>
      <c r="DG31" s="534"/>
      <c r="DH31" s="534"/>
      <c r="DI31" s="534"/>
      <c r="DJ31" s="534"/>
      <c r="DK31" s="534"/>
      <c r="DL31" s="814"/>
    </row>
    <row r="32" spans="1:117" ht="18" customHeight="1" x14ac:dyDescent="0.2">
      <c r="A32" s="843"/>
      <c r="B32" s="843"/>
      <c r="C32" s="843"/>
      <c r="D32" s="843"/>
      <c r="E32" s="843"/>
      <c r="F32" s="843"/>
      <c r="G32" s="1054"/>
      <c r="H32" s="1055"/>
      <c r="I32" s="1055"/>
      <c r="J32" s="1055"/>
      <c r="K32" s="1055"/>
      <c r="L32" s="1056"/>
      <c r="M32" s="849"/>
      <c r="N32" s="849"/>
      <c r="O32" s="849"/>
      <c r="P32" s="849"/>
      <c r="Q32" s="849"/>
      <c r="R32" s="849"/>
      <c r="S32" s="849"/>
      <c r="T32" s="849"/>
      <c r="U32" s="849"/>
      <c r="V32" s="849"/>
      <c r="W32" s="849"/>
      <c r="X32" s="849"/>
      <c r="Y32" s="849"/>
      <c r="Z32" s="849"/>
      <c r="AA32" s="849"/>
      <c r="AB32" s="849"/>
      <c r="AC32" s="849"/>
      <c r="AD32" s="849"/>
      <c r="AE32" s="849"/>
      <c r="AF32" s="849"/>
      <c r="AG32" s="849"/>
      <c r="AH32" s="849"/>
      <c r="AI32" s="849"/>
      <c r="AJ32" s="849"/>
      <c r="AK32" s="849"/>
      <c r="AL32" s="849"/>
      <c r="AM32" s="849"/>
      <c r="AN32" s="849"/>
      <c r="AO32" s="849"/>
      <c r="AP32" s="849"/>
      <c r="AQ32" s="849"/>
      <c r="AR32" s="849"/>
      <c r="AS32" s="849"/>
      <c r="AT32" s="849"/>
      <c r="AU32" s="849"/>
      <c r="AV32" s="828" t="str">
        <f>IF('Fiche (2)'!BA23=FALSE,(IF('Fiche (2)'!BC23=FALSE,(IF('Fiche (2)'!$BE$23=FALSE,(IF('Fiche (2)'!$BG$23=FALSE,(IF('Fiche (2)'!$BI$23=FALSE,(IF('Fiche (2)'!$BK$23=FALSE,"Non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4: Les opérations sont réalisées seul, la démarche est complète et cohérente cependant les résultats sont faux.</v>
      </c>
      <c r="AW32" s="829"/>
      <c r="AX32" s="829"/>
      <c r="AY32" s="829"/>
      <c r="AZ32" s="829"/>
      <c r="BA32" s="829"/>
      <c r="BB32" s="829"/>
      <c r="BC32" s="829"/>
      <c r="BD32" s="829"/>
      <c r="BE32" s="829"/>
      <c r="BF32" s="829"/>
      <c r="BG32" s="829"/>
      <c r="BH32" s="829"/>
      <c r="BI32" s="829"/>
      <c r="BJ32" s="829"/>
      <c r="BK32" s="829"/>
      <c r="BL32" s="829"/>
      <c r="BM32" s="829"/>
      <c r="BN32" s="829"/>
      <c r="BO32" s="829"/>
      <c r="BP32" s="829"/>
      <c r="BQ32" s="829"/>
      <c r="BR32" s="829"/>
      <c r="BS32" s="829"/>
      <c r="BT32" s="829"/>
      <c r="BU32" s="829"/>
      <c r="BV32" s="829"/>
      <c r="BW32" s="829"/>
      <c r="BX32" s="829"/>
      <c r="BY32" s="829"/>
      <c r="BZ32" s="829"/>
      <c r="CA32" s="829"/>
      <c r="CB32" s="829"/>
      <c r="CC32" s="829"/>
      <c r="CD32" s="829"/>
      <c r="CE32" s="829"/>
      <c r="CF32" s="830"/>
      <c r="CG32" s="918"/>
      <c r="CH32" s="919"/>
      <c r="CI32" s="919"/>
      <c r="CJ32" s="919"/>
      <c r="CK32" s="920"/>
      <c r="CL32" s="939"/>
      <c r="CM32" s="940"/>
      <c r="CN32" s="941"/>
      <c r="CO32" s="439"/>
      <c r="CP32" s="1046"/>
      <c r="CQ32" s="1044"/>
      <c r="CR32" s="1044"/>
      <c r="CS32" s="1044"/>
      <c r="CT32" s="1044"/>
      <c r="CU32" s="1044"/>
      <c r="CV32" s="1044"/>
      <c r="CW32" s="1044"/>
      <c r="CX32" s="1044"/>
      <c r="CY32" s="1044"/>
      <c r="CZ32" s="1044"/>
      <c r="DA32" s="1044"/>
      <c r="DB32" s="1044"/>
      <c r="DC32" s="1044"/>
      <c r="DD32" s="1044"/>
      <c r="DE32" s="1042"/>
      <c r="DF32" s="534"/>
      <c r="DG32" s="534"/>
      <c r="DH32" s="534"/>
      <c r="DI32" s="534"/>
      <c r="DJ32" s="534"/>
      <c r="DK32" s="534"/>
      <c r="DL32" s="814"/>
    </row>
    <row r="33" spans="1:116" ht="18" customHeight="1" x14ac:dyDescent="0.2">
      <c r="A33" s="843"/>
      <c r="B33" s="843"/>
      <c r="C33" s="843"/>
      <c r="D33" s="843"/>
      <c r="E33" s="843"/>
      <c r="F33" s="843"/>
      <c r="G33" s="1063"/>
      <c r="H33" s="1064"/>
      <c r="I33" s="1064"/>
      <c r="J33" s="1064"/>
      <c r="K33" s="1064"/>
      <c r="L33" s="1065"/>
      <c r="M33" s="849"/>
      <c r="N33" s="849"/>
      <c r="O33" s="849"/>
      <c r="P33" s="849"/>
      <c r="Q33" s="849"/>
      <c r="R33" s="849"/>
      <c r="S33" s="849"/>
      <c r="T33" s="849"/>
      <c r="U33" s="849"/>
      <c r="V33" s="849"/>
      <c r="W33" s="849"/>
      <c r="X33" s="849"/>
      <c r="Y33" s="849"/>
      <c r="Z33" s="849"/>
      <c r="AA33" s="849"/>
      <c r="AB33" s="849"/>
      <c r="AC33" s="849"/>
      <c r="AD33" s="849"/>
      <c r="AE33" s="849"/>
      <c r="AF33" s="849"/>
      <c r="AG33" s="849"/>
      <c r="AH33" s="849"/>
      <c r="AI33" s="849"/>
      <c r="AJ33" s="849"/>
      <c r="AK33" s="849"/>
      <c r="AL33" s="849"/>
      <c r="AM33" s="849"/>
      <c r="AN33" s="849"/>
      <c r="AO33" s="849"/>
      <c r="AP33" s="849"/>
      <c r="AQ33" s="849"/>
      <c r="AR33" s="849"/>
      <c r="AS33" s="849"/>
      <c r="AT33" s="849"/>
      <c r="AU33" s="849"/>
      <c r="AV33" s="828"/>
      <c r="AW33" s="829"/>
      <c r="AX33" s="829"/>
      <c r="AY33" s="829"/>
      <c r="AZ33" s="829"/>
      <c r="BA33" s="829"/>
      <c r="BB33" s="829"/>
      <c r="BC33" s="829"/>
      <c r="BD33" s="829"/>
      <c r="BE33" s="829"/>
      <c r="BF33" s="829"/>
      <c r="BG33" s="829"/>
      <c r="BH33" s="829"/>
      <c r="BI33" s="829"/>
      <c r="BJ33" s="829"/>
      <c r="BK33" s="829"/>
      <c r="BL33" s="829"/>
      <c r="BM33" s="829"/>
      <c r="BN33" s="829"/>
      <c r="BO33" s="829"/>
      <c r="BP33" s="829"/>
      <c r="BQ33" s="829"/>
      <c r="BR33" s="829"/>
      <c r="BS33" s="829"/>
      <c r="BT33" s="829"/>
      <c r="BU33" s="829"/>
      <c r="BV33" s="829"/>
      <c r="BW33" s="829"/>
      <c r="BX33" s="829"/>
      <c r="BY33" s="829"/>
      <c r="BZ33" s="829"/>
      <c r="CA33" s="829"/>
      <c r="CB33" s="829"/>
      <c r="CC33" s="829"/>
      <c r="CD33" s="829"/>
      <c r="CE33" s="829"/>
      <c r="CF33" s="830"/>
      <c r="CG33" s="918"/>
      <c r="CH33" s="919"/>
      <c r="CI33" s="919"/>
      <c r="CJ33" s="919"/>
      <c r="CK33" s="920"/>
      <c r="CL33" s="939"/>
      <c r="CM33" s="940"/>
      <c r="CN33" s="941"/>
      <c r="CO33" s="439"/>
      <c r="CP33" s="1046"/>
      <c r="CQ33" s="1044"/>
      <c r="CR33" s="1044"/>
      <c r="CS33" s="1044"/>
      <c r="CT33" s="1044"/>
      <c r="CU33" s="1044"/>
      <c r="CV33" s="1044"/>
      <c r="CW33" s="1044"/>
      <c r="CX33" s="1044"/>
      <c r="CY33" s="1044"/>
      <c r="CZ33" s="1044"/>
      <c r="DA33" s="1044"/>
      <c r="DB33" s="1044"/>
      <c r="DC33" s="1044"/>
      <c r="DD33" s="1044"/>
      <c r="DE33" s="1042"/>
      <c r="DF33" s="534"/>
      <c r="DG33" s="534"/>
      <c r="DH33" s="534"/>
      <c r="DI33" s="534"/>
      <c r="DJ33" s="534"/>
      <c r="DK33" s="534"/>
      <c r="DL33" s="814"/>
    </row>
    <row r="34" spans="1:116" ht="18" customHeight="1" x14ac:dyDescent="0.2">
      <c r="A34" s="843"/>
      <c r="B34" s="843"/>
      <c r="C34" s="843"/>
      <c r="D34" s="843"/>
      <c r="E34" s="843"/>
      <c r="F34" s="843"/>
      <c r="G34" s="1051" t="str">
        <f ca="1">CONCATENATE("C ",(CELL("contenu",'Fiche (2)'!$A$24:$C$26)))</f>
        <v>C 3.5.2</v>
      </c>
      <c r="H34" s="1066"/>
      <c r="I34" s="1066"/>
      <c r="J34" s="1066"/>
      <c r="K34" s="1066"/>
      <c r="L34" s="1067"/>
      <c r="M34" s="849" t="str">
        <f ca="1">'Fiche (2)'!D24</f>
        <v xml:space="preserve">Encoller et/ou insérer les pièces et composants. </v>
      </c>
      <c r="N34" s="849"/>
      <c r="O34" s="849"/>
      <c r="P34" s="849"/>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N34" s="849"/>
      <c r="AO34" s="849"/>
      <c r="AP34" s="849"/>
      <c r="AQ34" s="849"/>
      <c r="AR34" s="849"/>
      <c r="AS34" s="849"/>
      <c r="AT34" s="849"/>
      <c r="AU34" s="849"/>
      <c r="AV34" s="831" t="str">
        <f>'Fiche (2)'!AD24</f>
        <v>Respecter le mode opératoire du cours pour l'encollage et le collage: du chant, du dessus.</v>
      </c>
      <c r="AW34" s="832"/>
      <c r="AX34" s="832"/>
      <c r="AY34" s="832"/>
      <c r="AZ34" s="832"/>
      <c r="BA34" s="832"/>
      <c r="BB34" s="832"/>
      <c r="BC34" s="832"/>
      <c r="BD34" s="832"/>
      <c r="BE34" s="832"/>
      <c r="BF34" s="832"/>
      <c r="BG34" s="832"/>
      <c r="BH34" s="832"/>
      <c r="BI34" s="832"/>
      <c r="BJ34" s="832"/>
      <c r="BK34" s="832"/>
      <c r="BL34" s="832"/>
      <c r="BM34" s="832"/>
      <c r="BN34" s="832"/>
      <c r="BO34" s="832"/>
      <c r="BP34" s="832"/>
      <c r="BQ34" s="832"/>
      <c r="BR34" s="832"/>
      <c r="BS34" s="832"/>
      <c r="BT34" s="832"/>
      <c r="BU34" s="832"/>
      <c r="BV34" s="832"/>
      <c r="BW34" s="832"/>
      <c r="BX34" s="832"/>
      <c r="BY34" s="832"/>
      <c r="BZ34" s="832"/>
      <c r="CA34" s="832"/>
      <c r="CB34" s="832"/>
      <c r="CC34" s="832"/>
      <c r="CD34" s="832"/>
      <c r="CE34" s="832"/>
      <c r="CF34" s="833"/>
      <c r="CG34" s="915">
        <f>'Fiche (2)'!BR26</f>
        <v>0</v>
      </c>
      <c r="CH34" s="916"/>
      <c r="CI34" s="916"/>
      <c r="CJ34" s="916"/>
      <c r="CK34" s="917"/>
      <c r="CL34" s="888" t="str">
        <f ca="1">CONCATENATE("/",(CELL("contenu",'Fiche (2)'!BO26)))</f>
        <v>/0</v>
      </c>
      <c r="CM34" s="889"/>
      <c r="CN34" s="890"/>
      <c r="CO34" s="440"/>
      <c r="CP34" s="1046"/>
      <c r="CQ34" s="1044"/>
      <c r="CR34" s="1044"/>
      <c r="CS34" s="1044"/>
      <c r="CT34" s="1044"/>
      <c r="CU34" s="1044"/>
      <c r="CV34" s="1044"/>
      <c r="CW34" s="1044"/>
      <c r="CX34" s="1044"/>
      <c r="CY34" s="1044"/>
      <c r="CZ34" s="1044"/>
      <c r="DA34" s="1044"/>
      <c r="DB34" s="1044"/>
      <c r="DC34" s="1044"/>
      <c r="DD34" s="1044"/>
      <c r="DE34" s="1042"/>
      <c r="DF34" s="534"/>
      <c r="DG34" s="534"/>
      <c r="DH34" s="534"/>
      <c r="DI34" s="534"/>
      <c r="DJ34" s="534" t="str">
        <f>MID(AV36,8,1)</f>
        <v>5</v>
      </c>
      <c r="DK34" s="534" t="str">
        <f>DJ34</f>
        <v>5</v>
      </c>
      <c r="DL34" s="814" t="str">
        <f>'Fiche (2)'!O$9</f>
        <v>2</v>
      </c>
    </row>
    <row r="35" spans="1:116" ht="18" customHeight="1" x14ac:dyDescent="0.2">
      <c r="A35" s="843"/>
      <c r="B35" s="843"/>
      <c r="C35" s="843"/>
      <c r="D35" s="843"/>
      <c r="E35" s="843"/>
      <c r="F35" s="843"/>
      <c r="G35" s="1068"/>
      <c r="H35" s="1069"/>
      <c r="I35" s="1069"/>
      <c r="J35" s="1069"/>
      <c r="K35" s="1069"/>
      <c r="L35" s="1070"/>
      <c r="M35" s="849"/>
      <c r="N35" s="849"/>
      <c r="O35" s="849"/>
      <c r="P35" s="849"/>
      <c r="Q35" s="849"/>
      <c r="R35" s="849"/>
      <c r="S35" s="849"/>
      <c r="T35" s="849"/>
      <c r="U35" s="849"/>
      <c r="V35" s="849"/>
      <c r="W35" s="849"/>
      <c r="X35" s="849"/>
      <c r="Y35" s="849"/>
      <c r="Z35" s="849"/>
      <c r="AA35" s="849"/>
      <c r="AB35" s="849"/>
      <c r="AC35" s="849"/>
      <c r="AD35" s="849"/>
      <c r="AE35" s="849"/>
      <c r="AF35" s="849"/>
      <c r="AG35" s="849"/>
      <c r="AH35" s="849"/>
      <c r="AI35" s="849"/>
      <c r="AJ35" s="849"/>
      <c r="AK35" s="849"/>
      <c r="AL35" s="849"/>
      <c r="AM35" s="849"/>
      <c r="AN35" s="849"/>
      <c r="AO35" s="849"/>
      <c r="AP35" s="849"/>
      <c r="AQ35" s="849"/>
      <c r="AR35" s="849"/>
      <c r="AS35" s="849"/>
      <c r="AT35" s="849"/>
      <c r="AU35" s="849"/>
      <c r="AV35" s="825"/>
      <c r="AW35" s="826"/>
      <c r="AX35" s="826"/>
      <c r="AY35" s="826"/>
      <c r="AZ35" s="826"/>
      <c r="BA35" s="826"/>
      <c r="BB35" s="826"/>
      <c r="BC35" s="826"/>
      <c r="BD35" s="826"/>
      <c r="BE35" s="826"/>
      <c r="BF35" s="826"/>
      <c r="BG35" s="826"/>
      <c r="BH35" s="826"/>
      <c r="BI35" s="826"/>
      <c r="BJ35" s="826"/>
      <c r="BK35" s="826"/>
      <c r="BL35" s="826"/>
      <c r="BM35" s="826"/>
      <c r="BN35" s="826"/>
      <c r="BO35" s="826"/>
      <c r="BP35" s="826"/>
      <c r="BQ35" s="826"/>
      <c r="BR35" s="826"/>
      <c r="BS35" s="826"/>
      <c r="BT35" s="826"/>
      <c r="BU35" s="826"/>
      <c r="BV35" s="826"/>
      <c r="BW35" s="826"/>
      <c r="BX35" s="826"/>
      <c r="BY35" s="826"/>
      <c r="BZ35" s="826"/>
      <c r="CA35" s="826"/>
      <c r="CB35" s="826"/>
      <c r="CC35" s="826"/>
      <c r="CD35" s="826"/>
      <c r="CE35" s="826"/>
      <c r="CF35" s="827"/>
      <c r="CG35" s="918"/>
      <c r="CH35" s="919"/>
      <c r="CI35" s="919"/>
      <c r="CJ35" s="919"/>
      <c r="CK35" s="920"/>
      <c r="CL35" s="891"/>
      <c r="CM35" s="892"/>
      <c r="CN35" s="893"/>
      <c r="CO35" s="440"/>
      <c r="CP35" s="1046"/>
      <c r="CQ35" s="1044"/>
      <c r="CR35" s="1044"/>
      <c r="CS35" s="1044"/>
      <c r="CT35" s="1044"/>
      <c r="CU35" s="1044"/>
      <c r="CV35" s="1044"/>
      <c r="CW35" s="1044"/>
      <c r="CX35" s="1044"/>
      <c r="CY35" s="1044"/>
      <c r="CZ35" s="1044"/>
      <c r="DA35" s="1044"/>
      <c r="DB35" s="1044"/>
      <c r="DC35" s="1044"/>
      <c r="DD35" s="1044"/>
      <c r="DE35" s="1042"/>
      <c r="DF35" s="534"/>
      <c r="DG35" s="534"/>
      <c r="DH35" s="534"/>
      <c r="DI35" s="534"/>
      <c r="DJ35" s="534"/>
      <c r="DK35" s="534"/>
      <c r="DL35" s="814"/>
    </row>
    <row r="36" spans="1:116" ht="18" customHeight="1" x14ac:dyDescent="0.2">
      <c r="A36" s="843"/>
      <c r="B36" s="843"/>
      <c r="C36" s="843"/>
      <c r="D36" s="843"/>
      <c r="E36" s="843"/>
      <c r="F36" s="843"/>
      <c r="G36" s="1068"/>
      <c r="H36" s="1069"/>
      <c r="I36" s="1069"/>
      <c r="J36" s="1069"/>
      <c r="K36" s="1069"/>
      <c r="L36" s="1070"/>
      <c r="M36" s="849"/>
      <c r="N36" s="849"/>
      <c r="O36" s="849"/>
      <c r="P36" s="849"/>
      <c r="Q36" s="849"/>
      <c r="R36" s="849"/>
      <c r="S36" s="849"/>
      <c r="T36" s="849"/>
      <c r="U36" s="849"/>
      <c r="V36" s="849"/>
      <c r="W36" s="849"/>
      <c r="X36" s="849"/>
      <c r="Y36" s="849"/>
      <c r="Z36" s="849"/>
      <c r="AA36" s="849"/>
      <c r="AB36" s="849"/>
      <c r="AC36" s="849"/>
      <c r="AD36" s="849"/>
      <c r="AE36" s="849"/>
      <c r="AF36" s="849"/>
      <c r="AG36" s="849"/>
      <c r="AH36" s="849"/>
      <c r="AI36" s="849"/>
      <c r="AJ36" s="849"/>
      <c r="AK36" s="849"/>
      <c r="AL36" s="849"/>
      <c r="AM36" s="849"/>
      <c r="AN36" s="849"/>
      <c r="AO36" s="849"/>
      <c r="AP36" s="849"/>
      <c r="AQ36" s="849"/>
      <c r="AR36" s="849"/>
      <c r="AS36" s="849"/>
      <c r="AT36" s="849"/>
      <c r="AU36" s="849"/>
      <c r="AV36" s="828" t="str">
        <f>IF('Fiche (2)'!BA26=FALSE,(IF('Fiche (2)'!BC26=FALSE,(IF('Fiche (2)'!$BE$26=FALSE,(IF('Fiche (2)'!$BG$26=FALSE,(IF('Fiche (2)'!$BI$26=FALSE,(IF('Fiche (2)'!$BK$26=FALSE,"Non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36" s="829"/>
      <c r="AX36" s="829"/>
      <c r="AY36" s="829"/>
      <c r="AZ36" s="829"/>
      <c r="BA36" s="829"/>
      <c r="BB36" s="829"/>
      <c r="BC36" s="829"/>
      <c r="BD36" s="829"/>
      <c r="BE36" s="829"/>
      <c r="BF36" s="829"/>
      <c r="BG36" s="829"/>
      <c r="BH36" s="829"/>
      <c r="BI36" s="829"/>
      <c r="BJ36" s="829"/>
      <c r="BK36" s="829"/>
      <c r="BL36" s="829"/>
      <c r="BM36" s="829"/>
      <c r="BN36" s="829"/>
      <c r="BO36" s="829"/>
      <c r="BP36" s="829"/>
      <c r="BQ36" s="829"/>
      <c r="BR36" s="829"/>
      <c r="BS36" s="829"/>
      <c r="BT36" s="829"/>
      <c r="BU36" s="829"/>
      <c r="BV36" s="829"/>
      <c r="BW36" s="829"/>
      <c r="BX36" s="829"/>
      <c r="BY36" s="829"/>
      <c r="BZ36" s="829"/>
      <c r="CA36" s="829"/>
      <c r="CB36" s="829"/>
      <c r="CC36" s="829"/>
      <c r="CD36" s="829"/>
      <c r="CE36" s="829"/>
      <c r="CF36" s="830"/>
      <c r="CG36" s="918"/>
      <c r="CH36" s="919"/>
      <c r="CI36" s="919"/>
      <c r="CJ36" s="919"/>
      <c r="CK36" s="920"/>
      <c r="CL36" s="891"/>
      <c r="CM36" s="892"/>
      <c r="CN36" s="893"/>
      <c r="CO36" s="440"/>
      <c r="CP36" s="1046"/>
      <c r="CQ36" s="1044"/>
      <c r="CR36" s="1044"/>
      <c r="CS36" s="1044"/>
      <c r="CT36" s="1044"/>
      <c r="CU36" s="1044"/>
      <c r="CV36" s="1044"/>
      <c r="CW36" s="1044"/>
      <c r="CX36" s="1044"/>
      <c r="CY36" s="1044"/>
      <c r="CZ36" s="1044"/>
      <c r="DA36" s="1044"/>
      <c r="DB36" s="1044"/>
      <c r="DC36" s="1044"/>
      <c r="DD36" s="1044"/>
      <c r="DE36" s="1042"/>
      <c r="DF36" s="534"/>
      <c r="DG36" s="534"/>
      <c r="DH36" s="534"/>
      <c r="DI36" s="534"/>
      <c r="DJ36" s="534"/>
      <c r="DK36" s="534"/>
      <c r="DL36" s="814"/>
    </row>
    <row r="37" spans="1:116" ht="18" customHeight="1" x14ac:dyDescent="0.2">
      <c r="A37" s="843"/>
      <c r="B37" s="843"/>
      <c r="C37" s="843"/>
      <c r="D37" s="843"/>
      <c r="E37" s="843"/>
      <c r="F37" s="843"/>
      <c r="G37" s="1071"/>
      <c r="H37" s="1072"/>
      <c r="I37" s="1072"/>
      <c r="J37" s="1072"/>
      <c r="K37" s="1072"/>
      <c r="L37" s="1073"/>
      <c r="M37" s="849"/>
      <c r="N37" s="849"/>
      <c r="O37" s="849"/>
      <c r="P37" s="849"/>
      <c r="Q37" s="849"/>
      <c r="R37" s="849"/>
      <c r="S37" s="849"/>
      <c r="T37" s="849"/>
      <c r="U37" s="849"/>
      <c r="V37" s="849"/>
      <c r="W37" s="849"/>
      <c r="X37" s="849"/>
      <c r="Y37" s="849"/>
      <c r="Z37" s="849"/>
      <c r="AA37" s="849"/>
      <c r="AB37" s="849"/>
      <c r="AC37" s="849"/>
      <c r="AD37" s="849"/>
      <c r="AE37" s="849"/>
      <c r="AF37" s="849"/>
      <c r="AG37" s="849"/>
      <c r="AH37" s="849"/>
      <c r="AI37" s="849"/>
      <c r="AJ37" s="849"/>
      <c r="AK37" s="849"/>
      <c r="AL37" s="849"/>
      <c r="AM37" s="849"/>
      <c r="AN37" s="849"/>
      <c r="AO37" s="849"/>
      <c r="AP37" s="849"/>
      <c r="AQ37" s="849"/>
      <c r="AR37" s="849"/>
      <c r="AS37" s="849"/>
      <c r="AT37" s="849"/>
      <c r="AU37" s="849"/>
      <c r="AV37" s="834"/>
      <c r="AW37" s="835"/>
      <c r="AX37" s="835"/>
      <c r="AY37" s="835"/>
      <c r="AZ37" s="835"/>
      <c r="BA37" s="835"/>
      <c r="BB37" s="835"/>
      <c r="BC37" s="835"/>
      <c r="BD37" s="835"/>
      <c r="BE37" s="835"/>
      <c r="BF37" s="835"/>
      <c r="BG37" s="835"/>
      <c r="BH37" s="835"/>
      <c r="BI37" s="835"/>
      <c r="BJ37" s="835"/>
      <c r="BK37" s="835"/>
      <c r="BL37" s="835"/>
      <c r="BM37" s="835"/>
      <c r="BN37" s="835"/>
      <c r="BO37" s="835"/>
      <c r="BP37" s="835"/>
      <c r="BQ37" s="835"/>
      <c r="BR37" s="835"/>
      <c r="BS37" s="835"/>
      <c r="BT37" s="835"/>
      <c r="BU37" s="835"/>
      <c r="BV37" s="835"/>
      <c r="BW37" s="835"/>
      <c r="BX37" s="835"/>
      <c r="BY37" s="835"/>
      <c r="BZ37" s="835"/>
      <c r="CA37" s="835"/>
      <c r="CB37" s="835"/>
      <c r="CC37" s="835"/>
      <c r="CD37" s="835"/>
      <c r="CE37" s="835"/>
      <c r="CF37" s="836"/>
      <c r="CG37" s="921"/>
      <c r="CH37" s="922"/>
      <c r="CI37" s="922"/>
      <c r="CJ37" s="922"/>
      <c r="CK37" s="923"/>
      <c r="CL37" s="894"/>
      <c r="CM37" s="895"/>
      <c r="CN37" s="896"/>
      <c r="CO37" s="440"/>
      <c r="CP37" s="1046"/>
      <c r="CQ37" s="1044"/>
      <c r="CR37" s="1044"/>
      <c r="CS37" s="1044"/>
      <c r="CT37" s="1044"/>
      <c r="CU37" s="1044"/>
      <c r="CV37" s="1044"/>
      <c r="CW37" s="1044"/>
      <c r="CX37" s="1044"/>
      <c r="CY37" s="1044"/>
      <c r="CZ37" s="1044"/>
      <c r="DA37" s="1044"/>
      <c r="DB37" s="1044"/>
      <c r="DC37" s="1044"/>
      <c r="DD37" s="1044"/>
      <c r="DE37" s="1042"/>
      <c r="DF37" s="534"/>
      <c r="DG37" s="534"/>
      <c r="DH37" s="534"/>
      <c r="DI37" s="534"/>
      <c r="DJ37" s="534"/>
      <c r="DK37" s="534"/>
      <c r="DL37" s="814"/>
    </row>
    <row r="38" spans="1:116" ht="18" customHeight="1" x14ac:dyDescent="0.2">
      <c r="A38" s="843"/>
      <c r="B38" s="843"/>
      <c r="C38" s="843"/>
      <c r="D38" s="843"/>
      <c r="E38" s="843"/>
      <c r="F38" s="843"/>
      <c r="G38" s="1051" t="str">
        <f ca="1">CONCATENATE("C ",(CELL("contenu",'Fiche (2)'!$A$27:$C$29)))</f>
        <v>C 3.5.3</v>
      </c>
      <c r="H38" s="1052"/>
      <c r="I38" s="1052"/>
      <c r="J38" s="1052"/>
      <c r="K38" s="1052"/>
      <c r="L38" s="1053"/>
      <c r="M38" s="849" t="str">
        <f ca="1">'Fiche (2)'!D27</f>
        <v>Cadrer, presser et solidariser les pièces et les composants.</v>
      </c>
      <c r="N38" s="849"/>
      <c r="O38" s="849"/>
      <c r="P38" s="849"/>
      <c r="Q38" s="849"/>
      <c r="R38" s="849"/>
      <c r="S38" s="849"/>
      <c r="T38" s="849"/>
      <c r="U38" s="849"/>
      <c r="V38" s="849"/>
      <c r="W38" s="849"/>
      <c r="X38" s="849"/>
      <c r="Y38" s="849"/>
      <c r="Z38" s="849"/>
      <c r="AA38" s="849"/>
      <c r="AB38" s="849"/>
      <c r="AC38" s="849"/>
      <c r="AD38" s="849"/>
      <c r="AE38" s="849"/>
      <c r="AF38" s="849"/>
      <c r="AG38" s="849"/>
      <c r="AH38" s="849"/>
      <c r="AI38" s="849"/>
      <c r="AJ38" s="849"/>
      <c r="AK38" s="849"/>
      <c r="AL38" s="849"/>
      <c r="AM38" s="849"/>
      <c r="AN38" s="849"/>
      <c r="AO38" s="849"/>
      <c r="AP38" s="849"/>
      <c r="AQ38" s="849"/>
      <c r="AR38" s="849"/>
      <c r="AS38" s="849"/>
      <c r="AT38" s="849"/>
      <c r="AU38" s="849"/>
      <c r="AV38" s="825" t="str">
        <f>'Fiche (2)'!AD27</f>
        <v>Le placage du chant et du dessus ne présentent pas de défaut d'adhérence.</v>
      </c>
      <c r="AW38" s="826"/>
      <c r="AX38" s="826"/>
      <c r="AY38" s="826"/>
      <c r="AZ38" s="826"/>
      <c r="BA38" s="826"/>
      <c r="BB38" s="826"/>
      <c r="BC38" s="826"/>
      <c r="BD38" s="826"/>
      <c r="BE38" s="826"/>
      <c r="BF38" s="826"/>
      <c r="BG38" s="826"/>
      <c r="BH38" s="826"/>
      <c r="BI38" s="826"/>
      <c r="BJ38" s="826"/>
      <c r="BK38" s="826"/>
      <c r="BL38" s="826"/>
      <c r="BM38" s="826"/>
      <c r="BN38" s="826"/>
      <c r="BO38" s="826"/>
      <c r="BP38" s="826"/>
      <c r="BQ38" s="826"/>
      <c r="BR38" s="826"/>
      <c r="BS38" s="826"/>
      <c r="BT38" s="826"/>
      <c r="BU38" s="826"/>
      <c r="BV38" s="826"/>
      <c r="BW38" s="826"/>
      <c r="BX38" s="826"/>
      <c r="BY38" s="826"/>
      <c r="BZ38" s="826"/>
      <c r="CA38" s="826"/>
      <c r="CB38" s="826"/>
      <c r="CC38" s="826"/>
      <c r="CD38" s="826"/>
      <c r="CE38" s="826"/>
      <c r="CF38" s="827"/>
      <c r="CG38" s="918">
        <f>'Fiche (2)'!BR29</f>
        <v>0</v>
      </c>
      <c r="CH38" s="919"/>
      <c r="CI38" s="919"/>
      <c r="CJ38" s="919"/>
      <c r="CK38" s="920"/>
      <c r="CL38" s="888" t="str">
        <f ca="1">CONCATENATE("/",(CELL("contenu",'Fiche (2)'!BO29)))</f>
        <v>/0</v>
      </c>
      <c r="CM38" s="889"/>
      <c r="CN38" s="890"/>
      <c r="CO38" s="440"/>
      <c r="CP38" s="1046"/>
      <c r="CQ38" s="1044"/>
      <c r="CR38" s="1044"/>
      <c r="CS38" s="1044"/>
      <c r="CT38" s="1044"/>
      <c r="CU38" s="1044"/>
      <c r="CV38" s="1044"/>
      <c r="CW38" s="1044"/>
      <c r="CX38" s="1044"/>
      <c r="CY38" s="1044"/>
      <c r="CZ38" s="1044"/>
      <c r="DA38" s="1044"/>
      <c r="DB38" s="1044"/>
      <c r="DC38" s="1044"/>
      <c r="DD38" s="1044"/>
      <c r="DE38" s="1042"/>
      <c r="DF38" s="534"/>
      <c r="DG38" s="534"/>
      <c r="DH38" s="534"/>
      <c r="DI38" s="534"/>
      <c r="DJ38" s="534" t="str">
        <f>MID(AV40,8,1)</f>
        <v>5</v>
      </c>
      <c r="DK38" s="534" t="str">
        <f>DJ38</f>
        <v>5</v>
      </c>
      <c r="DL38" s="814" t="str">
        <f>'Fiche (2)'!O$9</f>
        <v>2</v>
      </c>
    </row>
    <row r="39" spans="1:116" ht="18" customHeight="1" x14ac:dyDescent="0.2">
      <c r="A39" s="843"/>
      <c r="B39" s="843"/>
      <c r="C39" s="843"/>
      <c r="D39" s="843"/>
      <c r="E39" s="843"/>
      <c r="F39" s="843"/>
      <c r="G39" s="1054"/>
      <c r="H39" s="1055"/>
      <c r="I39" s="1055"/>
      <c r="J39" s="1055"/>
      <c r="K39" s="1055"/>
      <c r="L39" s="1056"/>
      <c r="M39" s="849"/>
      <c r="N39" s="849"/>
      <c r="O39" s="849"/>
      <c r="P39" s="849"/>
      <c r="Q39" s="849"/>
      <c r="R39" s="849"/>
      <c r="S39" s="849"/>
      <c r="T39" s="849"/>
      <c r="U39" s="849"/>
      <c r="V39" s="849"/>
      <c r="W39" s="849"/>
      <c r="X39" s="849"/>
      <c r="Y39" s="849"/>
      <c r="Z39" s="849"/>
      <c r="AA39" s="849"/>
      <c r="AB39" s="849"/>
      <c r="AC39" s="849"/>
      <c r="AD39" s="849"/>
      <c r="AE39" s="849"/>
      <c r="AF39" s="849"/>
      <c r="AG39" s="849"/>
      <c r="AH39" s="849"/>
      <c r="AI39" s="849"/>
      <c r="AJ39" s="849"/>
      <c r="AK39" s="849"/>
      <c r="AL39" s="849"/>
      <c r="AM39" s="849"/>
      <c r="AN39" s="849"/>
      <c r="AO39" s="849"/>
      <c r="AP39" s="849"/>
      <c r="AQ39" s="849"/>
      <c r="AR39" s="849"/>
      <c r="AS39" s="849"/>
      <c r="AT39" s="849"/>
      <c r="AU39" s="849"/>
      <c r="AV39" s="825"/>
      <c r="AW39" s="826"/>
      <c r="AX39" s="826"/>
      <c r="AY39" s="826"/>
      <c r="AZ39" s="826"/>
      <c r="BA39" s="826"/>
      <c r="BB39" s="826"/>
      <c r="BC39" s="826"/>
      <c r="BD39" s="826"/>
      <c r="BE39" s="826"/>
      <c r="BF39" s="826"/>
      <c r="BG39" s="826"/>
      <c r="BH39" s="826"/>
      <c r="BI39" s="826"/>
      <c r="BJ39" s="826"/>
      <c r="BK39" s="826"/>
      <c r="BL39" s="826"/>
      <c r="BM39" s="826"/>
      <c r="BN39" s="826"/>
      <c r="BO39" s="826"/>
      <c r="BP39" s="826"/>
      <c r="BQ39" s="826"/>
      <c r="BR39" s="826"/>
      <c r="BS39" s="826"/>
      <c r="BT39" s="826"/>
      <c r="BU39" s="826"/>
      <c r="BV39" s="826"/>
      <c r="BW39" s="826"/>
      <c r="BX39" s="826"/>
      <c r="BY39" s="826"/>
      <c r="BZ39" s="826"/>
      <c r="CA39" s="826"/>
      <c r="CB39" s="826"/>
      <c r="CC39" s="826"/>
      <c r="CD39" s="826"/>
      <c r="CE39" s="826"/>
      <c r="CF39" s="827"/>
      <c r="CG39" s="918"/>
      <c r="CH39" s="919"/>
      <c r="CI39" s="919"/>
      <c r="CJ39" s="919"/>
      <c r="CK39" s="920"/>
      <c r="CL39" s="891"/>
      <c r="CM39" s="892"/>
      <c r="CN39" s="893"/>
      <c r="CO39" s="440"/>
      <c r="CP39" s="1046"/>
      <c r="CQ39" s="1044"/>
      <c r="CR39" s="1044"/>
      <c r="CS39" s="1044"/>
      <c r="CT39" s="1044"/>
      <c r="CU39" s="1044"/>
      <c r="CV39" s="1044"/>
      <c r="CW39" s="1044"/>
      <c r="CX39" s="1044"/>
      <c r="CY39" s="1044"/>
      <c r="CZ39" s="1044"/>
      <c r="DA39" s="1044"/>
      <c r="DB39" s="1044"/>
      <c r="DC39" s="1044"/>
      <c r="DD39" s="1044"/>
      <c r="DE39" s="1042"/>
      <c r="DF39" s="534"/>
      <c r="DG39" s="534"/>
      <c r="DH39" s="534"/>
      <c r="DI39" s="534"/>
      <c r="DJ39" s="534"/>
      <c r="DK39" s="534"/>
      <c r="DL39" s="814"/>
    </row>
    <row r="40" spans="1:116" ht="18" customHeight="1" x14ac:dyDescent="0.2">
      <c r="A40" s="843"/>
      <c r="B40" s="843"/>
      <c r="C40" s="843"/>
      <c r="D40" s="843"/>
      <c r="E40" s="843"/>
      <c r="F40" s="843"/>
      <c r="G40" s="1054"/>
      <c r="H40" s="1055"/>
      <c r="I40" s="1055"/>
      <c r="J40" s="1055"/>
      <c r="K40" s="1055"/>
      <c r="L40" s="1056"/>
      <c r="M40" s="849"/>
      <c r="N40" s="849"/>
      <c r="O40" s="849"/>
      <c r="P40" s="849"/>
      <c r="Q40" s="849"/>
      <c r="R40" s="849"/>
      <c r="S40" s="849"/>
      <c r="T40" s="849"/>
      <c r="U40" s="849"/>
      <c r="V40" s="849"/>
      <c r="W40" s="849"/>
      <c r="X40" s="849"/>
      <c r="Y40" s="849"/>
      <c r="Z40" s="849"/>
      <c r="AA40" s="849"/>
      <c r="AB40" s="849"/>
      <c r="AC40" s="849"/>
      <c r="AD40" s="849"/>
      <c r="AE40" s="849"/>
      <c r="AF40" s="849"/>
      <c r="AG40" s="849"/>
      <c r="AH40" s="849"/>
      <c r="AI40" s="849"/>
      <c r="AJ40" s="849"/>
      <c r="AK40" s="849"/>
      <c r="AL40" s="849"/>
      <c r="AM40" s="849"/>
      <c r="AN40" s="849"/>
      <c r="AO40" s="849"/>
      <c r="AP40" s="849"/>
      <c r="AQ40" s="849"/>
      <c r="AR40" s="849"/>
      <c r="AS40" s="849"/>
      <c r="AT40" s="849"/>
      <c r="AU40" s="849"/>
      <c r="AV40" s="828" t="str">
        <f>IF('Fiche (2)'!BA29=FALSE,(IF('Fiche (2)'!BC29=FALSE,(IF('Fiche (2)'!$BE$29=FALSE,(IF('Fiche (2)'!$BG$29=FALSE,(IF('Fiche (2)'!$BI$29=FALSE,(IF('Fiche (2)'!$BK$29=FALSE,"Non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40" s="829"/>
      <c r="AX40" s="829"/>
      <c r="AY40" s="829"/>
      <c r="AZ40" s="829"/>
      <c r="BA40" s="829"/>
      <c r="BB40" s="829"/>
      <c r="BC40" s="829"/>
      <c r="BD40" s="829"/>
      <c r="BE40" s="829"/>
      <c r="BF40" s="829"/>
      <c r="BG40" s="829"/>
      <c r="BH40" s="829"/>
      <c r="BI40" s="829"/>
      <c r="BJ40" s="829"/>
      <c r="BK40" s="829"/>
      <c r="BL40" s="829"/>
      <c r="BM40" s="829"/>
      <c r="BN40" s="829"/>
      <c r="BO40" s="829"/>
      <c r="BP40" s="829"/>
      <c r="BQ40" s="829"/>
      <c r="BR40" s="829"/>
      <c r="BS40" s="829"/>
      <c r="BT40" s="829"/>
      <c r="BU40" s="829"/>
      <c r="BV40" s="829"/>
      <c r="BW40" s="829"/>
      <c r="BX40" s="829"/>
      <c r="BY40" s="829"/>
      <c r="BZ40" s="829"/>
      <c r="CA40" s="829"/>
      <c r="CB40" s="829"/>
      <c r="CC40" s="829"/>
      <c r="CD40" s="829"/>
      <c r="CE40" s="829"/>
      <c r="CF40" s="830"/>
      <c r="CG40" s="918"/>
      <c r="CH40" s="919"/>
      <c r="CI40" s="919"/>
      <c r="CJ40" s="919"/>
      <c r="CK40" s="920"/>
      <c r="CL40" s="891"/>
      <c r="CM40" s="892"/>
      <c r="CN40" s="893"/>
      <c r="CO40" s="440"/>
      <c r="CP40" s="1046"/>
      <c r="CQ40" s="1044"/>
      <c r="CR40" s="1044"/>
      <c r="CS40" s="1044"/>
      <c r="CT40" s="1044"/>
      <c r="CU40" s="1044"/>
      <c r="CV40" s="1044"/>
      <c r="CW40" s="1044"/>
      <c r="CX40" s="1044"/>
      <c r="CY40" s="1044"/>
      <c r="CZ40" s="1044"/>
      <c r="DA40" s="1044"/>
      <c r="DB40" s="1044"/>
      <c r="DC40" s="1044"/>
      <c r="DD40" s="1044"/>
      <c r="DE40" s="1042"/>
      <c r="DF40" s="534"/>
      <c r="DG40" s="534"/>
      <c r="DH40" s="534"/>
      <c r="DI40" s="534"/>
      <c r="DJ40" s="534"/>
      <c r="DK40" s="534"/>
      <c r="DL40" s="814"/>
    </row>
    <row r="41" spans="1:116" ht="18" customHeight="1" thickBot="1" x14ac:dyDescent="0.25">
      <c r="A41" s="844"/>
      <c r="B41" s="844"/>
      <c r="C41" s="844"/>
      <c r="D41" s="844"/>
      <c r="E41" s="844"/>
      <c r="F41" s="844"/>
      <c r="G41" s="1057"/>
      <c r="H41" s="1058"/>
      <c r="I41" s="1058"/>
      <c r="J41" s="1058"/>
      <c r="K41" s="1058"/>
      <c r="L41" s="1059"/>
      <c r="M41" s="849"/>
      <c r="N41" s="849"/>
      <c r="O41" s="849"/>
      <c r="P41" s="849"/>
      <c r="Q41" s="849"/>
      <c r="R41" s="849"/>
      <c r="S41" s="849"/>
      <c r="T41" s="849"/>
      <c r="U41" s="849"/>
      <c r="V41" s="849"/>
      <c r="W41" s="849"/>
      <c r="X41" s="849"/>
      <c r="Y41" s="849"/>
      <c r="Z41" s="849"/>
      <c r="AA41" s="849"/>
      <c r="AB41" s="849"/>
      <c r="AC41" s="849"/>
      <c r="AD41" s="849"/>
      <c r="AE41" s="849"/>
      <c r="AF41" s="849"/>
      <c r="AG41" s="849"/>
      <c r="AH41" s="849"/>
      <c r="AI41" s="849"/>
      <c r="AJ41" s="849"/>
      <c r="AK41" s="849"/>
      <c r="AL41" s="849"/>
      <c r="AM41" s="849"/>
      <c r="AN41" s="849"/>
      <c r="AO41" s="849"/>
      <c r="AP41" s="849"/>
      <c r="AQ41" s="849"/>
      <c r="AR41" s="849"/>
      <c r="AS41" s="849"/>
      <c r="AT41" s="849"/>
      <c r="AU41" s="849"/>
      <c r="AV41" s="834"/>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c r="CB41" s="835"/>
      <c r="CC41" s="835"/>
      <c r="CD41" s="835"/>
      <c r="CE41" s="835"/>
      <c r="CF41" s="836"/>
      <c r="CG41" s="921"/>
      <c r="CH41" s="922"/>
      <c r="CI41" s="922"/>
      <c r="CJ41" s="922"/>
      <c r="CK41" s="923"/>
      <c r="CL41" s="894"/>
      <c r="CM41" s="895"/>
      <c r="CN41" s="896"/>
      <c r="CO41" s="440"/>
      <c r="CP41" s="1047"/>
      <c r="CQ41" s="1045"/>
      <c r="CR41" s="1045"/>
      <c r="CS41" s="1045"/>
      <c r="CT41" s="1045"/>
      <c r="CU41" s="1045"/>
      <c r="CV41" s="1045"/>
      <c r="CW41" s="1045"/>
      <c r="CX41" s="1045"/>
      <c r="CY41" s="1045"/>
      <c r="CZ41" s="1045"/>
      <c r="DA41" s="1045"/>
      <c r="DB41" s="1045"/>
      <c r="DC41" s="1045"/>
      <c r="DD41" s="1045"/>
      <c r="DE41" s="1043"/>
      <c r="DF41" s="534"/>
      <c r="DG41" s="534"/>
      <c r="DH41" s="534"/>
      <c r="DI41" s="534"/>
      <c r="DJ41" s="534"/>
      <c r="DK41" s="534"/>
      <c r="DL41" s="814"/>
    </row>
    <row r="42" spans="1:116" ht="18" customHeight="1" x14ac:dyDescent="0.2">
      <c r="A42" s="842" t="str">
        <f ca="1">CELL("contenu",'Fiche (3)'!$G$11:$BO$12)</f>
        <v>Préparer les surfaces et appliquer les produits de traitement et de finition</v>
      </c>
      <c r="B42" s="842"/>
      <c r="C42" s="842"/>
      <c r="D42" s="842"/>
      <c r="E42" s="842"/>
      <c r="F42" s="842"/>
      <c r="G42" s="1060" t="str">
        <f ca="1">CONCATENATE("C ",(CELL("contenu",'Fiche (3)'!$A$21:$C$23)))</f>
        <v>C 3.6.3</v>
      </c>
      <c r="H42" s="1061"/>
      <c r="I42" s="1061"/>
      <c r="J42" s="1061"/>
      <c r="K42" s="1061"/>
      <c r="L42" s="1062"/>
      <c r="M42" s="850" t="str">
        <f ca="1">'Fiche (3)'!D21</f>
        <v>Préparer les surfaces à traiter  (ponçage, égrainage…).</v>
      </c>
      <c r="N42" s="850"/>
      <c r="O42" s="850"/>
      <c r="P42" s="850"/>
      <c r="Q42" s="850"/>
      <c r="R42" s="850"/>
      <c r="S42" s="850"/>
      <c r="T42" s="850"/>
      <c r="U42" s="850"/>
      <c r="V42" s="850"/>
      <c r="W42" s="850"/>
      <c r="X42" s="850"/>
      <c r="Y42" s="850"/>
      <c r="Z42" s="850"/>
      <c r="AA42" s="850"/>
      <c r="AB42" s="850"/>
      <c r="AC42" s="850"/>
      <c r="AD42" s="850"/>
      <c r="AE42" s="850"/>
      <c r="AF42" s="850"/>
      <c r="AG42" s="850"/>
      <c r="AH42" s="850"/>
      <c r="AI42" s="850"/>
      <c r="AJ42" s="850"/>
      <c r="AK42" s="850"/>
      <c r="AL42" s="850"/>
      <c r="AM42" s="850"/>
      <c r="AN42" s="850"/>
      <c r="AO42" s="850"/>
      <c r="AP42" s="850"/>
      <c r="AQ42" s="850"/>
      <c r="AR42" s="850"/>
      <c r="AS42" s="850"/>
      <c r="AT42" s="850"/>
      <c r="AU42" s="850"/>
      <c r="AV42" s="822" t="str">
        <f>'Fiche (3)'!AD21</f>
        <v>La finition manuelle des tasseaux ne laisse aucun défaut apparent (ondes d'usinage, tracés, éclats…).</v>
      </c>
      <c r="AW42" s="823"/>
      <c r="AX42" s="823"/>
      <c r="AY42" s="823"/>
      <c r="AZ42" s="823"/>
      <c r="BA42" s="823"/>
      <c r="BB42" s="823"/>
      <c r="BC42" s="823"/>
      <c r="BD42" s="823"/>
      <c r="BE42" s="823"/>
      <c r="BF42" s="823"/>
      <c r="BG42" s="823"/>
      <c r="BH42" s="823"/>
      <c r="BI42" s="823"/>
      <c r="BJ42" s="823"/>
      <c r="BK42" s="823"/>
      <c r="BL42" s="823"/>
      <c r="BM42" s="823"/>
      <c r="BN42" s="823"/>
      <c r="BO42" s="823"/>
      <c r="BP42" s="823"/>
      <c r="BQ42" s="823"/>
      <c r="BR42" s="823"/>
      <c r="BS42" s="823"/>
      <c r="BT42" s="823"/>
      <c r="BU42" s="823"/>
      <c r="BV42" s="823"/>
      <c r="BW42" s="823"/>
      <c r="BX42" s="823"/>
      <c r="BY42" s="823"/>
      <c r="BZ42" s="823"/>
      <c r="CA42" s="823"/>
      <c r="CB42" s="823"/>
      <c r="CC42" s="823"/>
      <c r="CD42" s="823"/>
      <c r="CE42" s="823"/>
      <c r="CF42" s="824"/>
      <c r="CG42" s="924">
        <f>'Fiche (3)'!BR23</f>
        <v>20</v>
      </c>
      <c r="CH42" s="925"/>
      <c r="CI42" s="925"/>
      <c r="CJ42" s="925"/>
      <c r="CK42" s="926"/>
      <c r="CL42" s="936" t="str">
        <f ca="1">CONCATENATE("/",(CELL("contenu",'Fiche (3)'!BO23)))</f>
        <v>/20</v>
      </c>
      <c r="CM42" s="937"/>
      <c r="CN42" s="938"/>
      <c r="CO42" s="439"/>
      <c r="CP42" s="1050"/>
      <c r="CQ42" s="1048"/>
      <c r="CR42" s="1048"/>
      <c r="CS42" s="1048"/>
      <c r="CT42" s="1048"/>
      <c r="CU42" s="1048"/>
      <c r="CV42" s="1048"/>
      <c r="CW42" s="1048"/>
      <c r="CX42" s="1048"/>
      <c r="CY42" s="1048"/>
      <c r="CZ42" s="1048"/>
      <c r="DA42" s="1048"/>
      <c r="DB42" s="1048"/>
      <c r="DC42" s="1048"/>
      <c r="DD42" s="1048"/>
      <c r="DE42" s="1049"/>
      <c r="DF42" s="534"/>
      <c r="DG42" s="534"/>
      <c r="DH42" s="534"/>
      <c r="DI42" s="534"/>
      <c r="DJ42" s="534" t="str">
        <f>MID(AV44,8,1)</f>
        <v>6</v>
      </c>
      <c r="DK42" s="534" t="str">
        <f>DJ42</f>
        <v>6</v>
      </c>
      <c r="DL42" s="814" t="str">
        <f>'Fiche (3)'!O$9</f>
        <v>2</v>
      </c>
    </row>
    <row r="43" spans="1:116" ht="18" customHeight="1" x14ac:dyDescent="0.2">
      <c r="A43" s="843"/>
      <c r="B43" s="843"/>
      <c r="C43" s="843"/>
      <c r="D43" s="843"/>
      <c r="E43" s="843"/>
      <c r="F43" s="843"/>
      <c r="G43" s="1054"/>
      <c r="H43" s="1055"/>
      <c r="I43" s="1055"/>
      <c r="J43" s="1055"/>
      <c r="K43" s="1055"/>
      <c r="L43" s="1056"/>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49"/>
      <c r="AL43" s="849"/>
      <c r="AM43" s="849"/>
      <c r="AN43" s="849"/>
      <c r="AO43" s="849"/>
      <c r="AP43" s="849"/>
      <c r="AQ43" s="849"/>
      <c r="AR43" s="849"/>
      <c r="AS43" s="849"/>
      <c r="AT43" s="849"/>
      <c r="AU43" s="849"/>
      <c r="AV43" s="825"/>
      <c r="AW43" s="826"/>
      <c r="AX43" s="826"/>
      <c r="AY43" s="826"/>
      <c r="AZ43" s="826"/>
      <c r="BA43" s="826"/>
      <c r="BB43" s="826"/>
      <c r="BC43" s="826"/>
      <c r="BD43" s="826"/>
      <c r="BE43" s="826"/>
      <c r="BF43" s="826"/>
      <c r="BG43" s="826"/>
      <c r="BH43" s="826"/>
      <c r="BI43" s="826"/>
      <c r="BJ43" s="826"/>
      <c r="BK43" s="826"/>
      <c r="BL43" s="826"/>
      <c r="BM43" s="826"/>
      <c r="BN43" s="826"/>
      <c r="BO43" s="826"/>
      <c r="BP43" s="826"/>
      <c r="BQ43" s="826"/>
      <c r="BR43" s="826"/>
      <c r="BS43" s="826"/>
      <c r="BT43" s="826"/>
      <c r="BU43" s="826"/>
      <c r="BV43" s="826"/>
      <c r="BW43" s="826"/>
      <c r="BX43" s="826"/>
      <c r="BY43" s="826"/>
      <c r="BZ43" s="826"/>
      <c r="CA43" s="826"/>
      <c r="CB43" s="826"/>
      <c r="CC43" s="826"/>
      <c r="CD43" s="826"/>
      <c r="CE43" s="826"/>
      <c r="CF43" s="827"/>
      <c r="CG43" s="918"/>
      <c r="CH43" s="919"/>
      <c r="CI43" s="919"/>
      <c r="CJ43" s="919"/>
      <c r="CK43" s="920"/>
      <c r="CL43" s="939"/>
      <c r="CM43" s="940"/>
      <c r="CN43" s="941"/>
      <c r="CO43" s="439"/>
      <c r="CP43" s="1046"/>
      <c r="CQ43" s="1044"/>
      <c r="CR43" s="1044"/>
      <c r="CS43" s="1044"/>
      <c r="CT43" s="1044"/>
      <c r="CU43" s="1044"/>
      <c r="CV43" s="1044"/>
      <c r="CW43" s="1044"/>
      <c r="CX43" s="1044"/>
      <c r="CY43" s="1044"/>
      <c r="CZ43" s="1044"/>
      <c r="DA43" s="1044"/>
      <c r="DB43" s="1044"/>
      <c r="DC43" s="1044"/>
      <c r="DD43" s="1044"/>
      <c r="DE43" s="1042"/>
      <c r="DF43" s="534"/>
      <c r="DG43" s="534"/>
      <c r="DH43" s="534"/>
      <c r="DI43" s="534"/>
      <c r="DJ43" s="534"/>
      <c r="DK43" s="534"/>
      <c r="DL43" s="814"/>
    </row>
    <row r="44" spans="1:116" ht="18" customHeight="1" x14ac:dyDescent="0.2">
      <c r="A44" s="843"/>
      <c r="B44" s="843"/>
      <c r="C44" s="843"/>
      <c r="D44" s="843"/>
      <c r="E44" s="843"/>
      <c r="F44" s="843"/>
      <c r="G44" s="1054"/>
      <c r="H44" s="1055"/>
      <c r="I44" s="1055"/>
      <c r="J44" s="1055"/>
      <c r="K44" s="1055"/>
      <c r="L44" s="1056"/>
      <c r="M44" s="849"/>
      <c r="N44" s="849"/>
      <c r="O44" s="849"/>
      <c r="P44" s="849"/>
      <c r="Q44" s="849"/>
      <c r="R44" s="849"/>
      <c r="S44" s="849"/>
      <c r="T44" s="849"/>
      <c r="U44" s="849"/>
      <c r="V44" s="849"/>
      <c r="W44" s="849"/>
      <c r="X44" s="849"/>
      <c r="Y44" s="849"/>
      <c r="Z44" s="849"/>
      <c r="AA44" s="849"/>
      <c r="AB44" s="849"/>
      <c r="AC44" s="849"/>
      <c r="AD44" s="849"/>
      <c r="AE44" s="849"/>
      <c r="AF44" s="849"/>
      <c r="AG44" s="849"/>
      <c r="AH44" s="849"/>
      <c r="AI44" s="849"/>
      <c r="AJ44" s="849"/>
      <c r="AK44" s="849"/>
      <c r="AL44" s="849"/>
      <c r="AM44" s="849"/>
      <c r="AN44" s="849"/>
      <c r="AO44" s="849"/>
      <c r="AP44" s="849"/>
      <c r="AQ44" s="849"/>
      <c r="AR44" s="849"/>
      <c r="AS44" s="849"/>
      <c r="AT44" s="849"/>
      <c r="AU44" s="849"/>
      <c r="AV44" s="828" t="str">
        <f>IF('Fiche (3)'!BA23=FALSE,(IF('Fiche (3)'!BC23=FALSE,(IF('Fiche (3)'!$BE$23=FALSE,(IF('Fiche (3)'!$BG$23=FALSE,(IF('Fiche (3)'!$BI$23=FALSE,(IF('Fiche (3)'!$BK$23=FALSE,"Non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6: L'élève effectue les opérations en autonomie.</v>
      </c>
      <c r="AW44" s="829"/>
      <c r="AX44" s="829"/>
      <c r="AY44" s="829"/>
      <c r="AZ44" s="829"/>
      <c r="BA44" s="829"/>
      <c r="BB44" s="829"/>
      <c r="BC44" s="829"/>
      <c r="BD44" s="829"/>
      <c r="BE44" s="829"/>
      <c r="BF44" s="829"/>
      <c r="BG44" s="829"/>
      <c r="BH44" s="829"/>
      <c r="BI44" s="829"/>
      <c r="BJ44" s="829"/>
      <c r="BK44" s="829"/>
      <c r="BL44" s="829"/>
      <c r="BM44" s="829"/>
      <c r="BN44" s="829"/>
      <c r="BO44" s="829"/>
      <c r="BP44" s="829"/>
      <c r="BQ44" s="829"/>
      <c r="BR44" s="829"/>
      <c r="BS44" s="829"/>
      <c r="BT44" s="829"/>
      <c r="BU44" s="829"/>
      <c r="BV44" s="829"/>
      <c r="BW44" s="829"/>
      <c r="BX44" s="829"/>
      <c r="BY44" s="829"/>
      <c r="BZ44" s="829"/>
      <c r="CA44" s="829"/>
      <c r="CB44" s="829"/>
      <c r="CC44" s="829"/>
      <c r="CD44" s="829"/>
      <c r="CE44" s="829"/>
      <c r="CF44" s="830"/>
      <c r="CG44" s="918"/>
      <c r="CH44" s="919"/>
      <c r="CI44" s="919"/>
      <c r="CJ44" s="919"/>
      <c r="CK44" s="920"/>
      <c r="CL44" s="939"/>
      <c r="CM44" s="940"/>
      <c r="CN44" s="941"/>
      <c r="CO44" s="439"/>
      <c r="CP44" s="1046"/>
      <c r="CQ44" s="1044"/>
      <c r="CR44" s="1044"/>
      <c r="CS44" s="1044"/>
      <c r="CT44" s="1044"/>
      <c r="CU44" s="1044"/>
      <c r="CV44" s="1044"/>
      <c r="CW44" s="1044"/>
      <c r="CX44" s="1044"/>
      <c r="CY44" s="1044"/>
      <c r="CZ44" s="1044"/>
      <c r="DA44" s="1044"/>
      <c r="DB44" s="1044"/>
      <c r="DC44" s="1044"/>
      <c r="DD44" s="1044"/>
      <c r="DE44" s="1042"/>
      <c r="DF44" s="534"/>
      <c r="DG44" s="534"/>
      <c r="DH44" s="534"/>
      <c r="DI44" s="534"/>
      <c r="DJ44" s="534"/>
      <c r="DK44" s="534"/>
      <c r="DL44" s="814"/>
    </row>
    <row r="45" spans="1:116" ht="18" customHeight="1" x14ac:dyDescent="0.2">
      <c r="A45" s="843"/>
      <c r="B45" s="843"/>
      <c r="C45" s="843"/>
      <c r="D45" s="843"/>
      <c r="E45" s="843"/>
      <c r="F45" s="843"/>
      <c r="G45" s="1063"/>
      <c r="H45" s="1064"/>
      <c r="I45" s="1064"/>
      <c r="J45" s="1064"/>
      <c r="K45" s="1064"/>
      <c r="L45" s="1065"/>
      <c r="M45" s="849"/>
      <c r="N45" s="849"/>
      <c r="O45" s="849"/>
      <c r="P45" s="849"/>
      <c r="Q45" s="849"/>
      <c r="R45" s="849"/>
      <c r="S45" s="849"/>
      <c r="T45" s="849"/>
      <c r="U45" s="849"/>
      <c r="V45" s="849"/>
      <c r="W45" s="849"/>
      <c r="X45" s="849"/>
      <c r="Y45" s="849"/>
      <c r="Z45" s="849"/>
      <c r="AA45" s="849"/>
      <c r="AB45" s="849"/>
      <c r="AC45" s="849"/>
      <c r="AD45" s="849"/>
      <c r="AE45" s="849"/>
      <c r="AF45" s="849"/>
      <c r="AG45" s="849"/>
      <c r="AH45" s="849"/>
      <c r="AI45" s="849"/>
      <c r="AJ45" s="849"/>
      <c r="AK45" s="849"/>
      <c r="AL45" s="849"/>
      <c r="AM45" s="849"/>
      <c r="AN45" s="849"/>
      <c r="AO45" s="849"/>
      <c r="AP45" s="849"/>
      <c r="AQ45" s="849"/>
      <c r="AR45" s="849"/>
      <c r="AS45" s="849"/>
      <c r="AT45" s="849"/>
      <c r="AU45" s="849"/>
      <c r="AV45" s="828"/>
      <c r="AW45" s="829"/>
      <c r="AX45" s="829"/>
      <c r="AY45" s="829"/>
      <c r="AZ45" s="829"/>
      <c r="BA45" s="829"/>
      <c r="BB45" s="829"/>
      <c r="BC45" s="829"/>
      <c r="BD45" s="829"/>
      <c r="BE45" s="829"/>
      <c r="BF45" s="829"/>
      <c r="BG45" s="829"/>
      <c r="BH45" s="829"/>
      <c r="BI45" s="829"/>
      <c r="BJ45" s="829"/>
      <c r="BK45" s="829"/>
      <c r="BL45" s="829"/>
      <c r="BM45" s="829"/>
      <c r="BN45" s="829"/>
      <c r="BO45" s="829"/>
      <c r="BP45" s="829"/>
      <c r="BQ45" s="829"/>
      <c r="BR45" s="829"/>
      <c r="BS45" s="829"/>
      <c r="BT45" s="829"/>
      <c r="BU45" s="829"/>
      <c r="BV45" s="829"/>
      <c r="BW45" s="829"/>
      <c r="BX45" s="829"/>
      <c r="BY45" s="829"/>
      <c r="BZ45" s="829"/>
      <c r="CA45" s="829"/>
      <c r="CB45" s="829"/>
      <c r="CC45" s="829"/>
      <c r="CD45" s="829"/>
      <c r="CE45" s="829"/>
      <c r="CF45" s="830"/>
      <c r="CG45" s="918"/>
      <c r="CH45" s="919"/>
      <c r="CI45" s="919"/>
      <c r="CJ45" s="919"/>
      <c r="CK45" s="920"/>
      <c r="CL45" s="939"/>
      <c r="CM45" s="940"/>
      <c r="CN45" s="941"/>
      <c r="CO45" s="439"/>
      <c r="CP45" s="1046"/>
      <c r="CQ45" s="1044"/>
      <c r="CR45" s="1044"/>
      <c r="CS45" s="1044"/>
      <c r="CT45" s="1044"/>
      <c r="CU45" s="1044"/>
      <c r="CV45" s="1044"/>
      <c r="CW45" s="1044"/>
      <c r="CX45" s="1044"/>
      <c r="CY45" s="1044"/>
      <c r="CZ45" s="1044"/>
      <c r="DA45" s="1044"/>
      <c r="DB45" s="1044"/>
      <c r="DC45" s="1044"/>
      <c r="DD45" s="1044"/>
      <c r="DE45" s="1042"/>
      <c r="DF45" s="534"/>
      <c r="DG45" s="534"/>
      <c r="DH45" s="534"/>
      <c r="DI45" s="534"/>
      <c r="DJ45" s="534"/>
      <c r="DK45" s="534"/>
      <c r="DL45" s="814"/>
    </row>
    <row r="46" spans="1:116" ht="18" customHeight="1" x14ac:dyDescent="0.2">
      <c r="A46" s="843"/>
      <c r="B46" s="843"/>
      <c r="C46" s="843"/>
      <c r="D46" s="843"/>
      <c r="E46" s="843"/>
      <c r="F46" s="843"/>
      <c r="G46" s="1051" t="str">
        <f ca="1">CONCATENATE("C ",(CELL("contenu",'Fiche (3)'!$A$24:$C$26)))</f>
        <v>C 3.6.5</v>
      </c>
      <c r="H46" s="1066"/>
      <c r="I46" s="1066"/>
      <c r="J46" s="1066"/>
      <c r="K46" s="1066"/>
      <c r="L46" s="1067"/>
      <c r="M46" s="849" t="str">
        <f ca="1">'Fiche (3)'!D24</f>
        <v xml:space="preserve">Contrôler en cours, en fin de montage et de finition :
les caractéristiques  fonctionnelles, dimensionnelles,  géométriques,  esthétiques. </v>
      </c>
      <c r="N46" s="849"/>
      <c r="O46" s="849"/>
      <c r="P46" s="849"/>
      <c r="Q46" s="849"/>
      <c r="R46" s="849"/>
      <c r="S46" s="849"/>
      <c r="T46" s="849"/>
      <c r="U46" s="849"/>
      <c r="V46" s="849"/>
      <c r="W46" s="849"/>
      <c r="X46" s="849"/>
      <c r="Y46" s="849"/>
      <c r="Z46" s="849"/>
      <c r="AA46" s="849"/>
      <c r="AB46" s="849"/>
      <c r="AC46" s="849"/>
      <c r="AD46" s="849"/>
      <c r="AE46" s="849"/>
      <c r="AF46" s="849"/>
      <c r="AG46" s="849"/>
      <c r="AH46" s="849"/>
      <c r="AI46" s="849"/>
      <c r="AJ46" s="849"/>
      <c r="AK46" s="849"/>
      <c r="AL46" s="849"/>
      <c r="AM46" s="849"/>
      <c r="AN46" s="849"/>
      <c r="AO46" s="849"/>
      <c r="AP46" s="849"/>
      <c r="AQ46" s="849"/>
      <c r="AR46" s="849"/>
      <c r="AS46" s="849"/>
      <c r="AT46" s="849"/>
      <c r="AU46" s="849"/>
      <c r="AV46" s="831" t="str">
        <f>'Fiche (3)'!AD24</f>
        <v>Déterminer la dimensions des vis à employer pour fixer la tablette sur les tasseaux (vissage par-dessous).</v>
      </c>
      <c r="AW46" s="832"/>
      <c r="AX46" s="832"/>
      <c r="AY46" s="832"/>
      <c r="AZ46" s="832"/>
      <c r="BA46" s="832"/>
      <c r="BB46" s="832"/>
      <c r="BC46" s="832"/>
      <c r="BD46" s="832"/>
      <c r="BE46" s="832"/>
      <c r="BF46" s="832"/>
      <c r="BG46" s="832"/>
      <c r="BH46" s="832"/>
      <c r="BI46" s="832"/>
      <c r="BJ46" s="832"/>
      <c r="BK46" s="832"/>
      <c r="BL46" s="832"/>
      <c r="BM46" s="832"/>
      <c r="BN46" s="832"/>
      <c r="BO46" s="832"/>
      <c r="BP46" s="832"/>
      <c r="BQ46" s="832"/>
      <c r="BR46" s="832"/>
      <c r="BS46" s="832"/>
      <c r="BT46" s="832"/>
      <c r="BU46" s="832"/>
      <c r="BV46" s="832"/>
      <c r="BW46" s="832"/>
      <c r="BX46" s="832"/>
      <c r="BY46" s="832"/>
      <c r="BZ46" s="832"/>
      <c r="CA46" s="832"/>
      <c r="CB46" s="832"/>
      <c r="CC46" s="832"/>
      <c r="CD46" s="832"/>
      <c r="CE46" s="832"/>
      <c r="CF46" s="833"/>
      <c r="CG46" s="915">
        <f>'Fiche (3)'!BR26</f>
        <v>7.5</v>
      </c>
      <c r="CH46" s="916"/>
      <c r="CI46" s="916"/>
      <c r="CJ46" s="916"/>
      <c r="CK46" s="917"/>
      <c r="CL46" s="888" t="str">
        <f ca="1">CONCATENATE("/",(CELL("contenu",'Fiche (3)'!BO26)))</f>
        <v>/10</v>
      </c>
      <c r="CM46" s="889"/>
      <c r="CN46" s="890"/>
      <c r="CO46" s="440"/>
      <c r="CP46" s="1046"/>
      <c r="CQ46" s="1044"/>
      <c r="CR46" s="1044"/>
      <c r="CS46" s="1044"/>
      <c r="CT46" s="1044"/>
      <c r="CU46" s="1044"/>
      <c r="CV46" s="1044"/>
      <c r="CW46" s="1044"/>
      <c r="CX46" s="1044"/>
      <c r="CY46" s="1044"/>
      <c r="CZ46" s="1044"/>
      <c r="DA46" s="1044"/>
      <c r="DB46" s="1044"/>
      <c r="DC46" s="1044"/>
      <c r="DD46" s="1044"/>
      <c r="DE46" s="1042"/>
      <c r="DF46" s="534"/>
      <c r="DG46" s="534"/>
      <c r="DH46" s="534"/>
      <c r="DI46" s="534"/>
      <c r="DJ46" s="534" t="str">
        <f>MID(AV48,8,1)</f>
        <v>5</v>
      </c>
      <c r="DK46" s="534" t="str">
        <f>DJ46</f>
        <v>5</v>
      </c>
      <c r="DL46" s="814" t="str">
        <f>'Fiche (3)'!O$9</f>
        <v>2</v>
      </c>
    </row>
    <row r="47" spans="1:116" ht="18" customHeight="1" x14ac:dyDescent="0.2">
      <c r="A47" s="843"/>
      <c r="B47" s="843"/>
      <c r="C47" s="843"/>
      <c r="D47" s="843"/>
      <c r="E47" s="843"/>
      <c r="F47" s="843"/>
      <c r="G47" s="1068"/>
      <c r="H47" s="1069"/>
      <c r="I47" s="1069"/>
      <c r="J47" s="1069"/>
      <c r="K47" s="1069"/>
      <c r="L47" s="1070"/>
      <c r="M47" s="849"/>
      <c r="N47" s="849"/>
      <c r="O47" s="849"/>
      <c r="P47" s="849"/>
      <c r="Q47" s="849"/>
      <c r="R47" s="849"/>
      <c r="S47" s="849"/>
      <c r="T47" s="849"/>
      <c r="U47" s="849"/>
      <c r="V47" s="849"/>
      <c r="W47" s="849"/>
      <c r="X47" s="849"/>
      <c r="Y47" s="849"/>
      <c r="Z47" s="849"/>
      <c r="AA47" s="849"/>
      <c r="AB47" s="849"/>
      <c r="AC47" s="849"/>
      <c r="AD47" s="849"/>
      <c r="AE47" s="849"/>
      <c r="AF47" s="849"/>
      <c r="AG47" s="849"/>
      <c r="AH47" s="849"/>
      <c r="AI47" s="849"/>
      <c r="AJ47" s="849"/>
      <c r="AK47" s="849"/>
      <c r="AL47" s="849"/>
      <c r="AM47" s="849"/>
      <c r="AN47" s="849"/>
      <c r="AO47" s="849"/>
      <c r="AP47" s="849"/>
      <c r="AQ47" s="849"/>
      <c r="AR47" s="849"/>
      <c r="AS47" s="849"/>
      <c r="AT47" s="849"/>
      <c r="AU47" s="849"/>
      <c r="AV47" s="825"/>
      <c r="AW47" s="826"/>
      <c r="AX47" s="826"/>
      <c r="AY47" s="826"/>
      <c r="AZ47" s="826"/>
      <c r="BA47" s="826"/>
      <c r="BB47" s="826"/>
      <c r="BC47" s="826"/>
      <c r="BD47" s="826"/>
      <c r="BE47" s="826"/>
      <c r="BF47" s="826"/>
      <c r="BG47" s="826"/>
      <c r="BH47" s="826"/>
      <c r="BI47" s="826"/>
      <c r="BJ47" s="826"/>
      <c r="BK47" s="826"/>
      <c r="BL47" s="826"/>
      <c r="BM47" s="826"/>
      <c r="BN47" s="826"/>
      <c r="BO47" s="826"/>
      <c r="BP47" s="826"/>
      <c r="BQ47" s="826"/>
      <c r="BR47" s="826"/>
      <c r="BS47" s="826"/>
      <c r="BT47" s="826"/>
      <c r="BU47" s="826"/>
      <c r="BV47" s="826"/>
      <c r="BW47" s="826"/>
      <c r="BX47" s="826"/>
      <c r="BY47" s="826"/>
      <c r="BZ47" s="826"/>
      <c r="CA47" s="826"/>
      <c r="CB47" s="826"/>
      <c r="CC47" s="826"/>
      <c r="CD47" s="826"/>
      <c r="CE47" s="826"/>
      <c r="CF47" s="827"/>
      <c r="CG47" s="918"/>
      <c r="CH47" s="919"/>
      <c r="CI47" s="919"/>
      <c r="CJ47" s="919"/>
      <c r="CK47" s="920"/>
      <c r="CL47" s="891"/>
      <c r="CM47" s="892"/>
      <c r="CN47" s="893"/>
      <c r="CO47" s="440"/>
      <c r="CP47" s="1046"/>
      <c r="CQ47" s="1044"/>
      <c r="CR47" s="1044"/>
      <c r="CS47" s="1044"/>
      <c r="CT47" s="1044"/>
      <c r="CU47" s="1044"/>
      <c r="CV47" s="1044"/>
      <c r="CW47" s="1044"/>
      <c r="CX47" s="1044"/>
      <c r="CY47" s="1044"/>
      <c r="CZ47" s="1044"/>
      <c r="DA47" s="1044"/>
      <c r="DB47" s="1044"/>
      <c r="DC47" s="1044"/>
      <c r="DD47" s="1044"/>
      <c r="DE47" s="1042"/>
      <c r="DF47" s="534"/>
      <c r="DG47" s="534"/>
      <c r="DH47" s="534"/>
      <c r="DI47" s="534"/>
      <c r="DJ47" s="534"/>
      <c r="DK47" s="534"/>
      <c r="DL47" s="814"/>
    </row>
    <row r="48" spans="1:116" ht="18" customHeight="1" x14ac:dyDescent="0.2">
      <c r="A48" s="843"/>
      <c r="B48" s="843"/>
      <c r="C48" s="843"/>
      <c r="D48" s="843"/>
      <c r="E48" s="843"/>
      <c r="F48" s="843"/>
      <c r="G48" s="1068"/>
      <c r="H48" s="1069"/>
      <c r="I48" s="1069"/>
      <c r="J48" s="1069"/>
      <c r="K48" s="1069"/>
      <c r="L48" s="1070"/>
      <c r="M48" s="849"/>
      <c r="N48" s="849"/>
      <c r="O48" s="849"/>
      <c r="P48" s="849"/>
      <c r="Q48" s="849"/>
      <c r="R48" s="849"/>
      <c r="S48" s="849"/>
      <c r="T48" s="849"/>
      <c r="U48" s="849"/>
      <c r="V48" s="849"/>
      <c r="W48" s="849"/>
      <c r="X48" s="849"/>
      <c r="Y48" s="849"/>
      <c r="Z48" s="849"/>
      <c r="AA48" s="849"/>
      <c r="AB48" s="849"/>
      <c r="AC48" s="849"/>
      <c r="AD48" s="849"/>
      <c r="AE48" s="849"/>
      <c r="AF48" s="849"/>
      <c r="AG48" s="849"/>
      <c r="AH48" s="849"/>
      <c r="AI48" s="849"/>
      <c r="AJ48" s="849"/>
      <c r="AK48" s="849"/>
      <c r="AL48" s="849"/>
      <c r="AM48" s="849"/>
      <c r="AN48" s="849"/>
      <c r="AO48" s="849"/>
      <c r="AP48" s="849"/>
      <c r="AQ48" s="849"/>
      <c r="AR48" s="849"/>
      <c r="AS48" s="849"/>
      <c r="AT48" s="849"/>
      <c r="AU48" s="849"/>
      <c r="AV48" s="828" t="str">
        <f>IF('Fiche (3)'!BA26=FALSE,(IF('Fiche (3)'!BC26=FALSE,(IF('Fiche (3)'!$BE$26=FALSE,(IF('Fiche (3)'!$BG$26=FALSE,(IF('Fiche (3)'!$BI$26=FALSE,(IF('Fiche (3)'!$BK$26=FALSE,"Non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48" s="829"/>
      <c r="AX48" s="829"/>
      <c r="AY48" s="829"/>
      <c r="AZ48" s="829"/>
      <c r="BA48" s="829"/>
      <c r="BB48" s="829"/>
      <c r="BC48" s="829"/>
      <c r="BD48" s="829"/>
      <c r="BE48" s="829"/>
      <c r="BF48" s="829"/>
      <c r="BG48" s="829"/>
      <c r="BH48" s="829"/>
      <c r="BI48" s="829"/>
      <c r="BJ48" s="829"/>
      <c r="BK48" s="829"/>
      <c r="BL48" s="829"/>
      <c r="BM48" s="829"/>
      <c r="BN48" s="829"/>
      <c r="BO48" s="829"/>
      <c r="BP48" s="829"/>
      <c r="BQ48" s="829"/>
      <c r="BR48" s="829"/>
      <c r="BS48" s="829"/>
      <c r="BT48" s="829"/>
      <c r="BU48" s="829"/>
      <c r="BV48" s="829"/>
      <c r="BW48" s="829"/>
      <c r="BX48" s="829"/>
      <c r="BY48" s="829"/>
      <c r="BZ48" s="829"/>
      <c r="CA48" s="829"/>
      <c r="CB48" s="829"/>
      <c r="CC48" s="829"/>
      <c r="CD48" s="829"/>
      <c r="CE48" s="829"/>
      <c r="CF48" s="830"/>
      <c r="CG48" s="918"/>
      <c r="CH48" s="919"/>
      <c r="CI48" s="919"/>
      <c r="CJ48" s="919"/>
      <c r="CK48" s="920"/>
      <c r="CL48" s="891"/>
      <c r="CM48" s="892"/>
      <c r="CN48" s="893"/>
      <c r="CO48" s="440"/>
      <c r="CP48" s="1046"/>
      <c r="CQ48" s="1044"/>
      <c r="CR48" s="1044"/>
      <c r="CS48" s="1044"/>
      <c r="CT48" s="1044"/>
      <c r="CU48" s="1044"/>
      <c r="CV48" s="1044"/>
      <c r="CW48" s="1044"/>
      <c r="CX48" s="1044"/>
      <c r="CY48" s="1044"/>
      <c r="CZ48" s="1044"/>
      <c r="DA48" s="1044"/>
      <c r="DB48" s="1044"/>
      <c r="DC48" s="1044"/>
      <c r="DD48" s="1044"/>
      <c r="DE48" s="1042"/>
      <c r="DF48" s="534"/>
      <c r="DG48" s="534"/>
      <c r="DH48" s="534"/>
      <c r="DI48" s="534"/>
      <c r="DJ48" s="534"/>
      <c r="DK48" s="534"/>
      <c r="DL48" s="814"/>
    </row>
    <row r="49" spans="1:116" ht="18" customHeight="1" x14ac:dyDescent="0.2">
      <c r="A49" s="843"/>
      <c r="B49" s="843"/>
      <c r="C49" s="843"/>
      <c r="D49" s="843"/>
      <c r="E49" s="843"/>
      <c r="F49" s="843"/>
      <c r="G49" s="1071"/>
      <c r="H49" s="1072"/>
      <c r="I49" s="1072"/>
      <c r="J49" s="1072"/>
      <c r="K49" s="1072"/>
      <c r="L49" s="1073"/>
      <c r="M49" s="849"/>
      <c r="N49" s="849"/>
      <c r="O49" s="849"/>
      <c r="P49" s="849"/>
      <c r="Q49" s="849"/>
      <c r="R49" s="849"/>
      <c r="S49" s="849"/>
      <c r="T49" s="849"/>
      <c r="U49" s="849"/>
      <c r="V49" s="849"/>
      <c r="W49" s="849"/>
      <c r="X49" s="849"/>
      <c r="Y49" s="849"/>
      <c r="Z49" s="849"/>
      <c r="AA49" s="849"/>
      <c r="AB49" s="849"/>
      <c r="AC49" s="849"/>
      <c r="AD49" s="849"/>
      <c r="AE49" s="849"/>
      <c r="AF49" s="849"/>
      <c r="AG49" s="849"/>
      <c r="AH49" s="849"/>
      <c r="AI49" s="849"/>
      <c r="AJ49" s="849"/>
      <c r="AK49" s="849"/>
      <c r="AL49" s="849"/>
      <c r="AM49" s="849"/>
      <c r="AN49" s="849"/>
      <c r="AO49" s="849"/>
      <c r="AP49" s="849"/>
      <c r="AQ49" s="849"/>
      <c r="AR49" s="849"/>
      <c r="AS49" s="849"/>
      <c r="AT49" s="849"/>
      <c r="AU49" s="849"/>
      <c r="AV49" s="834"/>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c r="CB49" s="835"/>
      <c r="CC49" s="835"/>
      <c r="CD49" s="835"/>
      <c r="CE49" s="835"/>
      <c r="CF49" s="836"/>
      <c r="CG49" s="921"/>
      <c r="CH49" s="922"/>
      <c r="CI49" s="922"/>
      <c r="CJ49" s="922"/>
      <c r="CK49" s="923"/>
      <c r="CL49" s="894"/>
      <c r="CM49" s="895"/>
      <c r="CN49" s="896"/>
      <c r="CO49" s="440"/>
      <c r="CP49" s="1046"/>
      <c r="CQ49" s="1044"/>
      <c r="CR49" s="1044"/>
      <c r="CS49" s="1044"/>
      <c r="CT49" s="1044"/>
      <c r="CU49" s="1044"/>
      <c r="CV49" s="1044"/>
      <c r="CW49" s="1044"/>
      <c r="CX49" s="1044"/>
      <c r="CY49" s="1044"/>
      <c r="CZ49" s="1044"/>
      <c r="DA49" s="1044"/>
      <c r="DB49" s="1044"/>
      <c r="DC49" s="1044"/>
      <c r="DD49" s="1044"/>
      <c r="DE49" s="1042"/>
      <c r="DF49" s="534"/>
      <c r="DG49" s="534"/>
      <c r="DH49" s="534"/>
      <c r="DI49" s="534"/>
      <c r="DJ49" s="534"/>
      <c r="DK49" s="534"/>
      <c r="DL49" s="814"/>
    </row>
    <row r="50" spans="1:116" ht="18" customHeight="1" x14ac:dyDescent="0.2">
      <c r="A50" s="843"/>
      <c r="B50" s="843"/>
      <c r="C50" s="843"/>
      <c r="D50" s="843"/>
      <c r="E50" s="843"/>
      <c r="F50" s="843"/>
      <c r="G50" s="1051" t="e">
        <f ca="1">CONCATENATE("C ",(CELL("contenu",'Fiche (3)'!$A$27:$C$29)))</f>
        <v>#N/A</v>
      </c>
      <c r="H50" s="1052"/>
      <c r="I50" s="1052"/>
      <c r="J50" s="1052"/>
      <c r="K50" s="1052"/>
      <c r="L50" s="1053"/>
      <c r="M50" s="849" t="e">
        <f ca="1">'Fiche (3)'!D27</f>
        <v>#N/A</v>
      </c>
      <c r="N50" s="849"/>
      <c r="O50" s="849"/>
      <c r="P50" s="849"/>
      <c r="Q50" s="849"/>
      <c r="R50" s="849"/>
      <c r="S50" s="849"/>
      <c r="T50" s="849"/>
      <c r="U50" s="849"/>
      <c r="V50" s="849"/>
      <c r="W50" s="849"/>
      <c r="X50" s="849"/>
      <c r="Y50" s="849"/>
      <c r="Z50" s="849"/>
      <c r="AA50" s="849"/>
      <c r="AB50" s="849"/>
      <c r="AC50" s="849"/>
      <c r="AD50" s="849"/>
      <c r="AE50" s="849"/>
      <c r="AF50" s="849"/>
      <c r="AG50" s="849"/>
      <c r="AH50" s="849"/>
      <c r="AI50" s="849"/>
      <c r="AJ50" s="849"/>
      <c r="AK50" s="849"/>
      <c r="AL50" s="849"/>
      <c r="AM50" s="849"/>
      <c r="AN50" s="849"/>
      <c r="AO50" s="849"/>
      <c r="AP50" s="849"/>
      <c r="AQ50" s="849"/>
      <c r="AR50" s="849"/>
      <c r="AS50" s="849"/>
      <c r="AT50" s="849"/>
      <c r="AU50" s="849"/>
      <c r="AV50" s="825">
        <f>'Fiche (3)'!AD27</f>
        <v>0</v>
      </c>
      <c r="AW50" s="826"/>
      <c r="AX50" s="826"/>
      <c r="AY50" s="826"/>
      <c r="AZ50" s="826"/>
      <c r="BA50" s="826"/>
      <c r="BB50" s="826"/>
      <c r="BC50" s="826"/>
      <c r="BD50" s="826"/>
      <c r="BE50" s="826"/>
      <c r="BF50" s="826"/>
      <c r="BG50" s="826"/>
      <c r="BH50" s="826"/>
      <c r="BI50" s="826"/>
      <c r="BJ50" s="826"/>
      <c r="BK50" s="826"/>
      <c r="BL50" s="826"/>
      <c r="BM50" s="826"/>
      <c r="BN50" s="826"/>
      <c r="BO50" s="826"/>
      <c r="BP50" s="826"/>
      <c r="BQ50" s="826"/>
      <c r="BR50" s="826"/>
      <c r="BS50" s="826"/>
      <c r="BT50" s="826"/>
      <c r="BU50" s="826"/>
      <c r="BV50" s="826"/>
      <c r="BW50" s="826"/>
      <c r="BX50" s="826"/>
      <c r="BY50" s="826"/>
      <c r="BZ50" s="826"/>
      <c r="CA50" s="826"/>
      <c r="CB50" s="826"/>
      <c r="CC50" s="826"/>
      <c r="CD50" s="826"/>
      <c r="CE50" s="826"/>
      <c r="CF50" s="827"/>
      <c r="CG50" s="918" t="e">
        <f>'Fiche (3)'!BR29</f>
        <v>#VALUE!</v>
      </c>
      <c r="CH50" s="919"/>
      <c r="CI50" s="919"/>
      <c r="CJ50" s="919"/>
      <c r="CK50" s="920"/>
      <c r="CL50" s="888" t="str">
        <f ca="1">CONCATENATE("/",(CELL("contenu",'Fiche (3)'!BO29)))</f>
        <v>/0</v>
      </c>
      <c r="CM50" s="889"/>
      <c r="CN50" s="890"/>
      <c r="CO50" s="440"/>
      <c r="CP50" s="1046"/>
      <c r="CQ50" s="1044"/>
      <c r="CR50" s="1044"/>
      <c r="CS50" s="1044"/>
      <c r="CT50" s="1044"/>
      <c r="CU50" s="1044"/>
      <c r="CV50" s="1044"/>
      <c r="CW50" s="1044"/>
      <c r="CX50" s="1044"/>
      <c r="CY50" s="1044"/>
      <c r="CZ50" s="1044"/>
      <c r="DA50" s="1044"/>
      <c r="DB50" s="1044"/>
      <c r="DC50" s="1044"/>
      <c r="DD50" s="1044"/>
      <c r="DE50" s="1042"/>
      <c r="DF50" s="534"/>
      <c r="DG50" s="534"/>
      <c r="DH50" s="534"/>
      <c r="DI50" s="534"/>
      <c r="DJ50" s="534" t="str">
        <f>MID(AV52,8,1)</f>
        <v>é</v>
      </c>
      <c r="DK50" s="534" t="str">
        <f>DJ50</f>
        <v>é</v>
      </c>
      <c r="DL50" s="814" t="str">
        <f>'Fiche (3)'!O$9</f>
        <v>2</v>
      </c>
    </row>
    <row r="51" spans="1:116" ht="18" customHeight="1" x14ac:dyDescent="0.2">
      <c r="A51" s="843"/>
      <c r="B51" s="843"/>
      <c r="C51" s="843"/>
      <c r="D51" s="843"/>
      <c r="E51" s="843"/>
      <c r="F51" s="843"/>
      <c r="G51" s="1054"/>
      <c r="H51" s="1055"/>
      <c r="I51" s="1055"/>
      <c r="J51" s="1055"/>
      <c r="K51" s="1055"/>
      <c r="L51" s="1056"/>
      <c r="M51" s="849"/>
      <c r="N51" s="849"/>
      <c r="O51" s="849"/>
      <c r="P51" s="849"/>
      <c r="Q51" s="849"/>
      <c r="R51" s="849"/>
      <c r="S51" s="849"/>
      <c r="T51" s="849"/>
      <c r="U51" s="849"/>
      <c r="V51" s="849"/>
      <c r="W51" s="849"/>
      <c r="X51" s="849"/>
      <c r="Y51" s="849"/>
      <c r="Z51" s="849"/>
      <c r="AA51" s="849"/>
      <c r="AB51" s="849"/>
      <c r="AC51" s="849"/>
      <c r="AD51" s="849"/>
      <c r="AE51" s="849"/>
      <c r="AF51" s="849"/>
      <c r="AG51" s="849"/>
      <c r="AH51" s="849"/>
      <c r="AI51" s="849"/>
      <c r="AJ51" s="849"/>
      <c r="AK51" s="849"/>
      <c r="AL51" s="849"/>
      <c r="AM51" s="849"/>
      <c r="AN51" s="849"/>
      <c r="AO51" s="849"/>
      <c r="AP51" s="849"/>
      <c r="AQ51" s="849"/>
      <c r="AR51" s="849"/>
      <c r="AS51" s="849"/>
      <c r="AT51" s="849"/>
      <c r="AU51" s="849"/>
      <c r="AV51" s="825"/>
      <c r="AW51" s="826"/>
      <c r="AX51" s="826"/>
      <c r="AY51" s="826"/>
      <c r="AZ51" s="826"/>
      <c r="BA51" s="826"/>
      <c r="BB51" s="826"/>
      <c r="BC51" s="826"/>
      <c r="BD51" s="826"/>
      <c r="BE51" s="826"/>
      <c r="BF51" s="826"/>
      <c r="BG51" s="826"/>
      <c r="BH51" s="826"/>
      <c r="BI51" s="826"/>
      <c r="BJ51" s="826"/>
      <c r="BK51" s="826"/>
      <c r="BL51" s="826"/>
      <c r="BM51" s="826"/>
      <c r="BN51" s="826"/>
      <c r="BO51" s="826"/>
      <c r="BP51" s="826"/>
      <c r="BQ51" s="826"/>
      <c r="BR51" s="826"/>
      <c r="BS51" s="826"/>
      <c r="BT51" s="826"/>
      <c r="BU51" s="826"/>
      <c r="BV51" s="826"/>
      <c r="BW51" s="826"/>
      <c r="BX51" s="826"/>
      <c r="BY51" s="826"/>
      <c r="BZ51" s="826"/>
      <c r="CA51" s="826"/>
      <c r="CB51" s="826"/>
      <c r="CC51" s="826"/>
      <c r="CD51" s="826"/>
      <c r="CE51" s="826"/>
      <c r="CF51" s="827"/>
      <c r="CG51" s="918"/>
      <c r="CH51" s="919"/>
      <c r="CI51" s="919"/>
      <c r="CJ51" s="919"/>
      <c r="CK51" s="920"/>
      <c r="CL51" s="891"/>
      <c r="CM51" s="892"/>
      <c r="CN51" s="893"/>
      <c r="CO51" s="440"/>
      <c r="CP51" s="1046"/>
      <c r="CQ51" s="1044"/>
      <c r="CR51" s="1044"/>
      <c r="CS51" s="1044"/>
      <c r="CT51" s="1044"/>
      <c r="CU51" s="1044"/>
      <c r="CV51" s="1044"/>
      <c r="CW51" s="1044"/>
      <c r="CX51" s="1044"/>
      <c r="CY51" s="1044"/>
      <c r="CZ51" s="1044"/>
      <c r="DA51" s="1044"/>
      <c r="DB51" s="1044"/>
      <c r="DC51" s="1044"/>
      <c r="DD51" s="1044"/>
      <c r="DE51" s="1042"/>
      <c r="DF51" s="534"/>
      <c r="DG51" s="534"/>
      <c r="DH51" s="534"/>
      <c r="DI51" s="534"/>
      <c r="DJ51" s="534"/>
      <c r="DK51" s="534"/>
      <c r="DL51" s="814"/>
    </row>
    <row r="52" spans="1:116" ht="18" customHeight="1" x14ac:dyDescent="0.2">
      <c r="A52" s="843"/>
      <c r="B52" s="843"/>
      <c r="C52" s="843"/>
      <c r="D52" s="843"/>
      <c r="E52" s="843"/>
      <c r="F52" s="843"/>
      <c r="G52" s="1054"/>
      <c r="H52" s="1055"/>
      <c r="I52" s="1055"/>
      <c r="J52" s="1055"/>
      <c r="K52" s="1055"/>
      <c r="L52" s="1056"/>
      <c r="M52" s="849"/>
      <c r="N52" s="849"/>
      <c r="O52" s="849"/>
      <c r="P52" s="849"/>
      <c r="Q52" s="849"/>
      <c r="R52" s="849"/>
      <c r="S52" s="849"/>
      <c r="T52" s="849"/>
      <c r="U52" s="849"/>
      <c r="V52" s="849"/>
      <c r="W52" s="849"/>
      <c r="X52" s="849"/>
      <c r="Y52" s="849"/>
      <c r="Z52" s="849"/>
      <c r="AA52" s="849"/>
      <c r="AB52" s="849"/>
      <c r="AC52" s="849"/>
      <c r="AD52" s="849"/>
      <c r="AE52" s="849"/>
      <c r="AF52" s="849"/>
      <c r="AG52" s="849"/>
      <c r="AH52" s="849"/>
      <c r="AI52" s="849"/>
      <c r="AJ52" s="849"/>
      <c r="AK52" s="849"/>
      <c r="AL52" s="849"/>
      <c r="AM52" s="849"/>
      <c r="AN52" s="849"/>
      <c r="AO52" s="849"/>
      <c r="AP52" s="849"/>
      <c r="AQ52" s="849"/>
      <c r="AR52" s="849"/>
      <c r="AS52" s="849"/>
      <c r="AT52" s="849"/>
      <c r="AU52" s="849"/>
      <c r="AV52" s="828" t="str">
        <f>IF('Fiche (3)'!BA29=FALSE,(IF('Fiche (3)'!BC29=FALSE,(IF('Fiche (3)'!$BE$29=FALSE,(IF('Fiche (3)'!$BG$29=FALSE,(IF('Fiche (3)'!$BI$29=FALSE,(IF('Fiche (3)'!$BK$29=FALSE,"Non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52" s="829"/>
      <c r="AX52" s="829"/>
      <c r="AY52" s="829"/>
      <c r="AZ52" s="829"/>
      <c r="BA52" s="829"/>
      <c r="BB52" s="829"/>
      <c r="BC52" s="829"/>
      <c r="BD52" s="829"/>
      <c r="BE52" s="829"/>
      <c r="BF52" s="829"/>
      <c r="BG52" s="829"/>
      <c r="BH52" s="829"/>
      <c r="BI52" s="829"/>
      <c r="BJ52" s="829"/>
      <c r="BK52" s="829"/>
      <c r="BL52" s="829"/>
      <c r="BM52" s="829"/>
      <c r="BN52" s="829"/>
      <c r="BO52" s="829"/>
      <c r="BP52" s="829"/>
      <c r="BQ52" s="829"/>
      <c r="BR52" s="829"/>
      <c r="BS52" s="829"/>
      <c r="BT52" s="829"/>
      <c r="BU52" s="829"/>
      <c r="BV52" s="829"/>
      <c r="BW52" s="829"/>
      <c r="BX52" s="829"/>
      <c r="BY52" s="829"/>
      <c r="BZ52" s="829"/>
      <c r="CA52" s="829"/>
      <c r="CB52" s="829"/>
      <c r="CC52" s="829"/>
      <c r="CD52" s="829"/>
      <c r="CE52" s="829"/>
      <c r="CF52" s="830"/>
      <c r="CG52" s="918"/>
      <c r="CH52" s="919"/>
      <c r="CI52" s="919"/>
      <c r="CJ52" s="919"/>
      <c r="CK52" s="920"/>
      <c r="CL52" s="891"/>
      <c r="CM52" s="892"/>
      <c r="CN52" s="893"/>
      <c r="CO52" s="440"/>
      <c r="CP52" s="1046"/>
      <c r="CQ52" s="1044"/>
      <c r="CR52" s="1044"/>
      <c r="CS52" s="1044"/>
      <c r="CT52" s="1044"/>
      <c r="CU52" s="1044"/>
      <c r="CV52" s="1044"/>
      <c r="CW52" s="1044"/>
      <c r="CX52" s="1044"/>
      <c r="CY52" s="1044"/>
      <c r="CZ52" s="1044"/>
      <c r="DA52" s="1044"/>
      <c r="DB52" s="1044"/>
      <c r="DC52" s="1044"/>
      <c r="DD52" s="1044"/>
      <c r="DE52" s="1042"/>
      <c r="DF52" s="534"/>
      <c r="DG52" s="534"/>
      <c r="DH52" s="534"/>
      <c r="DI52" s="534"/>
      <c r="DJ52" s="534"/>
      <c r="DK52" s="534"/>
      <c r="DL52" s="814"/>
    </row>
    <row r="53" spans="1:116" ht="18" customHeight="1" thickBot="1" x14ac:dyDescent="0.25">
      <c r="A53" s="844"/>
      <c r="B53" s="844"/>
      <c r="C53" s="844"/>
      <c r="D53" s="844"/>
      <c r="E53" s="844"/>
      <c r="F53" s="844"/>
      <c r="G53" s="1057"/>
      <c r="H53" s="1058"/>
      <c r="I53" s="1058"/>
      <c r="J53" s="1058"/>
      <c r="K53" s="1058"/>
      <c r="L53" s="1059"/>
      <c r="M53" s="849"/>
      <c r="N53" s="849"/>
      <c r="O53" s="849"/>
      <c r="P53" s="849"/>
      <c r="Q53" s="849"/>
      <c r="R53" s="849"/>
      <c r="S53" s="849"/>
      <c r="T53" s="849"/>
      <c r="U53" s="849"/>
      <c r="V53" s="849"/>
      <c r="W53" s="849"/>
      <c r="X53" s="849"/>
      <c r="Y53" s="849"/>
      <c r="Z53" s="849"/>
      <c r="AA53" s="849"/>
      <c r="AB53" s="849"/>
      <c r="AC53" s="849"/>
      <c r="AD53" s="849"/>
      <c r="AE53" s="849"/>
      <c r="AF53" s="849"/>
      <c r="AG53" s="849"/>
      <c r="AH53" s="849"/>
      <c r="AI53" s="849"/>
      <c r="AJ53" s="849"/>
      <c r="AK53" s="849"/>
      <c r="AL53" s="849"/>
      <c r="AM53" s="849"/>
      <c r="AN53" s="849"/>
      <c r="AO53" s="849"/>
      <c r="AP53" s="849"/>
      <c r="AQ53" s="849"/>
      <c r="AR53" s="849"/>
      <c r="AS53" s="849"/>
      <c r="AT53" s="849"/>
      <c r="AU53" s="849"/>
      <c r="AV53" s="834"/>
      <c r="AW53" s="835"/>
      <c r="AX53" s="835"/>
      <c r="AY53" s="835"/>
      <c r="AZ53" s="835"/>
      <c r="BA53" s="835"/>
      <c r="BB53" s="835"/>
      <c r="BC53" s="835"/>
      <c r="BD53" s="835"/>
      <c r="BE53" s="835"/>
      <c r="BF53" s="835"/>
      <c r="BG53" s="835"/>
      <c r="BH53" s="835"/>
      <c r="BI53" s="835"/>
      <c r="BJ53" s="835"/>
      <c r="BK53" s="835"/>
      <c r="BL53" s="835"/>
      <c r="BM53" s="835"/>
      <c r="BN53" s="835"/>
      <c r="BO53" s="835"/>
      <c r="BP53" s="835"/>
      <c r="BQ53" s="835"/>
      <c r="BR53" s="835"/>
      <c r="BS53" s="835"/>
      <c r="BT53" s="835"/>
      <c r="BU53" s="835"/>
      <c r="BV53" s="835"/>
      <c r="BW53" s="835"/>
      <c r="BX53" s="835"/>
      <c r="BY53" s="835"/>
      <c r="BZ53" s="835"/>
      <c r="CA53" s="835"/>
      <c r="CB53" s="835"/>
      <c r="CC53" s="835"/>
      <c r="CD53" s="835"/>
      <c r="CE53" s="835"/>
      <c r="CF53" s="836"/>
      <c r="CG53" s="921"/>
      <c r="CH53" s="922"/>
      <c r="CI53" s="922"/>
      <c r="CJ53" s="922"/>
      <c r="CK53" s="923"/>
      <c r="CL53" s="894"/>
      <c r="CM53" s="895"/>
      <c r="CN53" s="896"/>
      <c r="CO53" s="440"/>
      <c r="CP53" s="1047"/>
      <c r="CQ53" s="1045"/>
      <c r="CR53" s="1045"/>
      <c r="CS53" s="1045"/>
      <c r="CT53" s="1045"/>
      <c r="CU53" s="1045"/>
      <c r="CV53" s="1045"/>
      <c r="CW53" s="1045"/>
      <c r="CX53" s="1045"/>
      <c r="CY53" s="1045"/>
      <c r="CZ53" s="1045"/>
      <c r="DA53" s="1045"/>
      <c r="DB53" s="1045"/>
      <c r="DC53" s="1045"/>
      <c r="DD53" s="1045"/>
      <c r="DE53" s="1043"/>
      <c r="DF53" s="534"/>
      <c r="DG53" s="534"/>
      <c r="DH53" s="534"/>
      <c r="DI53" s="534"/>
      <c r="DJ53" s="534"/>
      <c r="DK53" s="534"/>
      <c r="DL53" s="814"/>
    </row>
    <row r="54" spans="1:116" ht="18" customHeight="1" x14ac:dyDescent="0.2">
      <c r="A54" s="842" t="str">
        <f ca="1">CELL("contenu",'Fiche (4)'!$G$11:$BO$12)</f>
        <v>Répartir et tracer les fixations</v>
      </c>
      <c r="B54" s="842"/>
      <c r="C54" s="842"/>
      <c r="D54" s="842"/>
      <c r="E54" s="842"/>
      <c r="F54" s="842"/>
      <c r="G54" s="862" t="str">
        <f ca="1">CONCATENATE("C ",(CELL("contenu",'Fiche (4)'!$A$21:$C$23)))</f>
        <v>C 4.1.1</v>
      </c>
      <c r="H54" s="862"/>
      <c r="I54" s="862"/>
      <c r="J54" s="862"/>
      <c r="K54" s="862"/>
      <c r="L54" s="862"/>
      <c r="M54" s="850" t="str">
        <f ca="1">'Fiche (4)'!D21</f>
        <v>Préparer les matériels, machines électroportatives et outillages adaptés au chantier.</v>
      </c>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22" t="str">
        <f>'Fiche (4)'!AD21</f>
        <v>La liste du matériel nécessaire à la pose est complète.</v>
      </c>
      <c r="AW54" s="823"/>
      <c r="AX54" s="823"/>
      <c r="AY54" s="823"/>
      <c r="AZ54" s="823"/>
      <c r="BA54" s="823"/>
      <c r="BB54" s="823"/>
      <c r="BC54" s="823"/>
      <c r="BD54" s="823"/>
      <c r="BE54" s="823"/>
      <c r="BF54" s="823"/>
      <c r="BG54" s="823"/>
      <c r="BH54" s="823"/>
      <c r="BI54" s="823"/>
      <c r="BJ54" s="823"/>
      <c r="BK54" s="823"/>
      <c r="BL54" s="823"/>
      <c r="BM54" s="823"/>
      <c r="BN54" s="823"/>
      <c r="BO54" s="823"/>
      <c r="BP54" s="823"/>
      <c r="BQ54" s="823"/>
      <c r="BR54" s="823"/>
      <c r="BS54" s="823"/>
      <c r="BT54" s="823"/>
      <c r="BU54" s="823"/>
      <c r="BV54" s="823"/>
      <c r="BW54" s="823"/>
      <c r="BX54" s="823"/>
      <c r="BY54" s="823"/>
      <c r="BZ54" s="823"/>
      <c r="CA54" s="823"/>
      <c r="CB54" s="823"/>
      <c r="CC54" s="823"/>
      <c r="CD54" s="823"/>
      <c r="CE54" s="823"/>
      <c r="CF54" s="824"/>
      <c r="CG54" s="924">
        <f>'Fiche (4)'!BR23</f>
        <v>5</v>
      </c>
      <c r="CH54" s="925"/>
      <c r="CI54" s="925"/>
      <c r="CJ54" s="925"/>
      <c r="CK54" s="926"/>
      <c r="CL54" s="936" t="str">
        <f ca="1">CONCATENATE("/",(CELL("contenu",'Fiche (4)'!BO23)))</f>
        <v>/10</v>
      </c>
      <c r="CM54" s="937"/>
      <c r="CN54" s="938"/>
      <c r="CO54" s="439"/>
      <c r="CP54" s="1050"/>
      <c r="CQ54" s="1048"/>
      <c r="CR54" s="1048"/>
      <c r="CS54" s="1048"/>
      <c r="CT54" s="1048"/>
      <c r="CU54" s="1048"/>
      <c r="CV54" s="1048"/>
      <c r="CW54" s="1048"/>
      <c r="CX54" s="1048"/>
      <c r="CY54" s="1048"/>
      <c r="CZ54" s="1048"/>
      <c r="DA54" s="1048"/>
      <c r="DB54" s="1048"/>
      <c r="DC54" s="1048"/>
      <c r="DD54" s="1048"/>
      <c r="DE54" s="1049"/>
      <c r="DF54" s="1"/>
      <c r="DG54" s="1"/>
      <c r="DH54" s="1"/>
      <c r="DI54" s="1"/>
      <c r="DJ54" s="534" t="str">
        <f>MID(AV56,8,1)</f>
        <v>4</v>
      </c>
      <c r="DK54" s="534" t="str">
        <f>DJ54</f>
        <v>4</v>
      </c>
      <c r="DL54" s="814" t="str">
        <f>'Fiche (4)'!O$9</f>
        <v>3</v>
      </c>
    </row>
    <row r="55" spans="1:116" ht="18" customHeight="1" x14ac:dyDescent="0.2">
      <c r="A55" s="843"/>
      <c r="B55" s="843"/>
      <c r="C55" s="843"/>
      <c r="D55" s="843"/>
      <c r="E55" s="843"/>
      <c r="F55" s="843"/>
      <c r="G55" s="841"/>
      <c r="H55" s="841"/>
      <c r="I55" s="841"/>
      <c r="J55" s="841"/>
      <c r="K55" s="841"/>
      <c r="L55" s="841"/>
      <c r="M55" s="849"/>
      <c r="N55" s="849"/>
      <c r="O55" s="849"/>
      <c r="P55" s="849"/>
      <c r="Q55" s="849"/>
      <c r="R55" s="849"/>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25"/>
      <c r="AW55" s="826"/>
      <c r="AX55" s="826"/>
      <c r="AY55" s="826"/>
      <c r="AZ55" s="826"/>
      <c r="BA55" s="826"/>
      <c r="BB55" s="826"/>
      <c r="BC55" s="826"/>
      <c r="BD55" s="826"/>
      <c r="BE55" s="826"/>
      <c r="BF55" s="826"/>
      <c r="BG55" s="826"/>
      <c r="BH55" s="826"/>
      <c r="BI55" s="826"/>
      <c r="BJ55" s="826"/>
      <c r="BK55" s="826"/>
      <c r="BL55" s="826"/>
      <c r="BM55" s="826"/>
      <c r="BN55" s="826"/>
      <c r="BO55" s="826"/>
      <c r="BP55" s="826"/>
      <c r="BQ55" s="826"/>
      <c r="BR55" s="826"/>
      <c r="BS55" s="826"/>
      <c r="BT55" s="826"/>
      <c r="BU55" s="826"/>
      <c r="BV55" s="826"/>
      <c r="BW55" s="826"/>
      <c r="BX55" s="826"/>
      <c r="BY55" s="826"/>
      <c r="BZ55" s="826"/>
      <c r="CA55" s="826"/>
      <c r="CB55" s="826"/>
      <c r="CC55" s="826"/>
      <c r="CD55" s="826"/>
      <c r="CE55" s="826"/>
      <c r="CF55" s="827"/>
      <c r="CG55" s="918"/>
      <c r="CH55" s="919"/>
      <c r="CI55" s="919"/>
      <c r="CJ55" s="919"/>
      <c r="CK55" s="920"/>
      <c r="CL55" s="939"/>
      <c r="CM55" s="940"/>
      <c r="CN55" s="941"/>
      <c r="CO55" s="439"/>
      <c r="CP55" s="1046"/>
      <c r="CQ55" s="1044"/>
      <c r="CR55" s="1044"/>
      <c r="CS55" s="1044"/>
      <c r="CT55" s="1044"/>
      <c r="CU55" s="1044"/>
      <c r="CV55" s="1044"/>
      <c r="CW55" s="1044"/>
      <c r="CX55" s="1044"/>
      <c r="CY55" s="1044"/>
      <c r="CZ55" s="1044"/>
      <c r="DA55" s="1044"/>
      <c r="DB55" s="1044"/>
      <c r="DC55" s="1044"/>
      <c r="DD55" s="1044"/>
      <c r="DE55" s="1042"/>
      <c r="DF55" s="1"/>
      <c r="DG55" s="1"/>
      <c r="DH55" s="1"/>
      <c r="DI55" s="1"/>
      <c r="DJ55" s="534"/>
      <c r="DK55" s="534"/>
      <c r="DL55" s="814"/>
    </row>
    <row r="56" spans="1:116" ht="18" customHeight="1" x14ac:dyDescent="0.2">
      <c r="A56" s="843"/>
      <c r="B56" s="843"/>
      <c r="C56" s="843"/>
      <c r="D56" s="843"/>
      <c r="E56" s="843"/>
      <c r="F56" s="843"/>
      <c r="G56" s="841"/>
      <c r="H56" s="841"/>
      <c r="I56" s="841"/>
      <c r="J56" s="841"/>
      <c r="K56" s="841"/>
      <c r="L56" s="841"/>
      <c r="M56" s="849"/>
      <c r="N56" s="849"/>
      <c r="O56" s="849"/>
      <c r="P56" s="849"/>
      <c r="Q56" s="849"/>
      <c r="R56" s="849"/>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28" t="str">
        <f>IF('Fiche (4)'!BA23=FALSE,(IF('Fiche (4)'!BC23=FALSE,(IF('Fiche (4)'!$BE$23=FALSE,(IF('Fiche (4)'!$BG$23=FALSE,(IF('Fiche (4)'!$BI$23=FALSE,(IF('Fiche (4)'!$BK$23=FALSE,"Non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4: Les opérations sont réalisées seul, la démarche est complète et cohérente cependant les résultats sont faux.</v>
      </c>
      <c r="AW56" s="829"/>
      <c r="AX56" s="829"/>
      <c r="AY56" s="829"/>
      <c r="AZ56" s="829"/>
      <c r="BA56" s="829"/>
      <c r="BB56" s="829"/>
      <c r="BC56" s="829"/>
      <c r="BD56" s="829"/>
      <c r="BE56" s="829"/>
      <c r="BF56" s="829"/>
      <c r="BG56" s="829"/>
      <c r="BH56" s="829"/>
      <c r="BI56" s="829"/>
      <c r="BJ56" s="829"/>
      <c r="BK56" s="829"/>
      <c r="BL56" s="829"/>
      <c r="BM56" s="829"/>
      <c r="BN56" s="829"/>
      <c r="BO56" s="829"/>
      <c r="BP56" s="829"/>
      <c r="BQ56" s="829"/>
      <c r="BR56" s="829"/>
      <c r="BS56" s="829"/>
      <c r="BT56" s="829"/>
      <c r="BU56" s="829"/>
      <c r="BV56" s="829"/>
      <c r="BW56" s="829"/>
      <c r="BX56" s="829"/>
      <c r="BY56" s="829"/>
      <c r="BZ56" s="829"/>
      <c r="CA56" s="829"/>
      <c r="CB56" s="829"/>
      <c r="CC56" s="829"/>
      <c r="CD56" s="829"/>
      <c r="CE56" s="829"/>
      <c r="CF56" s="830"/>
      <c r="CG56" s="918"/>
      <c r="CH56" s="919"/>
      <c r="CI56" s="919"/>
      <c r="CJ56" s="919"/>
      <c r="CK56" s="920"/>
      <c r="CL56" s="939"/>
      <c r="CM56" s="940"/>
      <c r="CN56" s="941"/>
      <c r="CO56" s="439"/>
      <c r="CP56" s="1046"/>
      <c r="CQ56" s="1044"/>
      <c r="CR56" s="1044"/>
      <c r="CS56" s="1044"/>
      <c r="CT56" s="1044"/>
      <c r="CU56" s="1044"/>
      <c r="CV56" s="1044"/>
      <c r="CW56" s="1044"/>
      <c r="CX56" s="1044"/>
      <c r="CY56" s="1044"/>
      <c r="CZ56" s="1044"/>
      <c r="DA56" s="1044"/>
      <c r="DB56" s="1044"/>
      <c r="DC56" s="1044"/>
      <c r="DD56" s="1044"/>
      <c r="DE56" s="1042"/>
      <c r="DF56" s="1"/>
      <c r="DG56" s="1"/>
      <c r="DH56" s="1"/>
      <c r="DI56" s="1"/>
      <c r="DJ56" s="534"/>
      <c r="DK56" s="534"/>
      <c r="DL56" s="814"/>
    </row>
    <row r="57" spans="1:116" ht="18" customHeight="1" x14ac:dyDescent="0.2">
      <c r="A57" s="843"/>
      <c r="B57" s="843"/>
      <c r="C57" s="843"/>
      <c r="D57" s="843"/>
      <c r="E57" s="843"/>
      <c r="F57" s="843"/>
      <c r="G57" s="863"/>
      <c r="H57" s="863"/>
      <c r="I57" s="863"/>
      <c r="J57" s="863"/>
      <c r="K57" s="863"/>
      <c r="L57" s="863"/>
      <c r="M57" s="849"/>
      <c r="N57" s="849"/>
      <c r="O57" s="849"/>
      <c r="P57" s="849"/>
      <c r="Q57" s="849"/>
      <c r="R57" s="849"/>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28"/>
      <c r="AW57" s="829"/>
      <c r="AX57" s="829"/>
      <c r="AY57" s="829"/>
      <c r="AZ57" s="829"/>
      <c r="BA57" s="829"/>
      <c r="BB57" s="829"/>
      <c r="BC57" s="829"/>
      <c r="BD57" s="829"/>
      <c r="BE57" s="829"/>
      <c r="BF57" s="829"/>
      <c r="BG57" s="829"/>
      <c r="BH57" s="829"/>
      <c r="BI57" s="829"/>
      <c r="BJ57" s="829"/>
      <c r="BK57" s="829"/>
      <c r="BL57" s="829"/>
      <c r="BM57" s="829"/>
      <c r="BN57" s="829"/>
      <c r="BO57" s="829"/>
      <c r="BP57" s="829"/>
      <c r="BQ57" s="829"/>
      <c r="BR57" s="829"/>
      <c r="BS57" s="829"/>
      <c r="BT57" s="829"/>
      <c r="BU57" s="829"/>
      <c r="BV57" s="829"/>
      <c r="BW57" s="829"/>
      <c r="BX57" s="829"/>
      <c r="BY57" s="829"/>
      <c r="BZ57" s="829"/>
      <c r="CA57" s="829"/>
      <c r="CB57" s="829"/>
      <c r="CC57" s="829"/>
      <c r="CD57" s="829"/>
      <c r="CE57" s="829"/>
      <c r="CF57" s="830"/>
      <c r="CG57" s="918"/>
      <c r="CH57" s="919"/>
      <c r="CI57" s="919"/>
      <c r="CJ57" s="919"/>
      <c r="CK57" s="920"/>
      <c r="CL57" s="939"/>
      <c r="CM57" s="940"/>
      <c r="CN57" s="941"/>
      <c r="CO57" s="439"/>
      <c r="CP57" s="1046"/>
      <c r="CQ57" s="1044"/>
      <c r="CR57" s="1044"/>
      <c r="CS57" s="1044"/>
      <c r="CT57" s="1044"/>
      <c r="CU57" s="1044"/>
      <c r="CV57" s="1044"/>
      <c r="CW57" s="1044"/>
      <c r="CX57" s="1044"/>
      <c r="CY57" s="1044"/>
      <c r="CZ57" s="1044"/>
      <c r="DA57" s="1044"/>
      <c r="DB57" s="1044"/>
      <c r="DC57" s="1044"/>
      <c r="DD57" s="1044"/>
      <c r="DE57" s="1042"/>
      <c r="DF57" s="1"/>
      <c r="DG57" s="1"/>
      <c r="DH57" s="1"/>
      <c r="DI57" s="1"/>
      <c r="DJ57" s="534"/>
      <c r="DK57" s="534"/>
      <c r="DL57" s="814"/>
    </row>
    <row r="58" spans="1:116" ht="18" customHeight="1" x14ac:dyDescent="0.2">
      <c r="A58" s="843"/>
      <c r="B58" s="843"/>
      <c r="C58" s="843"/>
      <c r="D58" s="843"/>
      <c r="E58" s="843"/>
      <c r="F58" s="843"/>
      <c r="G58" s="841" t="str">
        <f ca="1">CONCATENATE("C ",(CELL("contenu",'Fiche (4)'!$A$24:$C$26)))</f>
        <v>C 4.3.1</v>
      </c>
      <c r="H58" s="841"/>
      <c r="I58" s="841"/>
      <c r="J58" s="841"/>
      <c r="K58" s="841"/>
      <c r="L58" s="841"/>
      <c r="M58" s="849" t="str">
        <f ca="1">'Fiche (4)'!D24</f>
        <v>Tracer l’implantation des ouvrages :
• axes, alignements, épaisseurs,
• niveau, aplomb, surfaces de référence,
• répartition, calepinage…</v>
      </c>
      <c r="N58" s="849"/>
      <c r="O58" s="849"/>
      <c r="P58" s="849"/>
      <c r="Q58" s="849"/>
      <c r="R58" s="849"/>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31" t="str">
        <f>'Fiche (4)'!AD24</f>
        <v>La position des tasseaux est tracée sur les cloisons.
La hauteur demandée et les niveaux sont respectés.</v>
      </c>
      <c r="AW58" s="832"/>
      <c r="AX58" s="832"/>
      <c r="AY58" s="832"/>
      <c r="AZ58" s="832"/>
      <c r="BA58" s="832"/>
      <c r="BB58" s="832"/>
      <c r="BC58" s="832"/>
      <c r="BD58" s="832"/>
      <c r="BE58" s="832"/>
      <c r="BF58" s="832"/>
      <c r="BG58" s="832"/>
      <c r="BH58" s="832"/>
      <c r="BI58" s="832"/>
      <c r="BJ58" s="832"/>
      <c r="BK58" s="832"/>
      <c r="BL58" s="832"/>
      <c r="BM58" s="832"/>
      <c r="BN58" s="832"/>
      <c r="BO58" s="832"/>
      <c r="BP58" s="832"/>
      <c r="BQ58" s="832"/>
      <c r="BR58" s="832"/>
      <c r="BS58" s="832"/>
      <c r="BT58" s="832"/>
      <c r="BU58" s="832"/>
      <c r="BV58" s="832"/>
      <c r="BW58" s="832"/>
      <c r="BX58" s="832"/>
      <c r="BY58" s="832"/>
      <c r="BZ58" s="832"/>
      <c r="CA58" s="832"/>
      <c r="CB58" s="832"/>
      <c r="CC58" s="832"/>
      <c r="CD58" s="832"/>
      <c r="CE58" s="832"/>
      <c r="CF58" s="833"/>
      <c r="CG58" s="915">
        <f>'Fiche (4)'!BR26</f>
        <v>7.5</v>
      </c>
      <c r="CH58" s="916"/>
      <c r="CI58" s="916"/>
      <c r="CJ58" s="916"/>
      <c r="CK58" s="917"/>
      <c r="CL58" s="888" t="str">
        <f ca="1">CONCATENATE("/",(CELL("contenu",'Fiche (4)'!BO26)))</f>
        <v>/10</v>
      </c>
      <c r="CM58" s="889"/>
      <c r="CN58" s="890"/>
      <c r="CO58" s="440"/>
      <c r="CP58" s="1046"/>
      <c r="CQ58" s="1044"/>
      <c r="CR58" s="1044"/>
      <c r="CS58" s="1044"/>
      <c r="CT58" s="1044"/>
      <c r="CU58" s="1044"/>
      <c r="CV58" s="1044"/>
      <c r="CW58" s="1044"/>
      <c r="CX58" s="1044"/>
      <c r="CY58" s="1044"/>
      <c r="CZ58" s="1044"/>
      <c r="DA58" s="1044"/>
      <c r="DB58" s="1044"/>
      <c r="DC58" s="1044"/>
      <c r="DD58" s="1044"/>
      <c r="DE58" s="1042"/>
      <c r="DF58" s="1"/>
      <c r="DG58" s="1"/>
      <c r="DH58" s="1"/>
      <c r="DI58" s="1"/>
      <c r="DJ58" s="534" t="str">
        <f>MID(AV60,8,1)</f>
        <v>5</v>
      </c>
      <c r="DK58" s="534" t="str">
        <f>DJ58</f>
        <v>5</v>
      </c>
      <c r="DL58" s="814" t="str">
        <f>'Fiche (4)'!O$9</f>
        <v>3</v>
      </c>
    </row>
    <row r="59" spans="1:116" ht="18" customHeight="1" x14ac:dyDescent="0.2">
      <c r="A59" s="843"/>
      <c r="B59" s="843"/>
      <c r="C59" s="843"/>
      <c r="D59" s="843"/>
      <c r="E59" s="843"/>
      <c r="F59" s="843"/>
      <c r="G59" s="841"/>
      <c r="H59" s="841"/>
      <c r="I59" s="841"/>
      <c r="J59" s="841"/>
      <c r="K59" s="841"/>
      <c r="L59" s="841"/>
      <c r="M59" s="849"/>
      <c r="N59" s="849"/>
      <c r="O59" s="849"/>
      <c r="P59" s="849"/>
      <c r="Q59" s="849"/>
      <c r="R59" s="849"/>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25"/>
      <c r="AW59" s="826"/>
      <c r="AX59" s="826"/>
      <c r="AY59" s="826"/>
      <c r="AZ59" s="826"/>
      <c r="BA59" s="826"/>
      <c r="BB59" s="826"/>
      <c r="BC59" s="826"/>
      <c r="BD59" s="826"/>
      <c r="BE59" s="826"/>
      <c r="BF59" s="826"/>
      <c r="BG59" s="826"/>
      <c r="BH59" s="826"/>
      <c r="BI59" s="826"/>
      <c r="BJ59" s="826"/>
      <c r="BK59" s="826"/>
      <c r="BL59" s="826"/>
      <c r="BM59" s="826"/>
      <c r="BN59" s="826"/>
      <c r="BO59" s="826"/>
      <c r="BP59" s="826"/>
      <c r="BQ59" s="826"/>
      <c r="BR59" s="826"/>
      <c r="BS59" s="826"/>
      <c r="BT59" s="826"/>
      <c r="BU59" s="826"/>
      <c r="BV59" s="826"/>
      <c r="BW59" s="826"/>
      <c r="BX59" s="826"/>
      <c r="BY59" s="826"/>
      <c r="BZ59" s="826"/>
      <c r="CA59" s="826"/>
      <c r="CB59" s="826"/>
      <c r="CC59" s="826"/>
      <c r="CD59" s="826"/>
      <c r="CE59" s="826"/>
      <c r="CF59" s="827"/>
      <c r="CG59" s="918"/>
      <c r="CH59" s="919"/>
      <c r="CI59" s="919"/>
      <c r="CJ59" s="919"/>
      <c r="CK59" s="920"/>
      <c r="CL59" s="891"/>
      <c r="CM59" s="892"/>
      <c r="CN59" s="893"/>
      <c r="CO59" s="440"/>
      <c r="CP59" s="1046"/>
      <c r="CQ59" s="1044"/>
      <c r="CR59" s="1044"/>
      <c r="CS59" s="1044"/>
      <c r="CT59" s="1044"/>
      <c r="CU59" s="1044"/>
      <c r="CV59" s="1044"/>
      <c r="CW59" s="1044"/>
      <c r="CX59" s="1044"/>
      <c r="CY59" s="1044"/>
      <c r="CZ59" s="1044"/>
      <c r="DA59" s="1044"/>
      <c r="DB59" s="1044"/>
      <c r="DC59" s="1044"/>
      <c r="DD59" s="1044"/>
      <c r="DE59" s="1042"/>
      <c r="DF59" s="1"/>
      <c r="DG59" s="1"/>
      <c r="DH59" s="1"/>
      <c r="DI59" s="1"/>
      <c r="DJ59" s="534"/>
      <c r="DK59" s="534"/>
      <c r="DL59" s="814"/>
    </row>
    <row r="60" spans="1:116" ht="18" customHeight="1" x14ac:dyDescent="0.2">
      <c r="A60" s="843"/>
      <c r="B60" s="843"/>
      <c r="C60" s="843"/>
      <c r="D60" s="843"/>
      <c r="E60" s="843"/>
      <c r="F60" s="843"/>
      <c r="G60" s="841"/>
      <c r="H60" s="841"/>
      <c r="I60" s="841"/>
      <c r="J60" s="841"/>
      <c r="K60" s="841"/>
      <c r="L60" s="841"/>
      <c r="M60" s="849"/>
      <c r="N60" s="849"/>
      <c r="O60" s="849"/>
      <c r="P60" s="849"/>
      <c r="Q60" s="849"/>
      <c r="R60" s="849"/>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28" t="str">
        <f>IF('Fiche (4)'!BA26=FALSE,(IF('Fiche (4)'!BC26=FALSE,(IF('Fiche (4)'!$BE$26=FALSE,(IF('Fiche (4)'!$BG$26=FALSE,(IF('Fiche (4)'!$BI$26=FALSE,(IF('Fiche (4)'!$BK$26=FALSE,"Non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c r="BU60" s="829"/>
      <c r="BV60" s="829"/>
      <c r="BW60" s="829"/>
      <c r="BX60" s="829"/>
      <c r="BY60" s="829"/>
      <c r="BZ60" s="829"/>
      <c r="CA60" s="829"/>
      <c r="CB60" s="829"/>
      <c r="CC60" s="829"/>
      <c r="CD60" s="829"/>
      <c r="CE60" s="829"/>
      <c r="CF60" s="830"/>
      <c r="CG60" s="918"/>
      <c r="CH60" s="919"/>
      <c r="CI60" s="919"/>
      <c r="CJ60" s="919"/>
      <c r="CK60" s="920"/>
      <c r="CL60" s="891"/>
      <c r="CM60" s="892"/>
      <c r="CN60" s="893"/>
      <c r="CO60" s="440"/>
      <c r="CP60" s="1046"/>
      <c r="CQ60" s="1044"/>
      <c r="CR60" s="1044"/>
      <c r="CS60" s="1044"/>
      <c r="CT60" s="1044"/>
      <c r="CU60" s="1044"/>
      <c r="CV60" s="1044"/>
      <c r="CW60" s="1044"/>
      <c r="CX60" s="1044"/>
      <c r="CY60" s="1044"/>
      <c r="CZ60" s="1044"/>
      <c r="DA60" s="1044"/>
      <c r="DB60" s="1044"/>
      <c r="DC60" s="1044"/>
      <c r="DD60" s="1044"/>
      <c r="DE60" s="1042"/>
      <c r="DF60" s="1"/>
      <c r="DG60" s="1"/>
      <c r="DH60" s="1"/>
      <c r="DI60" s="1"/>
      <c r="DJ60" s="534"/>
      <c r="DK60" s="534"/>
      <c r="DL60" s="814"/>
    </row>
    <row r="61" spans="1:116" ht="18" customHeight="1" x14ac:dyDescent="0.2">
      <c r="A61" s="843"/>
      <c r="B61" s="843"/>
      <c r="C61" s="843"/>
      <c r="D61" s="843"/>
      <c r="E61" s="843"/>
      <c r="F61" s="843"/>
      <c r="G61" s="841"/>
      <c r="H61" s="841"/>
      <c r="I61" s="841"/>
      <c r="J61" s="841"/>
      <c r="K61" s="841"/>
      <c r="L61" s="841"/>
      <c r="M61" s="849"/>
      <c r="N61" s="849"/>
      <c r="O61" s="849"/>
      <c r="P61" s="849"/>
      <c r="Q61" s="849"/>
      <c r="R61" s="849"/>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34"/>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835"/>
      <c r="CA61" s="835"/>
      <c r="CB61" s="835"/>
      <c r="CC61" s="835"/>
      <c r="CD61" s="835"/>
      <c r="CE61" s="835"/>
      <c r="CF61" s="836"/>
      <c r="CG61" s="921"/>
      <c r="CH61" s="922"/>
      <c r="CI61" s="922"/>
      <c r="CJ61" s="922"/>
      <c r="CK61" s="923"/>
      <c r="CL61" s="894"/>
      <c r="CM61" s="895"/>
      <c r="CN61" s="896"/>
      <c r="CO61" s="440"/>
      <c r="CP61" s="1046"/>
      <c r="CQ61" s="1044"/>
      <c r="CR61" s="1044"/>
      <c r="CS61" s="1044"/>
      <c r="CT61" s="1044"/>
      <c r="CU61" s="1044"/>
      <c r="CV61" s="1044"/>
      <c r="CW61" s="1044"/>
      <c r="CX61" s="1044"/>
      <c r="CY61" s="1044"/>
      <c r="CZ61" s="1044"/>
      <c r="DA61" s="1044"/>
      <c r="DB61" s="1044"/>
      <c r="DC61" s="1044"/>
      <c r="DD61" s="1044"/>
      <c r="DE61" s="1042"/>
      <c r="DF61" s="1"/>
      <c r="DG61" s="1"/>
      <c r="DH61" s="1"/>
      <c r="DI61" s="1"/>
      <c r="DJ61" s="534"/>
      <c r="DK61" s="534"/>
      <c r="DL61" s="814"/>
    </row>
    <row r="62" spans="1:116" ht="18" customHeight="1" x14ac:dyDescent="0.2">
      <c r="A62" s="843"/>
      <c r="B62" s="843"/>
      <c r="C62" s="843"/>
      <c r="D62" s="843"/>
      <c r="E62" s="843"/>
      <c r="F62" s="843"/>
      <c r="G62" s="840" t="str">
        <f ca="1">CONCATENATE("C ",(CELL("contenu",'Fiche (4)'!$A$27:$C$29)))</f>
        <v>C 4.4.5</v>
      </c>
      <c r="H62" s="840"/>
      <c r="I62" s="840"/>
      <c r="J62" s="840"/>
      <c r="K62" s="840"/>
      <c r="L62" s="840"/>
      <c r="M62" s="849" t="str">
        <f ca="1">'Fiche (4)'!D27</f>
        <v>Positionner les fixations.</v>
      </c>
      <c r="N62" s="849"/>
      <c r="O62" s="849"/>
      <c r="P62" s="849"/>
      <c r="Q62" s="849"/>
      <c r="R62" s="849"/>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25" t="str">
        <f>'Fiche (4)'!AD27</f>
        <v>Les fixations sont positionnées de manière à respecter:
-le dessin de définition de la tablette;
-la hauteur demandée et le niveau.</v>
      </c>
      <c r="AW62" s="826"/>
      <c r="AX62" s="826"/>
      <c r="AY62" s="826"/>
      <c r="AZ62" s="826"/>
      <c r="BA62" s="826"/>
      <c r="BB62" s="826"/>
      <c r="BC62" s="826"/>
      <c r="BD62" s="826"/>
      <c r="BE62" s="826"/>
      <c r="BF62" s="826"/>
      <c r="BG62" s="826"/>
      <c r="BH62" s="826"/>
      <c r="BI62" s="826"/>
      <c r="BJ62" s="826"/>
      <c r="BK62" s="826"/>
      <c r="BL62" s="826"/>
      <c r="BM62" s="826"/>
      <c r="BN62" s="826"/>
      <c r="BO62" s="826"/>
      <c r="BP62" s="826"/>
      <c r="BQ62" s="826"/>
      <c r="BR62" s="826"/>
      <c r="BS62" s="826"/>
      <c r="BT62" s="826"/>
      <c r="BU62" s="826"/>
      <c r="BV62" s="826"/>
      <c r="BW62" s="826"/>
      <c r="BX62" s="826"/>
      <c r="BY62" s="826"/>
      <c r="BZ62" s="826"/>
      <c r="CA62" s="826"/>
      <c r="CB62" s="826"/>
      <c r="CC62" s="826"/>
      <c r="CD62" s="826"/>
      <c r="CE62" s="826"/>
      <c r="CF62" s="827"/>
      <c r="CG62" s="918">
        <f>'Fiche (4)'!BR29</f>
        <v>7.5</v>
      </c>
      <c r="CH62" s="919"/>
      <c r="CI62" s="919"/>
      <c r="CJ62" s="919"/>
      <c r="CK62" s="920"/>
      <c r="CL62" s="888" t="str">
        <f ca="1">CONCATENATE("/",(CELL("contenu",'Fiche (4)'!BO29)))</f>
        <v>/10</v>
      </c>
      <c r="CM62" s="889"/>
      <c r="CN62" s="890"/>
      <c r="CO62" s="440"/>
      <c r="CP62" s="1046"/>
      <c r="CQ62" s="1044"/>
      <c r="CR62" s="1044"/>
      <c r="CS62" s="1044"/>
      <c r="CT62" s="1044"/>
      <c r="CU62" s="1044"/>
      <c r="CV62" s="1044"/>
      <c r="CW62" s="1044"/>
      <c r="CX62" s="1044"/>
      <c r="CY62" s="1044"/>
      <c r="CZ62" s="1044"/>
      <c r="DA62" s="1044"/>
      <c r="DB62" s="1044"/>
      <c r="DC62" s="1044"/>
      <c r="DD62" s="1044"/>
      <c r="DE62" s="1042"/>
      <c r="DF62" s="1"/>
      <c r="DG62" s="1"/>
      <c r="DH62" s="1"/>
      <c r="DI62" s="1"/>
      <c r="DJ62" s="534" t="str">
        <f>MID(AV64,8,1)</f>
        <v>5</v>
      </c>
      <c r="DK62" s="534" t="str">
        <f>DJ62</f>
        <v>5</v>
      </c>
      <c r="DL62" s="814" t="str">
        <f>'Fiche (4)'!O$9</f>
        <v>3</v>
      </c>
    </row>
    <row r="63" spans="1:116" ht="18" customHeight="1" x14ac:dyDescent="0.2">
      <c r="A63" s="843"/>
      <c r="B63" s="843"/>
      <c r="C63" s="843"/>
      <c r="D63" s="843"/>
      <c r="E63" s="843"/>
      <c r="F63" s="843"/>
      <c r="G63" s="841"/>
      <c r="H63" s="841"/>
      <c r="I63" s="841"/>
      <c r="J63" s="841"/>
      <c r="K63" s="841"/>
      <c r="L63" s="841"/>
      <c r="M63" s="849"/>
      <c r="N63" s="849"/>
      <c r="O63" s="849"/>
      <c r="P63" s="849"/>
      <c r="Q63" s="849"/>
      <c r="R63" s="849"/>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25"/>
      <c r="AW63" s="826"/>
      <c r="AX63" s="826"/>
      <c r="AY63" s="826"/>
      <c r="AZ63" s="826"/>
      <c r="BA63" s="826"/>
      <c r="BB63" s="826"/>
      <c r="BC63" s="826"/>
      <c r="BD63" s="826"/>
      <c r="BE63" s="826"/>
      <c r="BF63" s="826"/>
      <c r="BG63" s="826"/>
      <c r="BH63" s="826"/>
      <c r="BI63" s="826"/>
      <c r="BJ63" s="826"/>
      <c r="BK63" s="826"/>
      <c r="BL63" s="826"/>
      <c r="BM63" s="826"/>
      <c r="BN63" s="826"/>
      <c r="BO63" s="826"/>
      <c r="BP63" s="826"/>
      <c r="BQ63" s="826"/>
      <c r="BR63" s="826"/>
      <c r="BS63" s="826"/>
      <c r="BT63" s="826"/>
      <c r="BU63" s="826"/>
      <c r="BV63" s="826"/>
      <c r="BW63" s="826"/>
      <c r="BX63" s="826"/>
      <c r="BY63" s="826"/>
      <c r="BZ63" s="826"/>
      <c r="CA63" s="826"/>
      <c r="CB63" s="826"/>
      <c r="CC63" s="826"/>
      <c r="CD63" s="826"/>
      <c r="CE63" s="826"/>
      <c r="CF63" s="827"/>
      <c r="CG63" s="918"/>
      <c r="CH63" s="919"/>
      <c r="CI63" s="919"/>
      <c r="CJ63" s="919"/>
      <c r="CK63" s="920"/>
      <c r="CL63" s="891"/>
      <c r="CM63" s="892"/>
      <c r="CN63" s="893"/>
      <c r="CO63" s="440"/>
      <c r="CP63" s="1046"/>
      <c r="CQ63" s="1044"/>
      <c r="CR63" s="1044"/>
      <c r="CS63" s="1044"/>
      <c r="CT63" s="1044"/>
      <c r="CU63" s="1044"/>
      <c r="CV63" s="1044"/>
      <c r="CW63" s="1044"/>
      <c r="CX63" s="1044"/>
      <c r="CY63" s="1044"/>
      <c r="CZ63" s="1044"/>
      <c r="DA63" s="1044"/>
      <c r="DB63" s="1044"/>
      <c r="DC63" s="1044"/>
      <c r="DD63" s="1044"/>
      <c r="DE63" s="1042"/>
      <c r="DF63" s="1"/>
      <c r="DG63" s="1"/>
      <c r="DH63" s="1"/>
      <c r="DI63" s="1"/>
      <c r="DJ63" s="534"/>
      <c r="DK63" s="534"/>
      <c r="DL63" s="814"/>
    </row>
    <row r="64" spans="1:116" ht="18" customHeight="1" x14ac:dyDescent="0.2">
      <c r="A64" s="843"/>
      <c r="B64" s="843"/>
      <c r="C64" s="843"/>
      <c r="D64" s="843"/>
      <c r="E64" s="843"/>
      <c r="F64" s="843"/>
      <c r="G64" s="841"/>
      <c r="H64" s="841"/>
      <c r="I64" s="841"/>
      <c r="J64" s="841"/>
      <c r="K64" s="841"/>
      <c r="L64" s="841"/>
      <c r="M64" s="849"/>
      <c r="N64" s="849"/>
      <c r="O64" s="849"/>
      <c r="P64" s="849"/>
      <c r="Q64" s="849"/>
      <c r="R64" s="849"/>
      <c r="S64" s="849"/>
      <c r="T64" s="849"/>
      <c r="U64" s="849"/>
      <c r="V64" s="849"/>
      <c r="W64" s="849"/>
      <c r="X64" s="849"/>
      <c r="Y64" s="849"/>
      <c r="Z64" s="849"/>
      <c r="AA64" s="849"/>
      <c r="AB64" s="849"/>
      <c r="AC64" s="849"/>
      <c r="AD64" s="849"/>
      <c r="AE64" s="849"/>
      <c r="AF64" s="849"/>
      <c r="AG64" s="849"/>
      <c r="AH64" s="849"/>
      <c r="AI64" s="849"/>
      <c r="AJ64" s="849"/>
      <c r="AK64" s="849"/>
      <c r="AL64" s="849"/>
      <c r="AM64" s="849"/>
      <c r="AN64" s="849"/>
      <c r="AO64" s="849"/>
      <c r="AP64" s="849"/>
      <c r="AQ64" s="849"/>
      <c r="AR64" s="849"/>
      <c r="AS64" s="849"/>
      <c r="AT64" s="849"/>
      <c r="AU64" s="849"/>
      <c r="AV64" s="828" t="str">
        <f>IF('Fiche (4)'!BA29=FALSE,(IF('Fiche (4)'!BC29=FALSE,(IF('Fiche (4)'!$BE$29=FALSE,(IF('Fiche (4)'!$BG$29=FALSE,(IF('Fiche (4)'!$BI$29=FALSE,(IF('Fiche (4)'!$BK$29=FALSE,"Non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c r="BV64" s="829"/>
      <c r="BW64" s="829"/>
      <c r="BX64" s="829"/>
      <c r="BY64" s="829"/>
      <c r="BZ64" s="829"/>
      <c r="CA64" s="829"/>
      <c r="CB64" s="829"/>
      <c r="CC64" s="829"/>
      <c r="CD64" s="829"/>
      <c r="CE64" s="829"/>
      <c r="CF64" s="830"/>
      <c r="CG64" s="918"/>
      <c r="CH64" s="919"/>
      <c r="CI64" s="919"/>
      <c r="CJ64" s="919"/>
      <c r="CK64" s="920"/>
      <c r="CL64" s="891"/>
      <c r="CM64" s="892"/>
      <c r="CN64" s="893"/>
      <c r="CO64" s="440"/>
      <c r="CP64" s="1046"/>
      <c r="CQ64" s="1044"/>
      <c r="CR64" s="1044"/>
      <c r="CS64" s="1044"/>
      <c r="CT64" s="1044"/>
      <c r="CU64" s="1044"/>
      <c r="CV64" s="1044"/>
      <c r="CW64" s="1044"/>
      <c r="CX64" s="1044"/>
      <c r="CY64" s="1044"/>
      <c r="CZ64" s="1044"/>
      <c r="DA64" s="1044"/>
      <c r="DB64" s="1044"/>
      <c r="DC64" s="1044"/>
      <c r="DD64" s="1044"/>
      <c r="DE64" s="1042"/>
      <c r="DF64" s="1"/>
      <c r="DG64" s="1"/>
      <c r="DH64" s="1"/>
      <c r="DI64" s="1"/>
      <c r="DJ64" s="534"/>
      <c r="DK64" s="534"/>
      <c r="DL64" s="814"/>
    </row>
    <row r="65" spans="1:116" ht="18" customHeight="1" thickBot="1" x14ac:dyDescent="0.25">
      <c r="A65" s="844"/>
      <c r="B65" s="844"/>
      <c r="C65" s="844"/>
      <c r="D65" s="844"/>
      <c r="E65" s="844"/>
      <c r="F65" s="844"/>
      <c r="G65" s="841"/>
      <c r="H65" s="841"/>
      <c r="I65" s="841"/>
      <c r="J65" s="841"/>
      <c r="K65" s="841"/>
      <c r="L65" s="841"/>
      <c r="M65" s="849"/>
      <c r="N65" s="849"/>
      <c r="O65" s="849"/>
      <c r="P65" s="849"/>
      <c r="Q65" s="849"/>
      <c r="R65" s="849"/>
      <c r="S65" s="849"/>
      <c r="T65" s="849"/>
      <c r="U65" s="849"/>
      <c r="V65" s="849"/>
      <c r="W65" s="849"/>
      <c r="X65" s="849"/>
      <c r="Y65" s="849"/>
      <c r="Z65" s="849"/>
      <c r="AA65" s="849"/>
      <c r="AB65" s="849"/>
      <c r="AC65" s="849"/>
      <c r="AD65" s="849"/>
      <c r="AE65" s="849"/>
      <c r="AF65" s="849"/>
      <c r="AG65" s="849"/>
      <c r="AH65" s="849"/>
      <c r="AI65" s="849"/>
      <c r="AJ65" s="849"/>
      <c r="AK65" s="849"/>
      <c r="AL65" s="849"/>
      <c r="AM65" s="849"/>
      <c r="AN65" s="849"/>
      <c r="AO65" s="849"/>
      <c r="AP65" s="849"/>
      <c r="AQ65" s="849"/>
      <c r="AR65" s="849"/>
      <c r="AS65" s="849"/>
      <c r="AT65" s="849"/>
      <c r="AU65" s="849"/>
      <c r="AV65" s="834"/>
      <c r="AW65" s="835"/>
      <c r="AX65" s="835"/>
      <c r="AY65" s="835"/>
      <c r="AZ65" s="835"/>
      <c r="BA65" s="835"/>
      <c r="BB65" s="835"/>
      <c r="BC65" s="835"/>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c r="CB65" s="835"/>
      <c r="CC65" s="835"/>
      <c r="CD65" s="835"/>
      <c r="CE65" s="835"/>
      <c r="CF65" s="836"/>
      <c r="CG65" s="921"/>
      <c r="CH65" s="922"/>
      <c r="CI65" s="922"/>
      <c r="CJ65" s="922"/>
      <c r="CK65" s="923"/>
      <c r="CL65" s="894"/>
      <c r="CM65" s="895"/>
      <c r="CN65" s="896"/>
      <c r="CO65" s="440"/>
      <c r="CP65" s="1047"/>
      <c r="CQ65" s="1045"/>
      <c r="CR65" s="1045"/>
      <c r="CS65" s="1045"/>
      <c r="CT65" s="1045"/>
      <c r="CU65" s="1045"/>
      <c r="CV65" s="1045"/>
      <c r="CW65" s="1045"/>
      <c r="CX65" s="1045"/>
      <c r="CY65" s="1045"/>
      <c r="CZ65" s="1045"/>
      <c r="DA65" s="1045"/>
      <c r="DB65" s="1045"/>
      <c r="DC65" s="1045"/>
      <c r="DD65" s="1045"/>
      <c r="DE65" s="1043"/>
      <c r="DF65" s="1"/>
      <c r="DG65" s="1"/>
      <c r="DH65" s="1"/>
      <c r="DI65" s="1"/>
      <c r="DJ65" s="534"/>
      <c r="DK65" s="534"/>
      <c r="DL65" s="814"/>
    </row>
    <row r="66" spans="1:116" ht="18" customHeight="1" x14ac:dyDescent="0.2">
      <c r="A66" s="842" t="str">
        <f ca="1">CELL("contenu",'Fiche (5)'!$G$11:$BO$12)</f>
        <v>Préparer et ajuster les ouvrages</v>
      </c>
      <c r="B66" s="842"/>
      <c r="C66" s="842"/>
      <c r="D66" s="842"/>
      <c r="E66" s="842"/>
      <c r="F66" s="842"/>
      <c r="G66" s="862" t="str">
        <f ca="1">CONCATENATE("C ",(CELL("contenu",'Fiche (5)'!$A$21:$C$23)))</f>
        <v>C 4.1.6</v>
      </c>
      <c r="H66" s="862"/>
      <c r="I66" s="862"/>
      <c r="J66" s="862"/>
      <c r="K66" s="862"/>
      <c r="L66" s="862"/>
      <c r="M66" s="850" t="str">
        <f ca="1">'Fiche (5)'!D21</f>
        <v>S’équiper des protections individuelles adaptées à la situation du chantier.</v>
      </c>
      <c r="N66" s="850"/>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850"/>
      <c r="AR66" s="850"/>
      <c r="AS66" s="850"/>
      <c r="AT66" s="850"/>
      <c r="AU66" s="850"/>
      <c r="AV66" s="822" t="str">
        <f>'Fiche (5)'!AD21</f>
        <v>Les EPI sont portés durant l'intervention.</v>
      </c>
      <c r="AW66" s="823"/>
      <c r="AX66" s="823"/>
      <c r="AY66" s="823"/>
      <c r="AZ66" s="823"/>
      <c r="BA66" s="823"/>
      <c r="BB66" s="823"/>
      <c r="BC66" s="823"/>
      <c r="BD66" s="823"/>
      <c r="BE66" s="823"/>
      <c r="BF66" s="823"/>
      <c r="BG66" s="823"/>
      <c r="BH66" s="823"/>
      <c r="BI66" s="823"/>
      <c r="BJ66" s="823"/>
      <c r="BK66" s="823"/>
      <c r="BL66" s="823"/>
      <c r="BM66" s="823"/>
      <c r="BN66" s="823"/>
      <c r="BO66" s="823"/>
      <c r="BP66" s="823"/>
      <c r="BQ66" s="823"/>
      <c r="BR66" s="823"/>
      <c r="BS66" s="823"/>
      <c r="BT66" s="823"/>
      <c r="BU66" s="823"/>
      <c r="BV66" s="823"/>
      <c r="BW66" s="823"/>
      <c r="BX66" s="823"/>
      <c r="BY66" s="823"/>
      <c r="BZ66" s="823"/>
      <c r="CA66" s="823"/>
      <c r="CB66" s="823"/>
      <c r="CC66" s="823"/>
      <c r="CD66" s="823"/>
      <c r="CE66" s="823"/>
      <c r="CF66" s="824"/>
      <c r="CG66" s="924">
        <f>'Fiche (5)'!BR23</f>
        <v>0</v>
      </c>
      <c r="CH66" s="925"/>
      <c r="CI66" s="925"/>
      <c r="CJ66" s="925"/>
      <c r="CK66" s="926"/>
      <c r="CL66" s="936" t="str">
        <f ca="1">CONCATENATE("/",(CELL("contenu",'Fiche (5)'!BO23)))</f>
        <v>/0</v>
      </c>
      <c r="CM66" s="937"/>
      <c r="CN66" s="938"/>
      <c r="CO66" s="439"/>
      <c r="CP66" s="1050"/>
      <c r="CQ66" s="1048"/>
      <c r="CR66" s="1048"/>
      <c r="CS66" s="1048"/>
      <c r="CT66" s="1048"/>
      <c r="CU66" s="1048"/>
      <c r="CV66" s="1048"/>
      <c r="CW66" s="1048"/>
      <c r="CX66" s="1048"/>
      <c r="CY66" s="1048"/>
      <c r="CZ66" s="1048"/>
      <c r="DA66" s="1048"/>
      <c r="DB66" s="1048"/>
      <c r="DC66" s="1048"/>
      <c r="DD66" s="1048"/>
      <c r="DE66" s="1049"/>
      <c r="DF66" s="1"/>
      <c r="DG66" s="1"/>
      <c r="DH66" s="1"/>
      <c r="DI66" s="1"/>
      <c r="DJ66" s="534" t="str">
        <f>MID(AV68,8,1)</f>
        <v>3</v>
      </c>
      <c r="DK66" s="534" t="str">
        <f>DJ66</f>
        <v>3</v>
      </c>
      <c r="DL66" s="814" t="str">
        <f>'Fiche (5)'!O$9</f>
        <v>3</v>
      </c>
    </row>
    <row r="67" spans="1:116" ht="18" customHeight="1" x14ac:dyDescent="0.2">
      <c r="A67" s="843"/>
      <c r="B67" s="843"/>
      <c r="C67" s="843"/>
      <c r="D67" s="843"/>
      <c r="E67" s="843"/>
      <c r="F67" s="843"/>
      <c r="G67" s="841"/>
      <c r="H67" s="841"/>
      <c r="I67" s="841"/>
      <c r="J67" s="841"/>
      <c r="K67" s="841"/>
      <c r="L67" s="841"/>
      <c r="M67" s="849"/>
      <c r="N67" s="849"/>
      <c r="O67" s="849"/>
      <c r="P67" s="849"/>
      <c r="Q67" s="849"/>
      <c r="R67" s="849"/>
      <c r="S67" s="849"/>
      <c r="T67" s="849"/>
      <c r="U67" s="849"/>
      <c r="V67" s="849"/>
      <c r="W67" s="849"/>
      <c r="X67" s="849"/>
      <c r="Y67" s="849"/>
      <c r="Z67" s="849"/>
      <c r="AA67" s="849"/>
      <c r="AB67" s="849"/>
      <c r="AC67" s="849"/>
      <c r="AD67" s="849"/>
      <c r="AE67" s="849"/>
      <c r="AF67" s="849"/>
      <c r="AG67" s="849"/>
      <c r="AH67" s="849"/>
      <c r="AI67" s="849"/>
      <c r="AJ67" s="849"/>
      <c r="AK67" s="849"/>
      <c r="AL67" s="849"/>
      <c r="AM67" s="849"/>
      <c r="AN67" s="849"/>
      <c r="AO67" s="849"/>
      <c r="AP67" s="849"/>
      <c r="AQ67" s="849"/>
      <c r="AR67" s="849"/>
      <c r="AS67" s="849"/>
      <c r="AT67" s="849"/>
      <c r="AU67" s="849"/>
      <c r="AV67" s="825"/>
      <c r="AW67" s="826"/>
      <c r="AX67" s="826"/>
      <c r="AY67" s="826"/>
      <c r="AZ67" s="826"/>
      <c r="BA67" s="826"/>
      <c r="BB67" s="826"/>
      <c r="BC67" s="826"/>
      <c r="BD67" s="826"/>
      <c r="BE67" s="826"/>
      <c r="BF67" s="826"/>
      <c r="BG67" s="826"/>
      <c r="BH67" s="826"/>
      <c r="BI67" s="826"/>
      <c r="BJ67" s="826"/>
      <c r="BK67" s="826"/>
      <c r="BL67" s="826"/>
      <c r="BM67" s="826"/>
      <c r="BN67" s="826"/>
      <c r="BO67" s="826"/>
      <c r="BP67" s="826"/>
      <c r="BQ67" s="826"/>
      <c r="BR67" s="826"/>
      <c r="BS67" s="826"/>
      <c r="BT67" s="826"/>
      <c r="BU67" s="826"/>
      <c r="BV67" s="826"/>
      <c r="BW67" s="826"/>
      <c r="BX67" s="826"/>
      <c r="BY67" s="826"/>
      <c r="BZ67" s="826"/>
      <c r="CA67" s="826"/>
      <c r="CB67" s="826"/>
      <c r="CC67" s="826"/>
      <c r="CD67" s="826"/>
      <c r="CE67" s="826"/>
      <c r="CF67" s="827"/>
      <c r="CG67" s="918"/>
      <c r="CH67" s="919"/>
      <c r="CI67" s="919"/>
      <c r="CJ67" s="919"/>
      <c r="CK67" s="920"/>
      <c r="CL67" s="939"/>
      <c r="CM67" s="940"/>
      <c r="CN67" s="941"/>
      <c r="CO67" s="439"/>
      <c r="CP67" s="1046"/>
      <c r="CQ67" s="1044"/>
      <c r="CR67" s="1044"/>
      <c r="CS67" s="1044"/>
      <c r="CT67" s="1044"/>
      <c r="CU67" s="1044"/>
      <c r="CV67" s="1044"/>
      <c r="CW67" s="1044"/>
      <c r="CX67" s="1044"/>
      <c r="CY67" s="1044"/>
      <c r="CZ67" s="1044"/>
      <c r="DA67" s="1044"/>
      <c r="DB67" s="1044"/>
      <c r="DC67" s="1044"/>
      <c r="DD67" s="1044"/>
      <c r="DE67" s="1042"/>
      <c r="DF67" s="1"/>
      <c r="DG67" s="1"/>
      <c r="DH67" s="1"/>
      <c r="DI67" s="1"/>
      <c r="DJ67" s="534"/>
      <c r="DK67" s="534"/>
      <c r="DL67" s="814"/>
    </row>
    <row r="68" spans="1:116" ht="18" customHeight="1" x14ac:dyDescent="0.2">
      <c r="A68" s="843"/>
      <c r="B68" s="843"/>
      <c r="C68" s="843"/>
      <c r="D68" s="843"/>
      <c r="E68" s="843"/>
      <c r="F68" s="843"/>
      <c r="G68" s="841"/>
      <c r="H68" s="841"/>
      <c r="I68" s="841"/>
      <c r="J68" s="841"/>
      <c r="K68" s="841"/>
      <c r="L68" s="841"/>
      <c r="M68" s="849"/>
      <c r="N68" s="849"/>
      <c r="O68" s="849"/>
      <c r="P68" s="849"/>
      <c r="Q68" s="849"/>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28" t="str">
        <f>IF('Fiche (5)'!BA23=FALSE,(IF('Fiche (5)'!BC23=FALSE,(IF('Fiche (5)'!$BE$23=FALSE,(IF('Fiche (5)'!$BG$23=FALSE,(IF('Fiche (5)'!$BI$23=FALSE,(IF('Fiche (5)'!$BK$23=FALSE,"Non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3: Les opérations sont réalisées seul mais la démarche est incomplète et/ou incohérente.</v>
      </c>
      <c r="AW68" s="829"/>
      <c r="AX68" s="829"/>
      <c r="AY68" s="829"/>
      <c r="AZ68" s="829"/>
      <c r="BA68" s="829"/>
      <c r="BB68" s="829"/>
      <c r="BC68" s="829"/>
      <c r="BD68" s="829"/>
      <c r="BE68" s="829"/>
      <c r="BF68" s="829"/>
      <c r="BG68" s="829"/>
      <c r="BH68" s="829"/>
      <c r="BI68" s="829"/>
      <c r="BJ68" s="829"/>
      <c r="BK68" s="829"/>
      <c r="BL68" s="829"/>
      <c r="BM68" s="829"/>
      <c r="BN68" s="829"/>
      <c r="BO68" s="829"/>
      <c r="BP68" s="829"/>
      <c r="BQ68" s="829"/>
      <c r="BR68" s="829"/>
      <c r="BS68" s="829"/>
      <c r="BT68" s="829"/>
      <c r="BU68" s="829"/>
      <c r="BV68" s="829"/>
      <c r="BW68" s="829"/>
      <c r="BX68" s="829"/>
      <c r="BY68" s="829"/>
      <c r="BZ68" s="829"/>
      <c r="CA68" s="829"/>
      <c r="CB68" s="829"/>
      <c r="CC68" s="829"/>
      <c r="CD68" s="829"/>
      <c r="CE68" s="829"/>
      <c r="CF68" s="830"/>
      <c r="CG68" s="918"/>
      <c r="CH68" s="919"/>
      <c r="CI68" s="919"/>
      <c r="CJ68" s="919"/>
      <c r="CK68" s="920"/>
      <c r="CL68" s="939"/>
      <c r="CM68" s="940"/>
      <c r="CN68" s="941"/>
      <c r="CO68" s="439"/>
      <c r="CP68" s="1046"/>
      <c r="CQ68" s="1044"/>
      <c r="CR68" s="1044"/>
      <c r="CS68" s="1044"/>
      <c r="CT68" s="1044"/>
      <c r="CU68" s="1044"/>
      <c r="CV68" s="1044"/>
      <c r="CW68" s="1044"/>
      <c r="CX68" s="1044"/>
      <c r="CY68" s="1044"/>
      <c r="CZ68" s="1044"/>
      <c r="DA68" s="1044"/>
      <c r="DB68" s="1044"/>
      <c r="DC68" s="1044"/>
      <c r="DD68" s="1044"/>
      <c r="DE68" s="1042"/>
      <c r="DF68" s="1"/>
      <c r="DG68" s="1"/>
      <c r="DH68" s="1"/>
      <c r="DI68" s="1"/>
      <c r="DJ68" s="534"/>
      <c r="DK68" s="534"/>
      <c r="DL68" s="814"/>
    </row>
    <row r="69" spans="1:116" ht="18" customHeight="1" x14ac:dyDescent="0.2">
      <c r="A69" s="843"/>
      <c r="B69" s="843"/>
      <c r="C69" s="843"/>
      <c r="D69" s="843"/>
      <c r="E69" s="843"/>
      <c r="F69" s="843"/>
      <c r="G69" s="863"/>
      <c r="H69" s="863"/>
      <c r="I69" s="863"/>
      <c r="J69" s="863"/>
      <c r="K69" s="863"/>
      <c r="L69" s="863"/>
      <c r="M69" s="849"/>
      <c r="N69" s="849"/>
      <c r="O69" s="849"/>
      <c r="P69" s="849"/>
      <c r="Q69" s="849"/>
      <c r="R69" s="849"/>
      <c r="S69" s="849"/>
      <c r="T69" s="849"/>
      <c r="U69" s="849"/>
      <c r="V69" s="849"/>
      <c r="W69" s="849"/>
      <c r="X69" s="849"/>
      <c r="Y69" s="849"/>
      <c r="Z69" s="849"/>
      <c r="AA69" s="849"/>
      <c r="AB69" s="849"/>
      <c r="AC69" s="849"/>
      <c r="AD69" s="849"/>
      <c r="AE69" s="849"/>
      <c r="AF69" s="849"/>
      <c r="AG69" s="849"/>
      <c r="AH69" s="849"/>
      <c r="AI69" s="849"/>
      <c r="AJ69" s="849"/>
      <c r="AK69" s="849"/>
      <c r="AL69" s="849"/>
      <c r="AM69" s="849"/>
      <c r="AN69" s="849"/>
      <c r="AO69" s="849"/>
      <c r="AP69" s="849"/>
      <c r="AQ69" s="849"/>
      <c r="AR69" s="849"/>
      <c r="AS69" s="849"/>
      <c r="AT69" s="849"/>
      <c r="AU69" s="849"/>
      <c r="AV69" s="828"/>
      <c r="AW69" s="829"/>
      <c r="AX69" s="829"/>
      <c r="AY69" s="829"/>
      <c r="AZ69" s="829"/>
      <c r="BA69" s="829"/>
      <c r="BB69" s="829"/>
      <c r="BC69" s="829"/>
      <c r="BD69" s="829"/>
      <c r="BE69" s="829"/>
      <c r="BF69" s="829"/>
      <c r="BG69" s="829"/>
      <c r="BH69" s="829"/>
      <c r="BI69" s="829"/>
      <c r="BJ69" s="829"/>
      <c r="BK69" s="829"/>
      <c r="BL69" s="829"/>
      <c r="BM69" s="829"/>
      <c r="BN69" s="829"/>
      <c r="BO69" s="829"/>
      <c r="BP69" s="829"/>
      <c r="BQ69" s="829"/>
      <c r="BR69" s="829"/>
      <c r="BS69" s="829"/>
      <c r="BT69" s="829"/>
      <c r="BU69" s="829"/>
      <c r="BV69" s="829"/>
      <c r="BW69" s="829"/>
      <c r="BX69" s="829"/>
      <c r="BY69" s="829"/>
      <c r="BZ69" s="829"/>
      <c r="CA69" s="829"/>
      <c r="CB69" s="829"/>
      <c r="CC69" s="829"/>
      <c r="CD69" s="829"/>
      <c r="CE69" s="829"/>
      <c r="CF69" s="830"/>
      <c r="CG69" s="918"/>
      <c r="CH69" s="919"/>
      <c r="CI69" s="919"/>
      <c r="CJ69" s="919"/>
      <c r="CK69" s="920"/>
      <c r="CL69" s="939"/>
      <c r="CM69" s="940"/>
      <c r="CN69" s="941"/>
      <c r="CO69" s="439"/>
      <c r="CP69" s="1046"/>
      <c r="CQ69" s="1044"/>
      <c r="CR69" s="1044"/>
      <c r="CS69" s="1044"/>
      <c r="CT69" s="1044"/>
      <c r="CU69" s="1044"/>
      <c r="CV69" s="1044"/>
      <c r="CW69" s="1044"/>
      <c r="CX69" s="1044"/>
      <c r="CY69" s="1044"/>
      <c r="CZ69" s="1044"/>
      <c r="DA69" s="1044"/>
      <c r="DB69" s="1044"/>
      <c r="DC69" s="1044"/>
      <c r="DD69" s="1044"/>
      <c r="DE69" s="1042"/>
      <c r="DF69" s="1"/>
      <c r="DG69" s="1"/>
      <c r="DH69" s="1"/>
      <c r="DI69" s="1"/>
      <c r="DJ69" s="534"/>
      <c r="DK69" s="534"/>
      <c r="DL69" s="814"/>
    </row>
    <row r="70" spans="1:116" ht="18" customHeight="1" x14ac:dyDescent="0.2">
      <c r="A70" s="843"/>
      <c r="B70" s="843"/>
      <c r="C70" s="843"/>
      <c r="D70" s="843"/>
      <c r="E70" s="843"/>
      <c r="F70" s="843"/>
      <c r="G70" s="841" t="str">
        <f ca="1">CONCATENATE("C ",(CELL("contenu",'Fiche (5)'!$A$24:$C$26)))</f>
        <v>C 4.4.6</v>
      </c>
      <c r="H70" s="841"/>
      <c r="I70" s="841"/>
      <c r="J70" s="841"/>
      <c r="K70" s="841"/>
      <c r="L70" s="841"/>
      <c r="M70" s="849" t="str">
        <f ca="1">'Fiche (5)'!D24</f>
        <v>Adapter, ajuster, traîner les ouvrages aux supports.</v>
      </c>
      <c r="N70" s="849"/>
      <c r="O70" s="849"/>
      <c r="P70" s="849"/>
      <c r="Q70" s="849"/>
      <c r="R70" s="849"/>
      <c r="S70" s="849"/>
      <c r="T70" s="849"/>
      <c r="U70" s="849"/>
      <c r="V70" s="849"/>
      <c r="W70" s="849"/>
      <c r="X70" s="849"/>
      <c r="Y70" s="849"/>
      <c r="Z70" s="849"/>
      <c r="AA70" s="849"/>
      <c r="AB70" s="849"/>
      <c r="AC70" s="849"/>
      <c r="AD70" s="849"/>
      <c r="AE70" s="849"/>
      <c r="AF70" s="849"/>
      <c r="AG70" s="849"/>
      <c r="AH70" s="849"/>
      <c r="AI70" s="849"/>
      <c r="AJ70" s="849"/>
      <c r="AK70" s="849"/>
      <c r="AL70" s="849"/>
      <c r="AM70" s="849"/>
      <c r="AN70" s="849"/>
      <c r="AO70" s="849"/>
      <c r="AP70" s="849"/>
      <c r="AQ70" s="849"/>
      <c r="AR70" s="849"/>
      <c r="AS70" s="849"/>
      <c r="AT70" s="849"/>
      <c r="AU70" s="849"/>
      <c r="AV70" s="831" t="str">
        <f>'Fiche (5)'!AD24</f>
        <v>La tablette est ajustée par rapport aux cloisons.
(Utiliser de préférence le rabot électrique)</v>
      </c>
      <c r="AW70" s="832"/>
      <c r="AX70" s="832"/>
      <c r="AY70" s="832"/>
      <c r="AZ70" s="832"/>
      <c r="BA70" s="832"/>
      <c r="BB70" s="832"/>
      <c r="BC70" s="832"/>
      <c r="BD70" s="832"/>
      <c r="BE70" s="832"/>
      <c r="BF70" s="832"/>
      <c r="BG70" s="832"/>
      <c r="BH70" s="832"/>
      <c r="BI70" s="832"/>
      <c r="BJ70" s="832"/>
      <c r="BK70" s="832"/>
      <c r="BL70" s="832"/>
      <c r="BM70" s="832"/>
      <c r="BN70" s="832"/>
      <c r="BO70" s="832"/>
      <c r="BP70" s="832"/>
      <c r="BQ70" s="832"/>
      <c r="BR70" s="832"/>
      <c r="BS70" s="832"/>
      <c r="BT70" s="832"/>
      <c r="BU70" s="832"/>
      <c r="BV70" s="832"/>
      <c r="BW70" s="832"/>
      <c r="BX70" s="832"/>
      <c r="BY70" s="832"/>
      <c r="BZ70" s="832"/>
      <c r="CA70" s="832"/>
      <c r="CB70" s="832"/>
      <c r="CC70" s="832"/>
      <c r="CD70" s="832"/>
      <c r="CE70" s="832"/>
      <c r="CF70" s="833"/>
      <c r="CG70" s="915">
        <f>'Fiche (5)'!BR26</f>
        <v>0</v>
      </c>
      <c r="CH70" s="916"/>
      <c r="CI70" s="916"/>
      <c r="CJ70" s="916"/>
      <c r="CK70" s="917"/>
      <c r="CL70" s="888" t="str">
        <f ca="1">CONCATENATE("/",(CELL("contenu",'Fiche (5)'!BO26)))</f>
        <v>/0</v>
      </c>
      <c r="CM70" s="889"/>
      <c r="CN70" s="890"/>
      <c r="CO70" s="440"/>
      <c r="CP70" s="1046"/>
      <c r="CQ70" s="1044"/>
      <c r="CR70" s="1044"/>
      <c r="CS70" s="1044"/>
      <c r="CT70" s="1044"/>
      <c r="CU70" s="1044"/>
      <c r="CV70" s="1044"/>
      <c r="CW70" s="1044"/>
      <c r="CX70" s="1044"/>
      <c r="CY70" s="1044"/>
      <c r="CZ70" s="1044"/>
      <c r="DA70" s="1044"/>
      <c r="DB70" s="1044"/>
      <c r="DC70" s="1044"/>
      <c r="DD70" s="1044"/>
      <c r="DE70" s="1042"/>
      <c r="DF70" s="1"/>
      <c r="DG70" s="1"/>
      <c r="DH70" s="1"/>
      <c r="DI70" s="1"/>
      <c r="DJ70" s="534" t="str">
        <f>MID(AV72,8,1)</f>
        <v>5</v>
      </c>
      <c r="DK70" s="534" t="str">
        <f>DJ70</f>
        <v>5</v>
      </c>
      <c r="DL70" s="814" t="str">
        <f>'Fiche (5)'!O$9</f>
        <v>3</v>
      </c>
    </row>
    <row r="71" spans="1:116" ht="18" customHeight="1" x14ac:dyDescent="0.2">
      <c r="A71" s="843"/>
      <c r="B71" s="843"/>
      <c r="C71" s="843"/>
      <c r="D71" s="843"/>
      <c r="E71" s="843"/>
      <c r="F71" s="843"/>
      <c r="G71" s="841"/>
      <c r="H71" s="841"/>
      <c r="I71" s="841"/>
      <c r="J71" s="841"/>
      <c r="K71" s="841"/>
      <c r="L71" s="841"/>
      <c r="M71" s="849"/>
      <c r="N71" s="849"/>
      <c r="O71" s="849"/>
      <c r="P71" s="849"/>
      <c r="Q71" s="849"/>
      <c r="R71" s="849"/>
      <c r="S71" s="849"/>
      <c r="T71" s="849"/>
      <c r="U71" s="849"/>
      <c r="V71" s="849"/>
      <c r="W71" s="849"/>
      <c r="X71" s="849"/>
      <c r="Y71" s="849"/>
      <c r="Z71" s="849"/>
      <c r="AA71" s="849"/>
      <c r="AB71" s="849"/>
      <c r="AC71" s="849"/>
      <c r="AD71" s="849"/>
      <c r="AE71" s="849"/>
      <c r="AF71" s="849"/>
      <c r="AG71" s="849"/>
      <c r="AH71" s="849"/>
      <c r="AI71" s="849"/>
      <c r="AJ71" s="849"/>
      <c r="AK71" s="849"/>
      <c r="AL71" s="849"/>
      <c r="AM71" s="849"/>
      <c r="AN71" s="849"/>
      <c r="AO71" s="849"/>
      <c r="AP71" s="849"/>
      <c r="AQ71" s="849"/>
      <c r="AR71" s="849"/>
      <c r="AS71" s="849"/>
      <c r="AT71" s="849"/>
      <c r="AU71" s="849"/>
      <c r="AV71" s="825"/>
      <c r="AW71" s="826"/>
      <c r="AX71" s="826"/>
      <c r="AY71" s="826"/>
      <c r="AZ71" s="826"/>
      <c r="BA71" s="826"/>
      <c r="BB71" s="826"/>
      <c r="BC71" s="826"/>
      <c r="BD71" s="826"/>
      <c r="BE71" s="826"/>
      <c r="BF71" s="826"/>
      <c r="BG71" s="826"/>
      <c r="BH71" s="826"/>
      <c r="BI71" s="826"/>
      <c r="BJ71" s="826"/>
      <c r="BK71" s="826"/>
      <c r="BL71" s="826"/>
      <c r="BM71" s="826"/>
      <c r="BN71" s="826"/>
      <c r="BO71" s="826"/>
      <c r="BP71" s="826"/>
      <c r="BQ71" s="826"/>
      <c r="BR71" s="826"/>
      <c r="BS71" s="826"/>
      <c r="BT71" s="826"/>
      <c r="BU71" s="826"/>
      <c r="BV71" s="826"/>
      <c r="BW71" s="826"/>
      <c r="BX71" s="826"/>
      <c r="BY71" s="826"/>
      <c r="BZ71" s="826"/>
      <c r="CA71" s="826"/>
      <c r="CB71" s="826"/>
      <c r="CC71" s="826"/>
      <c r="CD71" s="826"/>
      <c r="CE71" s="826"/>
      <c r="CF71" s="827"/>
      <c r="CG71" s="918"/>
      <c r="CH71" s="919"/>
      <c r="CI71" s="919"/>
      <c r="CJ71" s="919"/>
      <c r="CK71" s="920"/>
      <c r="CL71" s="891"/>
      <c r="CM71" s="892"/>
      <c r="CN71" s="893"/>
      <c r="CO71" s="440"/>
      <c r="CP71" s="1046"/>
      <c r="CQ71" s="1044"/>
      <c r="CR71" s="1044"/>
      <c r="CS71" s="1044"/>
      <c r="CT71" s="1044"/>
      <c r="CU71" s="1044"/>
      <c r="CV71" s="1044"/>
      <c r="CW71" s="1044"/>
      <c r="CX71" s="1044"/>
      <c r="CY71" s="1044"/>
      <c r="CZ71" s="1044"/>
      <c r="DA71" s="1044"/>
      <c r="DB71" s="1044"/>
      <c r="DC71" s="1044"/>
      <c r="DD71" s="1044"/>
      <c r="DE71" s="1042"/>
      <c r="DF71" s="1"/>
      <c r="DG71" s="1"/>
      <c r="DH71" s="1"/>
      <c r="DI71" s="1"/>
      <c r="DJ71" s="534"/>
      <c r="DK71" s="534"/>
      <c r="DL71" s="814"/>
    </row>
    <row r="72" spans="1:116" ht="18" customHeight="1" x14ac:dyDescent="0.2">
      <c r="A72" s="843"/>
      <c r="B72" s="843"/>
      <c r="C72" s="843"/>
      <c r="D72" s="843"/>
      <c r="E72" s="843"/>
      <c r="F72" s="843"/>
      <c r="G72" s="841"/>
      <c r="H72" s="841"/>
      <c r="I72" s="841"/>
      <c r="J72" s="841"/>
      <c r="K72" s="841"/>
      <c r="L72" s="841"/>
      <c r="M72" s="849"/>
      <c r="N72" s="849"/>
      <c r="O72" s="849"/>
      <c r="P72" s="849"/>
      <c r="Q72" s="849"/>
      <c r="R72" s="849"/>
      <c r="S72" s="849"/>
      <c r="T72" s="849"/>
      <c r="U72" s="849"/>
      <c r="V72" s="849"/>
      <c r="W72" s="849"/>
      <c r="X72" s="849"/>
      <c r="Y72" s="849"/>
      <c r="Z72" s="849"/>
      <c r="AA72" s="849"/>
      <c r="AB72" s="849"/>
      <c r="AC72" s="849"/>
      <c r="AD72" s="849"/>
      <c r="AE72" s="849"/>
      <c r="AF72" s="849"/>
      <c r="AG72" s="849"/>
      <c r="AH72" s="849"/>
      <c r="AI72" s="849"/>
      <c r="AJ72" s="849"/>
      <c r="AK72" s="849"/>
      <c r="AL72" s="849"/>
      <c r="AM72" s="849"/>
      <c r="AN72" s="849"/>
      <c r="AO72" s="849"/>
      <c r="AP72" s="849"/>
      <c r="AQ72" s="849"/>
      <c r="AR72" s="849"/>
      <c r="AS72" s="849"/>
      <c r="AT72" s="849"/>
      <c r="AU72" s="849"/>
      <c r="AV72" s="828" t="str">
        <f>IF('Fiche (5)'!BA26=FALSE,(IF('Fiche (5)'!BC26=FALSE,(IF('Fiche (5)'!$BE$26=FALSE,(IF('Fiche (5)'!$BG$26=FALSE,(IF('Fiche (5)'!$BI$26=FALSE,(IF('Fiche (5)'!$BK$26=FALSE,"Non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c r="CA72" s="829"/>
      <c r="CB72" s="829"/>
      <c r="CC72" s="829"/>
      <c r="CD72" s="829"/>
      <c r="CE72" s="829"/>
      <c r="CF72" s="830"/>
      <c r="CG72" s="918"/>
      <c r="CH72" s="919"/>
      <c r="CI72" s="919"/>
      <c r="CJ72" s="919"/>
      <c r="CK72" s="920"/>
      <c r="CL72" s="891"/>
      <c r="CM72" s="892"/>
      <c r="CN72" s="893"/>
      <c r="CO72" s="440"/>
      <c r="CP72" s="1046"/>
      <c r="CQ72" s="1044"/>
      <c r="CR72" s="1044"/>
      <c r="CS72" s="1044"/>
      <c r="CT72" s="1044"/>
      <c r="CU72" s="1044"/>
      <c r="CV72" s="1044"/>
      <c r="CW72" s="1044"/>
      <c r="CX72" s="1044"/>
      <c r="CY72" s="1044"/>
      <c r="CZ72" s="1044"/>
      <c r="DA72" s="1044"/>
      <c r="DB72" s="1044"/>
      <c r="DC72" s="1044"/>
      <c r="DD72" s="1044"/>
      <c r="DE72" s="1042"/>
      <c r="DF72" s="1"/>
      <c r="DG72" s="1"/>
      <c r="DH72" s="1"/>
      <c r="DI72" s="1"/>
      <c r="DJ72" s="534"/>
      <c r="DK72" s="534"/>
      <c r="DL72" s="814"/>
    </row>
    <row r="73" spans="1:116" ht="18" customHeight="1" x14ac:dyDescent="0.2">
      <c r="A73" s="843"/>
      <c r="B73" s="843"/>
      <c r="C73" s="843"/>
      <c r="D73" s="843"/>
      <c r="E73" s="843"/>
      <c r="F73" s="843"/>
      <c r="G73" s="841"/>
      <c r="H73" s="841"/>
      <c r="I73" s="841"/>
      <c r="J73" s="841"/>
      <c r="K73" s="841"/>
      <c r="L73" s="841"/>
      <c r="M73" s="849"/>
      <c r="N73" s="849"/>
      <c r="O73" s="849"/>
      <c r="P73" s="849"/>
      <c r="Q73" s="849"/>
      <c r="R73" s="849"/>
      <c r="S73" s="849"/>
      <c r="T73" s="849"/>
      <c r="U73" s="849"/>
      <c r="V73" s="849"/>
      <c r="W73" s="849"/>
      <c r="X73" s="849"/>
      <c r="Y73" s="849"/>
      <c r="Z73" s="849"/>
      <c r="AA73" s="849"/>
      <c r="AB73" s="849"/>
      <c r="AC73" s="849"/>
      <c r="AD73" s="849"/>
      <c r="AE73" s="849"/>
      <c r="AF73" s="849"/>
      <c r="AG73" s="849"/>
      <c r="AH73" s="849"/>
      <c r="AI73" s="849"/>
      <c r="AJ73" s="849"/>
      <c r="AK73" s="849"/>
      <c r="AL73" s="849"/>
      <c r="AM73" s="849"/>
      <c r="AN73" s="849"/>
      <c r="AO73" s="849"/>
      <c r="AP73" s="849"/>
      <c r="AQ73" s="849"/>
      <c r="AR73" s="849"/>
      <c r="AS73" s="849"/>
      <c r="AT73" s="849"/>
      <c r="AU73" s="849"/>
      <c r="AV73" s="834"/>
      <c r="AW73" s="835"/>
      <c r="AX73" s="835"/>
      <c r="AY73" s="835"/>
      <c r="AZ73" s="835"/>
      <c r="BA73" s="835"/>
      <c r="BB73" s="835"/>
      <c r="BC73" s="835"/>
      <c r="BD73" s="835"/>
      <c r="BE73" s="835"/>
      <c r="BF73" s="835"/>
      <c r="BG73" s="835"/>
      <c r="BH73" s="835"/>
      <c r="BI73" s="835"/>
      <c r="BJ73" s="835"/>
      <c r="BK73" s="835"/>
      <c r="BL73" s="835"/>
      <c r="BM73" s="835"/>
      <c r="BN73" s="835"/>
      <c r="BO73" s="835"/>
      <c r="BP73" s="835"/>
      <c r="BQ73" s="835"/>
      <c r="BR73" s="835"/>
      <c r="BS73" s="835"/>
      <c r="BT73" s="835"/>
      <c r="BU73" s="835"/>
      <c r="BV73" s="835"/>
      <c r="BW73" s="835"/>
      <c r="BX73" s="835"/>
      <c r="BY73" s="835"/>
      <c r="BZ73" s="835"/>
      <c r="CA73" s="835"/>
      <c r="CB73" s="835"/>
      <c r="CC73" s="835"/>
      <c r="CD73" s="835"/>
      <c r="CE73" s="835"/>
      <c r="CF73" s="836"/>
      <c r="CG73" s="921"/>
      <c r="CH73" s="922"/>
      <c r="CI73" s="922"/>
      <c r="CJ73" s="922"/>
      <c r="CK73" s="923"/>
      <c r="CL73" s="894"/>
      <c r="CM73" s="895"/>
      <c r="CN73" s="896"/>
      <c r="CO73" s="440"/>
      <c r="CP73" s="1046"/>
      <c r="CQ73" s="1044"/>
      <c r="CR73" s="1044"/>
      <c r="CS73" s="1044"/>
      <c r="CT73" s="1044"/>
      <c r="CU73" s="1044"/>
      <c r="CV73" s="1044"/>
      <c r="CW73" s="1044"/>
      <c r="CX73" s="1044"/>
      <c r="CY73" s="1044"/>
      <c r="CZ73" s="1044"/>
      <c r="DA73" s="1044"/>
      <c r="DB73" s="1044"/>
      <c r="DC73" s="1044"/>
      <c r="DD73" s="1044"/>
      <c r="DE73" s="1042"/>
      <c r="DF73" s="1"/>
      <c r="DG73" s="1"/>
      <c r="DH73" s="1"/>
      <c r="DI73" s="1"/>
      <c r="DJ73" s="534"/>
      <c r="DK73" s="534"/>
      <c r="DL73" s="814"/>
    </row>
    <row r="74" spans="1:116" ht="18" customHeight="1" x14ac:dyDescent="0.2">
      <c r="A74" s="843"/>
      <c r="B74" s="843"/>
      <c r="C74" s="843"/>
      <c r="D74" s="843"/>
      <c r="E74" s="843"/>
      <c r="F74" s="843"/>
      <c r="G74" s="840" t="str">
        <f ca="1">CONCATENATE("C ",(CELL("contenu",'Fiche (5)'!$A$27:$C$29)))</f>
        <v>C 0</v>
      </c>
      <c r="H74" s="840"/>
      <c r="I74" s="840"/>
      <c r="J74" s="840"/>
      <c r="K74" s="840"/>
      <c r="L74" s="840"/>
      <c r="M74" s="849" t="e">
        <f ca="1">'Fiche (5)'!D27</f>
        <v>#N/A</v>
      </c>
      <c r="N74" s="849"/>
      <c r="O74" s="849"/>
      <c r="P74" s="849"/>
      <c r="Q74" s="849"/>
      <c r="R74" s="849"/>
      <c r="S74" s="849"/>
      <c r="T74" s="849"/>
      <c r="U74" s="849"/>
      <c r="V74" s="849"/>
      <c r="W74" s="849"/>
      <c r="X74" s="849"/>
      <c r="Y74" s="849"/>
      <c r="Z74" s="849"/>
      <c r="AA74" s="849"/>
      <c r="AB74" s="849"/>
      <c r="AC74" s="849"/>
      <c r="AD74" s="849"/>
      <c r="AE74" s="849"/>
      <c r="AF74" s="849"/>
      <c r="AG74" s="849"/>
      <c r="AH74" s="849"/>
      <c r="AI74" s="849"/>
      <c r="AJ74" s="849"/>
      <c r="AK74" s="849"/>
      <c r="AL74" s="849"/>
      <c r="AM74" s="849"/>
      <c r="AN74" s="849"/>
      <c r="AO74" s="849"/>
      <c r="AP74" s="849"/>
      <c r="AQ74" s="849"/>
      <c r="AR74" s="849"/>
      <c r="AS74" s="849"/>
      <c r="AT74" s="849"/>
      <c r="AU74" s="849"/>
      <c r="AV74" s="825">
        <f>'Fiche (5)'!AD27</f>
        <v>0</v>
      </c>
      <c r="AW74" s="826"/>
      <c r="AX74" s="826"/>
      <c r="AY74" s="826"/>
      <c r="AZ74" s="826"/>
      <c r="BA74" s="826"/>
      <c r="BB74" s="826"/>
      <c r="BC74" s="826"/>
      <c r="BD74" s="826"/>
      <c r="BE74" s="826"/>
      <c r="BF74" s="826"/>
      <c r="BG74" s="826"/>
      <c r="BH74" s="826"/>
      <c r="BI74" s="826"/>
      <c r="BJ74" s="826"/>
      <c r="BK74" s="826"/>
      <c r="BL74" s="826"/>
      <c r="BM74" s="826"/>
      <c r="BN74" s="826"/>
      <c r="BO74" s="826"/>
      <c r="BP74" s="826"/>
      <c r="BQ74" s="826"/>
      <c r="BR74" s="826"/>
      <c r="BS74" s="826"/>
      <c r="BT74" s="826"/>
      <c r="BU74" s="826"/>
      <c r="BV74" s="826"/>
      <c r="BW74" s="826"/>
      <c r="BX74" s="826"/>
      <c r="BY74" s="826"/>
      <c r="BZ74" s="826"/>
      <c r="CA74" s="826"/>
      <c r="CB74" s="826"/>
      <c r="CC74" s="826"/>
      <c r="CD74" s="826"/>
      <c r="CE74" s="826"/>
      <c r="CF74" s="827"/>
      <c r="CG74" s="918" t="e">
        <f>'Fiche (5)'!BR29</f>
        <v>#VALUE!</v>
      </c>
      <c r="CH74" s="919"/>
      <c r="CI74" s="919"/>
      <c r="CJ74" s="919"/>
      <c r="CK74" s="920"/>
      <c r="CL74" s="888" t="str">
        <f ca="1">CONCATENATE("/",(CELL("contenu",'Fiche (5)'!BO29)))</f>
        <v>/0</v>
      </c>
      <c r="CM74" s="889"/>
      <c r="CN74" s="890"/>
      <c r="CO74" s="440"/>
      <c r="CP74" s="1046"/>
      <c r="CQ74" s="1044"/>
      <c r="CR74" s="1044"/>
      <c r="CS74" s="1044"/>
      <c r="CT74" s="1044"/>
      <c r="CU74" s="1044"/>
      <c r="CV74" s="1044"/>
      <c r="CW74" s="1044"/>
      <c r="CX74" s="1044"/>
      <c r="CY74" s="1044"/>
      <c r="CZ74" s="1044"/>
      <c r="DA74" s="1044"/>
      <c r="DB74" s="1044"/>
      <c r="DC74" s="1044"/>
      <c r="DD74" s="1044"/>
      <c r="DE74" s="1042"/>
      <c r="DF74" s="1"/>
      <c r="DG74" s="1"/>
      <c r="DH74" s="1"/>
      <c r="DI74" s="1"/>
      <c r="DJ74" s="534" t="str">
        <f>MID(AV76,8,1)</f>
        <v>é</v>
      </c>
      <c r="DK74" s="534" t="str">
        <f>DJ74</f>
        <v>é</v>
      </c>
      <c r="DL74" s="814" t="str">
        <f>'Fiche (5)'!O$9</f>
        <v>3</v>
      </c>
    </row>
    <row r="75" spans="1:116" ht="18" customHeight="1" x14ac:dyDescent="0.2">
      <c r="A75" s="843"/>
      <c r="B75" s="843"/>
      <c r="C75" s="843"/>
      <c r="D75" s="843"/>
      <c r="E75" s="843"/>
      <c r="F75" s="843"/>
      <c r="G75" s="841"/>
      <c r="H75" s="841"/>
      <c r="I75" s="841"/>
      <c r="J75" s="841"/>
      <c r="K75" s="841"/>
      <c r="L75" s="841"/>
      <c r="M75" s="849"/>
      <c r="N75" s="849"/>
      <c r="O75" s="849"/>
      <c r="P75" s="849"/>
      <c r="Q75" s="849"/>
      <c r="R75" s="849"/>
      <c r="S75" s="849"/>
      <c r="T75" s="849"/>
      <c r="U75" s="849"/>
      <c r="V75" s="849"/>
      <c r="W75" s="849"/>
      <c r="X75" s="849"/>
      <c r="Y75" s="849"/>
      <c r="Z75" s="849"/>
      <c r="AA75" s="849"/>
      <c r="AB75" s="849"/>
      <c r="AC75" s="849"/>
      <c r="AD75" s="849"/>
      <c r="AE75" s="849"/>
      <c r="AF75" s="849"/>
      <c r="AG75" s="849"/>
      <c r="AH75" s="849"/>
      <c r="AI75" s="849"/>
      <c r="AJ75" s="849"/>
      <c r="AK75" s="849"/>
      <c r="AL75" s="849"/>
      <c r="AM75" s="849"/>
      <c r="AN75" s="849"/>
      <c r="AO75" s="849"/>
      <c r="AP75" s="849"/>
      <c r="AQ75" s="849"/>
      <c r="AR75" s="849"/>
      <c r="AS75" s="849"/>
      <c r="AT75" s="849"/>
      <c r="AU75" s="849"/>
      <c r="AV75" s="825"/>
      <c r="AW75" s="826"/>
      <c r="AX75" s="826"/>
      <c r="AY75" s="826"/>
      <c r="AZ75" s="826"/>
      <c r="BA75" s="826"/>
      <c r="BB75" s="826"/>
      <c r="BC75" s="826"/>
      <c r="BD75" s="826"/>
      <c r="BE75" s="826"/>
      <c r="BF75" s="826"/>
      <c r="BG75" s="826"/>
      <c r="BH75" s="826"/>
      <c r="BI75" s="826"/>
      <c r="BJ75" s="826"/>
      <c r="BK75" s="826"/>
      <c r="BL75" s="826"/>
      <c r="BM75" s="826"/>
      <c r="BN75" s="826"/>
      <c r="BO75" s="826"/>
      <c r="BP75" s="826"/>
      <c r="BQ75" s="826"/>
      <c r="BR75" s="826"/>
      <c r="BS75" s="826"/>
      <c r="BT75" s="826"/>
      <c r="BU75" s="826"/>
      <c r="BV75" s="826"/>
      <c r="BW75" s="826"/>
      <c r="BX75" s="826"/>
      <c r="BY75" s="826"/>
      <c r="BZ75" s="826"/>
      <c r="CA75" s="826"/>
      <c r="CB75" s="826"/>
      <c r="CC75" s="826"/>
      <c r="CD75" s="826"/>
      <c r="CE75" s="826"/>
      <c r="CF75" s="827"/>
      <c r="CG75" s="918"/>
      <c r="CH75" s="919"/>
      <c r="CI75" s="919"/>
      <c r="CJ75" s="919"/>
      <c r="CK75" s="920"/>
      <c r="CL75" s="891"/>
      <c r="CM75" s="892"/>
      <c r="CN75" s="893"/>
      <c r="CO75" s="440"/>
      <c r="CP75" s="1046"/>
      <c r="CQ75" s="1044"/>
      <c r="CR75" s="1044"/>
      <c r="CS75" s="1044"/>
      <c r="CT75" s="1044"/>
      <c r="CU75" s="1044"/>
      <c r="CV75" s="1044"/>
      <c r="CW75" s="1044"/>
      <c r="CX75" s="1044"/>
      <c r="CY75" s="1044"/>
      <c r="CZ75" s="1044"/>
      <c r="DA75" s="1044"/>
      <c r="DB75" s="1044"/>
      <c r="DC75" s="1044"/>
      <c r="DD75" s="1044"/>
      <c r="DE75" s="1042"/>
      <c r="DF75" s="1"/>
      <c r="DG75" s="1"/>
      <c r="DH75" s="1"/>
      <c r="DI75" s="1"/>
      <c r="DJ75" s="534"/>
      <c r="DK75" s="534"/>
      <c r="DL75" s="814"/>
    </row>
    <row r="76" spans="1:116" ht="18" customHeight="1" x14ac:dyDescent="0.2">
      <c r="A76" s="843"/>
      <c r="B76" s="843"/>
      <c r="C76" s="843"/>
      <c r="D76" s="843"/>
      <c r="E76" s="843"/>
      <c r="F76" s="843"/>
      <c r="G76" s="841"/>
      <c r="H76" s="841"/>
      <c r="I76" s="841"/>
      <c r="J76" s="841"/>
      <c r="K76" s="841"/>
      <c r="L76" s="841"/>
      <c r="M76" s="849"/>
      <c r="N76" s="849"/>
      <c r="O76" s="849"/>
      <c r="P76" s="849"/>
      <c r="Q76" s="849"/>
      <c r="R76" s="849"/>
      <c r="S76" s="849"/>
      <c r="T76" s="849"/>
      <c r="U76" s="849"/>
      <c r="V76" s="849"/>
      <c r="W76" s="849"/>
      <c r="X76" s="849"/>
      <c r="Y76" s="849"/>
      <c r="Z76" s="849"/>
      <c r="AA76" s="849"/>
      <c r="AB76" s="849"/>
      <c r="AC76" s="849"/>
      <c r="AD76" s="849"/>
      <c r="AE76" s="849"/>
      <c r="AF76" s="849"/>
      <c r="AG76" s="849"/>
      <c r="AH76" s="849"/>
      <c r="AI76" s="849"/>
      <c r="AJ76" s="849"/>
      <c r="AK76" s="849"/>
      <c r="AL76" s="849"/>
      <c r="AM76" s="849"/>
      <c r="AN76" s="849"/>
      <c r="AO76" s="849"/>
      <c r="AP76" s="849"/>
      <c r="AQ76" s="849"/>
      <c r="AR76" s="849"/>
      <c r="AS76" s="849"/>
      <c r="AT76" s="849"/>
      <c r="AU76" s="849"/>
      <c r="AV76" s="828" t="str">
        <f>IF('Fiche (5)'!BA29=FALSE,(IF('Fiche (5)'!BC29=FALSE,(IF('Fiche (5)'!$BE$29=FALSE,(IF('Fiche (5)'!$BG$29=FALSE,(IF('Fiche (5)'!$BI$29=FALSE,(IF('Fiche (5)'!$BK$29=FALSE,"Non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76" s="829"/>
      <c r="AX76" s="829"/>
      <c r="AY76" s="829"/>
      <c r="AZ76" s="829"/>
      <c r="BA76" s="829"/>
      <c r="BB76" s="829"/>
      <c r="BC76" s="829"/>
      <c r="BD76" s="829"/>
      <c r="BE76" s="829"/>
      <c r="BF76" s="829"/>
      <c r="BG76" s="829"/>
      <c r="BH76" s="829"/>
      <c r="BI76" s="829"/>
      <c r="BJ76" s="829"/>
      <c r="BK76" s="829"/>
      <c r="BL76" s="829"/>
      <c r="BM76" s="829"/>
      <c r="BN76" s="829"/>
      <c r="BO76" s="829"/>
      <c r="BP76" s="829"/>
      <c r="BQ76" s="829"/>
      <c r="BR76" s="829"/>
      <c r="BS76" s="829"/>
      <c r="BT76" s="829"/>
      <c r="BU76" s="829"/>
      <c r="BV76" s="829"/>
      <c r="BW76" s="829"/>
      <c r="BX76" s="829"/>
      <c r="BY76" s="829"/>
      <c r="BZ76" s="829"/>
      <c r="CA76" s="829"/>
      <c r="CB76" s="829"/>
      <c r="CC76" s="829"/>
      <c r="CD76" s="829"/>
      <c r="CE76" s="829"/>
      <c r="CF76" s="830"/>
      <c r="CG76" s="918"/>
      <c r="CH76" s="919"/>
      <c r="CI76" s="919"/>
      <c r="CJ76" s="919"/>
      <c r="CK76" s="920"/>
      <c r="CL76" s="891"/>
      <c r="CM76" s="892"/>
      <c r="CN76" s="893"/>
      <c r="CO76" s="440"/>
      <c r="CP76" s="1046"/>
      <c r="CQ76" s="1044"/>
      <c r="CR76" s="1044"/>
      <c r="CS76" s="1044"/>
      <c r="CT76" s="1044"/>
      <c r="CU76" s="1044"/>
      <c r="CV76" s="1044"/>
      <c r="CW76" s="1044"/>
      <c r="CX76" s="1044"/>
      <c r="CY76" s="1044"/>
      <c r="CZ76" s="1044"/>
      <c r="DA76" s="1044"/>
      <c r="DB76" s="1044"/>
      <c r="DC76" s="1044"/>
      <c r="DD76" s="1044"/>
      <c r="DE76" s="1042"/>
      <c r="DF76" s="1"/>
      <c r="DG76" s="1"/>
      <c r="DH76" s="1"/>
      <c r="DI76" s="1"/>
      <c r="DJ76" s="534"/>
      <c r="DK76" s="534"/>
      <c r="DL76" s="814"/>
    </row>
    <row r="77" spans="1:116" ht="18" customHeight="1" thickBot="1" x14ac:dyDescent="0.25">
      <c r="A77" s="844"/>
      <c r="B77" s="844"/>
      <c r="C77" s="844"/>
      <c r="D77" s="844"/>
      <c r="E77" s="844"/>
      <c r="F77" s="844"/>
      <c r="G77" s="841"/>
      <c r="H77" s="841"/>
      <c r="I77" s="841"/>
      <c r="J77" s="841"/>
      <c r="K77" s="841"/>
      <c r="L77" s="841"/>
      <c r="M77" s="849"/>
      <c r="N77" s="849"/>
      <c r="O77" s="849"/>
      <c r="P77" s="849"/>
      <c r="Q77" s="849"/>
      <c r="R77" s="849"/>
      <c r="S77" s="849"/>
      <c r="T77" s="849"/>
      <c r="U77" s="849"/>
      <c r="V77" s="849"/>
      <c r="W77" s="849"/>
      <c r="X77" s="849"/>
      <c r="Y77" s="849"/>
      <c r="Z77" s="849"/>
      <c r="AA77" s="849"/>
      <c r="AB77" s="849"/>
      <c r="AC77" s="849"/>
      <c r="AD77" s="849"/>
      <c r="AE77" s="849"/>
      <c r="AF77" s="849"/>
      <c r="AG77" s="849"/>
      <c r="AH77" s="849"/>
      <c r="AI77" s="849"/>
      <c r="AJ77" s="849"/>
      <c r="AK77" s="849"/>
      <c r="AL77" s="849"/>
      <c r="AM77" s="849"/>
      <c r="AN77" s="849"/>
      <c r="AO77" s="849"/>
      <c r="AP77" s="849"/>
      <c r="AQ77" s="849"/>
      <c r="AR77" s="849"/>
      <c r="AS77" s="849"/>
      <c r="AT77" s="849"/>
      <c r="AU77" s="849"/>
      <c r="AV77" s="834"/>
      <c r="AW77" s="835"/>
      <c r="AX77" s="835"/>
      <c r="AY77" s="835"/>
      <c r="AZ77" s="835"/>
      <c r="BA77" s="835"/>
      <c r="BB77" s="835"/>
      <c r="BC77" s="835"/>
      <c r="BD77" s="835"/>
      <c r="BE77" s="835"/>
      <c r="BF77" s="835"/>
      <c r="BG77" s="835"/>
      <c r="BH77" s="835"/>
      <c r="BI77" s="835"/>
      <c r="BJ77" s="835"/>
      <c r="BK77" s="835"/>
      <c r="BL77" s="835"/>
      <c r="BM77" s="835"/>
      <c r="BN77" s="835"/>
      <c r="BO77" s="835"/>
      <c r="BP77" s="835"/>
      <c r="BQ77" s="835"/>
      <c r="BR77" s="835"/>
      <c r="BS77" s="835"/>
      <c r="BT77" s="835"/>
      <c r="BU77" s="835"/>
      <c r="BV77" s="835"/>
      <c r="BW77" s="835"/>
      <c r="BX77" s="835"/>
      <c r="BY77" s="835"/>
      <c r="BZ77" s="835"/>
      <c r="CA77" s="835"/>
      <c r="CB77" s="835"/>
      <c r="CC77" s="835"/>
      <c r="CD77" s="835"/>
      <c r="CE77" s="835"/>
      <c r="CF77" s="836"/>
      <c r="CG77" s="921"/>
      <c r="CH77" s="922"/>
      <c r="CI77" s="922"/>
      <c r="CJ77" s="922"/>
      <c r="CK77" s="923"/>
      <c r="CL77" s="894"/>
      <c r="CM77" s="895"/>
      <c r="CN77" s="896"/>
      <c r="CO77" s="440"/>
      <c r="CP77" s="1047"/>
      <c r="CQ77" s="1045"/>
      <c r="CR77" s="1045"/>
      <c r="CS77" s="1045"/>
      <c r="CT77" s="1045"/>
      <c r="CU77" s="1045"/>
      <c r="CV77" s="1045"/>
      <c r="CW77" s="1045"/>
      <c r="CX77" s="1045"/>
      <c r="CY77" s="1045"/>
      <c r="CZ77" s="1045"/>
      <c r="DA77" s="1045"/>
      <c r="DB77" s="1045"/>
      <c r="DC77" s="1045"/>
      <c r="DD77" s="1045"/>
      <c r="DE77" s="1043"/>
      <c r="DF77" s="1"/>
      <c r="DG77" s="1"/>
      <c r="DH77" s="1"/>
      <c r="DI77" s="1"/>
      <c r="DJ77" s="534"/>
      <c r="DK77" s="534"/>
      <c r="DL77" s="814"/>
    </row>
    <row r="78" spans="1:116" ht="18" customHeight="1" x14ac:dyDescent="0.2">
      <c r="A78" s="842" t="str">
        <f ca="1">CELL("contenu",'Fiche (6)'!$G$11:$BO$12)</f>
        <v xml:space="preserve">Fixer, solidariser les ouvrages aux supports </v>
      </c>
      <c r="B78" s="842"/>
      <c r="C78" s="842"/>
      <c r="D78" s="842"/>
      <c r="E78" s="842"/>
      <c r="F78" s="842"/>
      <c r="G78" s="862" t="str">
        <f ca="1">CONCATENATE("C ",(CELL("contenu",'Fiche (6)'!$A$21:$C$23)))</f>
        <v>C 4.5.2</v>
      </c>
      <c r="H78" s="862"/>
      <c r="I78" s="862"/>
      <c r="J78" s="862"/>
      <c r="K78" s="862"/>
      <c r="L78" s="862"/>
      <c r="M78" s="850" t="str">
        <f ca="1">'Fiche (6)'!D21</f>
        <v>Mettre en œuvre les fixations sur les supports :
• scellement hydraulique,
• scellement chimique,
• fixation mécanique.</v>
      </c>
      <c r="N78" s="850"/>
      <c r="O78" s="850"/>
      <c r="P78" s="850"/>
      <c r="Q78" s="850"/>
      <c r="R78" s="850"/>
      <c r="S78" s="850"/>
      <c r="T78" s="850"/>
      <c r="U78" s="850"/>
      <c r="V78" s="850"/>
      <c r="W78" s="850"/>
      <c r="X78" s="850"/>
      <c r="Y78" s="850"/>
      <c r="Z78" s="850"/>
      <c r="AA78" s="850"/>
      <c r="AB78" s="850"/>
      <c r="AC78" s="850"/>
      <c r="AD78" s="850"/>
      <c r="AE78" s="850"/>
      <c r="AF78" s="850"/>
      <c r="AG78" s="850"/>
      <c r="AH78" s="850"/>
      <c r="AI78" s="850"/>
      <c r="AJ78" s="850"/>
      <c r="AK78" s="850"/>
      <c r="AL78" s="850"/>
      <c r="AM78" s="850"/>
      <c r="AN78" s="850"/>
      <c r="AO78" s="850"/>
      <c r="AP78" s="850"/>
      <c r="AQ78" s="850"/>
      <c r="AR78" s="850"/>
      <c r="AS78" s="850"/>
      <c r="AT78" s="850"/>
      <c r="AU78" s="850"/>
      <c r="AV78" s="822" t="str">
        <f>'Fiche (6)'!AD21</f>
        <v>Les tasseaux sont correctement posés sur les cloisons.
Le choix des vis est judicieux (et adapté aux chevilles).</v>
      </c>
      <c r="AW78" s="823"/>
      <c r="AX78" s="823"/>
      <c r="AY78" s="823"/>
      <c r="AZ78" s="823"/>
      <c r="BA78" s="823"/>
      <c r="BB78" s="823"/>
      <c r="BC78" s="823"/>
      <c r="BD78" s="823"/>
      <c r="BE78" s="823"/>
      <c r="BF78" s="823"/>
      <c r="BG78" s="823"/>
      <c r="BH78" s="823"/>
      <c r="BI78" s="823"/>
      <c r="BJ78" s="823"/>
      <c r="BK78" s="823"/>
      <c r="BL78" s="823"/>
      <c r="BM78" s="823"/>
      <c r="BN78" s="823"/>
      <c r="BO78" s="823"/>
      <c r="BP78" s="823"/>
      <c r="BQ78" s="823"/>
      <c r="BR78" s="823"/>
      <c r="BS78" s="823"/>
      <c r="BT78" s="823"/>
      <c r="BU78" s="823"/>
      <c r="BV78" s="823"/>
      <c r="BW78" s="823"/>
      <c r="BX78" s="823"/>
      <c r="BY78" s="823"/>
      <c r="BZ78" s="823"/>
      <c r="CA78" s="823"/>
      <c r="CB78" s="823"/>
      <c r="CC78" s="823"/>
      <c r="CD78" s="823"/>
      <c r="CE78" s="823"/>
      <c r="CF78" s="824"/>
      <c r="CG78" s="924">
        <f>'Fiche (6)'!BR23</f>
        <v>0</v>
      </c>
      <c r="CH78" s="925"/>
      <c r="CI78" s="925"/>
      <c r="CJ78" s="925"/>
      <c r="CK78" s="926"/>
      <c r="CL78" s="936" t="str">
        <f ca="1">CONCATENATE("/",(CELL("contenu",'Fiche (6)'!BO23)))</f>
        <v>/0</v>
      </c>
      <c r="CM78" s="937"/>
      <c r="CN78" s="938"/>
      <c r="CO78" s="439"/>
      <c r="CP78" s="1050"/>
      <c r="CQ78" s="1048"/>
      <c r="CR78" s="1048"/>
      <c r="CS78" s="1048"/>
      <c r="CT78" s="1048"/>
      <c r="CU78" s="1048"/>
      <c r="CV78" s="1048"/>
      <c r="CW78" s="1048"/>
      <c r="CX78" s="1048"/>
      <c r="CY78" s="1048"/>
      <c r="CZ78" s="1048"/>
      <c r="DA78" s="1048"/>
      <c r="DB78" s="1048"/>
      <c r="DC78" s="1048"/>
      <c r="DD78" s="1048"/>
      <c r="DE78" s="1049"/>
      <c r="DF78" s="1"/>
      <c r="DG78" s="1"/>
      <c r="DH78" s="1"/>
      <c r="DI78" s="1"/>
      <c r="DJ78" s="534" t="str">
        <f>MID(AV80,8,1)</f>
        <v>5</v>
      </c>
      <c r="DK78" s="534" t="str">
        <f>DJ78</f>
        <v>5</v>
      </c>
      <c r="DL78" s="814" t="str">
        <f>'Fiche (6)'!O$9</f>
        <v>3</v>
      </c>
    </row>
    <row r="79" spans="1:116" ht="18" customHeight="1" x14ac:dyDescent="0.2">
      <c r="A79" s="843"/>
      <c r="B79" s="843"/>
      <c r="C79" s="843"/>
      <c r="D79" s="843"/>
      <c r="E79" s="843"/>
      <c r="F79" s="843"/>
      <c r="G79" s="841"/>
      <c r="H79" s="841"/>
      <c r="I79" s="841"/>
      <c r="J79" s="841"/>
      <c r="K79" s="841"/>
      <c r="L79" s="841"/>
      <c r="M79" s="849"/>
      <c r="N79" s="849"/>
      <c r="O79" s="849"/>
      <c r="P79" s="849"/>
      <c r="Q79" s="849"/>
      <c r="R79" s="849"/>
      <c r="S79" s="849"/>
      <c r="T79" s="849"/>
      <c r="U79" s="849"/>
      <c r="V79" s="849"/>
      <c r="W79" s="849"/>
      <c r="X79" s="849"/>
      <c r="Y79" s="849"/>
      <c r="Z79" s="849"/>
      <c r="AA79" s="849"/>
      <c r="AB79" s="849"/>
      <c r="AC79" s="849"/>
      <c r="AD79" s="849"/>
      <c r="AE79" s="849"/>
      <c r="AF79" s="849"/>
      <c r="AG79" s="849"/>
      <c r="AH79" s="849"/>
      <c r="AI79" s="849"/>
      <c r="AJ79" s="849"/>
      <c r="AK79" s="849"/>
      <c r="AL79" s="849"/>
      <c r="AM79" s="849"/>
      <c r="AN79" s="849"/>
      <c r="AO79" s="849"/>
      <c r="AP79" s="849"/>
      <c r="AQ79" s="849"/>
      <c r="AR79" s="849"/>
      <c r="AS79" s="849"/>
      <c r="AT79" s="849"/>
      <c r="AU79" s="849"/>
      <c r="AV79" s="825"/>
      <c r="AW79" s="826"/>
      <c r="AX79" s="826"/>
      <c r="AY79" s="826"/>
      <c r="AZ79" s="826"/>
      <c r="BA79" s="826"/>
      <c r="BB79" s="826"/>
      <c r="BC79" s="826"/>
      <c r="BD79" s="826"/>
      <c r="BE79" s="826"/>
      <c r="BF79" s="826"/>
      <c r="BG79" s="826"/>
      <c r="BH79" s="826"/>
      <c r="BI79" s="826"/>
      <c r="BJ79" s="826"/>
      <c r="BK79" s="826"/>
      <c r="BL79" s="826"/>
      <c r="BM79" s="826"/>
      <c r="BN79" s="826"/>
      <c r="BO79" s="826"/>
      <c r="BP79" s="826"/>
      <c r="BQ79" s="826"/>
      <c r="BR79" s="826"/>
      <c r="BS79" s="826"/>
      <c r="BT79" s="826"/>
      <c r="BU79" s="826"/>
      <c r="BV79" s="826"/>
      <c r="BW79" s="826"/>
      <c r="BX79" s="826"/>
      <c r="BY79" s="826"/>
      <c r="BZ79" s="826"/>
      <c r="CA79" s="826"/>
      <c r="CB79" s="826"/>
      <c r="CC79" s="826"/>
      <c r="CD79" s="826"/>
      <c r="CE79" s="826"/>
      <c r="CF79" s="827"/>
      <c r="CG79" s="918"/>
      <c r="CH79" s="919"/>
      <c r="CI79" s="919"/>
      <c r="CJ79" s="919"/>
      <c r="CK79" s="920"/>
      <c r="CL79" s="939"/>
      <c r="CM79" s="940"/>
      <c r="CN79" s="941"/>
      <c r="CO79" s="439"/>
      <c r="CP79" s="1046"/>
      <c r="CQ79" s="1044"/>
      <c r="CR79" s="1044"/>
      <c r="CS79" s="1044"/>
      <c r="CT79" s="1044"/>
      <c r="CU79" s="1044"/>
      <c r="CV79" s="1044"/>
      <c r="CW79" s="1044"/>
      <c r="CX79" s="1044"/>
      <c r="CY79" s="1044"/>
      <c r="CZ79" s="1044"/>
      <c r="DA79" s="1044"/>
      <c r="DB79" s="1044"/>
      <c r="DC79" s="1044"/>
      <c r="DD79" s="1044"/>
      <c r="DE79" s="1042"/>
      <c r="DF79" s="1"/>
      <c r="DG79" s="1"/>
      <c r="DH79" s="1"/>
      <c r="DI79" s="1"/>
      <c r="DJ79" s="534"/>
      <c r="DK79" s="534"/>
      <c r="DL79" s="814"/>
    </row>
    <row r="80" spans="1:116" ht="18" customHeight="1" x14ac:dyDescent="0.2">
      <c r="A80" s="843"/>
      <c r="B80" s="843"/>
      <c r="C80" s="843"/>
      <c r="D80" s="843"/>
      <c r="E80" s="843"/>
      <c r="F80" s="843"/>
      <c r="G80" s="841"/>
      <c r="H80" s="841"/>
      <c r="I80" s="841"/>
      <c r="J80" s="841"/>
      <c r="K80" s="841"/>
      <c r="L80" s="841"/>
      <c r="M80" s="849"/>
      <c r="N80" s="849"/>
      <c r="O80" s="849"/>
      <c r="P80" s="849"/>
      <c r="Q80" s="849"/>
      <c r="R80" s="849"/>
      <c r="S80" s="849"/>
      <c r="T80" s="849"/>
      <c r="U80" s="849"/>
      <c r="V80" s="849"/>
      <c r="W80" s="849"/>
      <c r="X80" s="849"/>
      <c r="Y80" s="849"/>
      <c r="Z80" s="849"/>
      <c r="AA80" s="849"/>
      <c r="AB80" s="849"/>
      <c r="AC80" s="849"/>
      <c r="AD80" s="849"/>
      <c r="AE80" s="849"/>
      <c r="AF80" s="849"/>
      <c r="AG80" s="849"/>
      <c r="AH80" s="849"/>
      <c r="AI80" s="849"/>
      <c r="AJ80" s="849"/>
      <c r="AK80" s="849"/>
      <c r="AL80" s="849"/>
      <c r="AM80" s="849"/>
      <c r="AN80" s="849"/>
      <c r="AO80" s="849"/>
      <c r="AP80" s="849"/>
      <c r="AQ80" s="849"/>
      <c r="AR80" s="849"/>
      <c r="AS80" s="849"/>
      <c r="AT80" s="849"/>
      <c r="AU80" s="849"/>
      <c r="AV80" s="828" t="str">
        <f>IF('Fiche (6)'!BA23=FALSE,(IF('Fiche (6)'!BC23=FALSE,(IF('Fiche (6)'!$BE$23=FALSE,(IF('Fiche (6)'!$BG$23=FALSE,(IF('Fiche (6)'!$BI$23=FALSE,(IF('Fiche (6)'!$BK$23=FALSE,"Non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5: La démarche est cohérente et les résultats sont justes.</v>
      </c>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829"/>
      <c r="BZ80" s="829"/>
      <c r="CA80" s="829"/>
      <c r="CB80" s="829"/>
      <c r="CC80" s="829"/>
      <c r="CD80" s="829"/>
      <c r="CE80" s="829"/>
      <c r="CF80" s="830"/>
      <c r="CG80" s="918"/>
      <c r="CH80" s="919"/>
      <c r="CI80" s="919"/>
      <c r="CJ80" s="919"/>
      <c r="CK80" s="920"/>
      <c r="CL80" s="939"/>
      <c r="CM80" s="940"/>
      <c r="CN80" s="941"/>
      <c r="CO80" s="439"/>
      <c r="CP80" s="1046"/>
      <c r="CQ80" s="1044"/>
      <c r="CR80" s="1044"/>
      <c r="CS80" s="1044"/>
      <c r="CT80" s="1044"/>
      <c r="CU80" s="1044"/>
      <c r="CV80" s="1044"/>
      <c r="CW80" s="1044"/>
      <c r="CX80" s="1044"/>
      <c r="CY80" s="1044"/>
      <c r="CZ80" s="1044"/>
      <c r="DA80" s="1044"/>
      <c r="DB80" s="1044"/>
      <c r="DC80" s="1044"/>
      <c r="DD80" s="1044"/>
      <c r="DE80" s="1042"/>
      <c r="DF80" s="1"/>
      <c r="DG80" s="1"/>
      <c r="DH80" s="1"/>
      <c r="DI80" s="1"/>
      <c r="DJ80" s="534"/>
      <c r="DK80" s="534"/>
      <c r="DL80" s="814"/>
    </row>
    <row r="81" spans="1:116" ht="18" customHeight="1" x14ac:dyDescent="0.2">
      <c r="A81" s="843"/>
      <c r="B81" s="843"/>
      <c r="C81" s="843"/>
      <c r="D81" s="843"/>
      <c r="E81" s="843"/>
      <c r="F81" s="843"/>
      <c r="G81" s="863"/>
      <c r="H81" s="863"/>
      <c r="I81" s="863"/>
      <c r="J81" s="863"/>
      <c r="K81" s="863"/>
      <c r="L81" s="863"/>
      <c r="M81" s="849"/>
      <c r="N81" s="849"/>
      <c r="O81" s="849"/>
      <c r="P81" s="849"/>
      <c r="Q81" s="849"/>
      <c r="R81" s="849"/>
      <c r="S81" s="849"/>
      <c r="T81" s="849"/>
      <c r="U81" s="849"/>
      <c r="V81" s="849"/>
      <c r="W81" s="849"/>
      <c r="X81" s="849"/>
      <c r="Y81" s="849"/>
      <c r="Z81" s="849"/>
      <c r="AA81" s="849"/>
      <c r="AB81" s="849"/>
      <c r="AC81" s="849"/>
      <c r="AD81" s="849"/>
      <c r="AE81" s="849"/>
      <c r="AF81" s="849"/>
      <c r="AG81" s="849"/>
      <c r="AH81" s="849"/>
      <c r="AI81" s="849"/>
      <c r="AJ81" s="849"/>
      <c r="AK81" s="849"/>
      <c r="AL81" s="849"/>
      <c r="AM81" s="849"/>
      <c r="AN81" s="849"/>
      <c r="AO81" s="849"/>
      <c r="AP81" s="849"/>
      <c r="AQ81" s="849"/>
      <c r="AR81" s="849"/>
      <c r="AS81" s="849"/>
      <c r="AT81" s="849"/>
      <c r="AU81" s="849"/>
      <c r="AV81" s="828"/>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c r="BU81" s="829"/>
      <c r="BV81" s="829"/>
      <c r="BW81" s="829"/>
      <c r="BX81" s="829"/>
      <c r="BY81" s="829"/>
      <c r="BZ81" s="829"/>
      <c r="CA81" s="829"/>
      <c r="CB81" s="829"/>
      <c r="CC81" s="829"/>
      <c r="CD81" s="829"/>
      <c r="CE81" s="829"/>
      <c r="CF81" s="830"/>
      <c r="CG81" s="918"/>
      <c r="CH81" s="919"/>
      <c r="CI81" s="919"/>
      <c r="CJ81" s="919"/>
      <c r="CK81" s="920"/>
      <c r="CL81" s="939"/>
      <c r="CM81" s="940"/>
      <c r="CN81" s="941"/>
      <c r="CO81" s="439"/>
      <c r="CP81" s="1046"/>
      <c r="CQ81" s="1044"/>
      <c r="CR81" s="1044"/>
      <c r="CS81" s="1044"/>
      <c r="CT81" s="1044"/>
      <c r="CU81" s="1044"/>
      <c r="CV81" s="1044"/>
      <c r="CW81" s="1044"/>
      <c r="CX81" s="1044"/>
      <c r="CY81" s="1044"/>
      <c r="CZ81" s="1044"/>
      <c r="DA81" s="1044"/>
      <c r="DB81" s="1044"/>
      <c r="DC81" s="1044"/>
      <c r="DD81" s="1044"/>
      <c r="DE81" s="1042"/>
      <c r="DF81" s="1"/>
      <c r="DG81" s="1"/>
      <c r="DH81" s="1"/>
      <c r="DI81" s="1"/>
      <c r="DJ81" s="534"/>
      <c r="DK81" s="534"/>
      <c r="DL81" s="814"/>
    </row>
    <row r="82" spans="1:116" ht="18" customHeight="1" x14ac:dyDescent="0.2">
      <c r="A82" s="843"/>
      <c r="B82" s="843"/>
      <c r="C82" s="843"/>
      <c r="D82" s="843"/>
      <c r="E82" s="843"/>
      <c r="F82" s="843"/>
      <c r="G82" s="841" t="str">
        <f ca="1">CONCATENATE("C ",(CELL("contenu",'Fiche (6)'!$A$24:$C$26)))</f>
        <v>C 4.5.4</v>
      </c>
      <c r="H82" s="841"/>
      <c r="I82" s="841"/>
      <c r="J82" s="841"/>
      <c r="K82" s="841"/>
      <c r="L82" s="841"/>
      <c r="M82" s="849" t="str">
        <f ca="1">'Fiche (6)'!D24</f>
        <v>Solidariser les ouvrages aux supports.</v>
      </c>
      <c r="N82" s="849"/>
      <c r="O82" s="849"/>
      <c r="P82" s="849"/>
      <c r="Q82" s="849"/>
      <c r="R82" s="849"/>
      <c r="S82" s="849"/>
      <c r="T82" s="849"/>
      <c r="U82" s="849"/>
      <c r="V82" s="849"/>
      <c r="W82" s="849"/>
      <c r="X82" s="849"/>
      <c r="Y82" s="849"/>
      <c r="Z82" s="849"/>
      <c r="AA82" s="849"/>
      <c r="AB82" s="849"/>
      <c r="AC82" s="849"/>
      <c r="AD82" s="849"/>
      <c r="AE82" s="849"/>
      <c r="AF82" s="849"/>
      <c r="AG82" s="849"/>
      <c r="AH82" s="849"/>
      <c r="AI82" s="849"/>
      <c r="AJ82" s="849"/>
      <c r="AK82" s="849"/>
      <c r="AL82" s="849"/>
      <c r="AM82" s="849"/>
      <c r="AN82" s="849"/>
      <c r="AO82" s="849"/>
      <c r="AP82" s="849"/>
      <c r="AQ82" s="849"/>
      <c r="AR82" s="849"/>
      <c r="AS82" s="849"/>
      <c r="AT82" s="849"/>
      <c r="AU82" s="849"/>
      <c r="AV82" s="831" t="str">
        <f>'Fiche (6)'!AD24</f>
        <v>La tablette est correctement fixée sur les tasseaux.
Le vissage est "propre".</v>
      </c>
      <c r="AW82" s="832"/>
      <c r="AX82" s="832"/>
      <c r="AY82" s="832"/>
      <c r="AZ82" s="832"/>
      <c r="BA82" s="832"/>
      <c r="BB82" s="832"/>
      <c r="BC82" s="832"/>
      <c r="BD82" s="832"/>
      <c r="BE82" s="832"/>
      <c r="BF82" s="832"/>
      <c r="BG82" s="832"/>
      <c r="BH82" s="832"/>
      <c r="BI82" s="832"/>
      <c r="BJ82" s="832"/>
      <c r="BK82" s="832"/>
      <c r="BL82" s="832"/>
      <c r="BM82" s="832"/>
      <c r="BN82" s="832"/>
      <c r="BO82" s="832"/>
      <c r="BP82" s="832"/>
      <c r="BQ82" s="832"/>
      <c r="BR82" s="832"/>
      <c r="BS82" s="832"/>
      <c r="BT82" s="832"/>
      <c r="BU82" s="832"/>
      <c r="BV82" s="832"/>
      <c r="BW82" s="832"/>
      <c r="BX82" s="832"/>
      <c r="BY82" s="832"/>
      <c r="BZ82" s="832"/>
      <c r="CA82" s="832"/>
      <c r="CB82" s="832"/>
      <c r="CC82" s="832"/>
      <c r="CD82" s="832"/>
      <c r="CE82" s="832"/>
      <c r="CF82" s="833"/>
      <c r="CG82" s="915">
        <f>'Fiche (6)'!BR26</f>
        <v>0</v>
      </c>
      <c r="CH82" s="916"/>
      <c r="CI82" s="916"/>
      <c r="CJ82" s="916"/>
      <c r="CK82" s="917"/>
      <c r="CL82" s="888" t="str">
        <f ca="1">CONCATENATE("/",(CELL("contenu",'Fiche (6)'!BO26)))</f>
        <v>/0</v>
      </c>
      <c r="CM82" s="889"/>
      <c r="CN82" s="890"/>
      <c r="CO82" s="440"/>
      <c r="CP82" s="1046"/>
      <c r="CQ82" s="1044"/>
      <c r="CR82" s="1044"/>
      <c r="CS82" s="1044"/>
      <c r="CT82" s="1044"/>
      <c r="CU82" s="1044"/>
      <c r="CV82" s="1044"/>
      <c r="CW82" s="1044"/>
      <c r="CX82" s="1044"/>
      <c r="CY82" s="1044"/>
      <c r="CZ82" s="1044"/>
      <c r="DA82" s="1044"/>
      <c r="DB82" s="1044"/>
      <c r="DC82" s="1044"/>
      <c r="DD82" s="1044"/>
      <c r="DE82" s="1042"/>
      <c r="DF82" s="1"/>
      <c r="DG82" s="1"/>
      <c r="DH82" s="1"/>
      <c r="DI82" s="1"/>
      <c r="DJ82" s="534" t="str">
        <f>MID(AV84,8,1)</f>
        <v>6</v>
      </c>
      <c r="DK82" s="534" t="str">
        <f>DJ82</f>
        <v>6</v>
      </c>
      <c r="DL82" s="814" t="str">
        <f>'Fiche (6)'!O$9</f>
        <v>3</v>
      </c>
    </row>
    <row r="83" spans="1:116" ht="18" customHeight="1" x14ac:dyDescent="0.2">
      <c r="A83" s="843"/>
      <c r="B83" s="843"/>
      <c r="C83" s="843"/>
      <c r="D83" s="843"/>
      <c r="E83" s="843"/>
      <c r="F83" s="843"/>
      <c r="G83" s="841"/>
      <c r="H83" s="841"/>
      <c r="I83" s="841"/>
      <c r="J83" s="841"/>
      <c r="K83" s="841"/>
      <c r="L83" s="841"/>
      <c r="M83" s="849"/>
      <c r="N83" s="849"/>
      <c r="O83" s="849"/>
      <c r="P83" s="849"/>
      <c r="Q83" s="849"/>
      <c r="R83" s="849"/>
      <c r="S83" s="849"/>
      <c r="T83" s="849"/>
      <c r="U83" s="849"/>
      <c r="V83" s="849"/>
      <c r="W83" s="849"/>
      <c r="X83" s="849"/>
      <c r="Y83" s="849"/>
      <c r="Z83" s="849"/>
      <c r="AA83" s="849"/>
      <c r="AB83" s="849"/>
      <c r="AC83" s="849"/>
      <c r="AD83" s="849"/>
      <c r="AE83" s="849"/>
      <c r="AF83" s="849"/>
      <c r="AG83" s="849"/>
      <c r="AH83" s="849"/>
      <c r="AI83" s="849"/>
      <c r="AJ83" s="849"/>
      <c r="AK83" s="849"/>
      <c r="AL83" s="849"/>
      <c r="AM83" s="849"/>
      <c r="AN83" s="849"/>
      <c r="AO83" s="849"/>
      <c r="AP83" s="849"/>
      <c r="AQ83" s="849"/>
      <c r="AR83" s="849"/>
      <c r="AS83" s="849"/>
      <c r="AT83" s="849"/>
      <c r="AU83" s="849"/>
      <c r="AV83" s="825"/>
      <c r="AW83" s="826"/>
      <c r="AX83" s="826"/>
      <c r="AY83" s="826"/>
      <c r="AZ83" s="826"/>
      <c r="BA83" s="826"/>
      <c r="BB83" s="826"/>
      <c r="BC83" s="826"/>
      <c r="BD83" s="826"/>
      <c r="BE83" s="826"/>
      <c r="BF83" s="826"/>
      <c r="BG83" s="826"/>
      <c r="BH83" s="826"/>
      <c r="BI83" s="826"/>
      <c r="BJ83" s="826"/>
      <c r="BK83" s="826"/>
      <c r="BL83" s="826"/>
      <c r="BM83" s="826"/>
      <c r="BN83" s="826"/>
      <c r="BO83" s="826"/>
      <c r="BP83" s="826"/>
      <c r="BQ83" s="826"/>
      <c r="BR83" s="826"/>
      <c r="BS83" s="826"/>
      <c r="BT83" s="826"/>
      <c r="BU83" s="826"/>
      <c r="BV83" s="826"/>
      <c r="BW83" s="826"/>
      <c r="BX83" s="826"/>
      <c r="BY83" s="826"/>
      <c r="BZ83" s="826"/>
      <c r="CA83" s="826"/>
      <c r="CB83" s="826"/>
      <c r="CC83" s="826"/>
      <c r="CD83" s="826"/>
      <c r="CE83" s="826"/>
      <c r="CF83" s="827"/>
      <c r="CG83" s="918"/>
      <c r="CH83" s="919"/>
      <c r="CI83" s="919"/>
      <c r="CJ83" s="919"/>
      <c r="CK83" s="920"/>
      <c r="CL83" s="891"/>
      <c r="CM83" s="892"/>
      <c r="CN83" s="893"/>
      <c r="CO83" s="440"/>
      <c r="CP83" s="1046"/>
      <c r="CQ83" s="1044"/>
      <c r="CR83" s="1044"/>
      <c r="CS83" s="1044"/>
      <c r="CT83" s="1044"/>
      <c r="CU83" s="1044"/>
      <c r="CV83" s="1044"/>
      <c r="CW83" s="1044"/>
      <c r="CX83" s="1044"/>
      <c r="CY83" s="1044"/>
      <c r="CZ83" s="1044"/>
      <c r="DA83" s="1044"/>
      <c r="DB83" s="1044"/>
      <c r="DC83" s="1044"/>
      <c r="DD83" s="1044"/>
      <c r="DE83" s="1042"/>
      <c r="DF83" s="1"/>
      <c r="DG83" s="1"/>
      <c r="DH83" s="1"/>
      <c r="DI83" s="1"/>
      <c r="DJ83" s="534"/>
      <c r="DK83" s="534"/>
      <c r="DL83" s="814"/>
    </row>
    <row r="84" spans="1:116" ht="18" customHeight="1" x14ac:dyDescent="0.2">
      <c r="A84" s="843"/>
      <c r="B84" s="843"/>
      <c r="C84" s="843"/>
      <c r="D84" s="843"/>
      <c r="E84" s="843"/>
      <c r="F84" s="843"/>
      <c r="G84" s="841"/>
      <c r="H84" s="841"/>
      <c r="I84" s="841"/>
      <c r="J84" s="841"/>
      <c r="K84" s="841"/>
      <c r="L84" s="841"/>
      <c r="M84" s="849"/>
      <c r="N84" s="849"/>
      <c r="O84" s="849"/>
      <c r="P84" s="849"/>
      <c r="Q84" s="849"/>
      <c r="R84" s="849"/>
      <c r="S84" s="849"/>
      <c r="T84" s="849"/>
      <c r="U84" s="849"/>
      <c r="V84" s="849"/>
      <c r="W84" s="849"/>
      <c r="X84" s="849"/>
      <c r="Y84" s="849"/>
      <c r="Z84" s="849"/>
      <c r="AA84" s="849"/>
      <c r="AB84" s="849"/>
      <c r="AC84" s="849"/>
      <c r="AD84" s="849"/>
      <c r="AE84" s="849"/>
      <c r="AF84" s="849"/>
      <c r="AG84" s="849"/>
      <c r="AH84" s="849"/>
      <c r="AI84" s="849"/>
      <c r="AJ84" s="849"/>
      <c r="AK84" s="849"/>
      <c r="AL84" s="849"/>
      <c r="AM84" s="849"/>
      <c r="AN84" s="849"/>
      <c r="AO84" s="849"/>
      <c r="AP84" s="849"/>
      <c r="AQ84" s="849"/>
      <c r="AR84" s="849"/>
      <c r="AS84" s="849"/>
      <c r="AT84" s="849"/>
      <c r="AU84" s="849"/>
      <c r="AV84" s="828" t="str">
        <f>IF('Fiche (6)'!BA26=FALSE,(IF('Fiche (6)'!BC26=FALSE,(IF('Fiche (6)'!$BE$26=FALSE,(IF('Fiche (6)'!$BG$26=FALSE,(IF('Fiche (6)'!$BI$26=FALSE,(IF('Fiche (6)'!$BK$26=FALSE,"Non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Niveau 6: L'élève effectue les opérations en autonomie.</v>
      </c>
      <c r="AW84" s="829"/>
      <c r="AX84" s="829"/>
      <c r="AY84" s="829"/>
      <c r="AZ84" s="829"/>
      <c r="BA84" s="829"/>
      <c r="BB84" s="829"/>
      <c r="BC84" s="829"/>
      <c r="BD84" s="829"/>
      <c r="BE84" s="829"/>
      <c r="BF84" s="829"/>
      <c r="BG84" s="829"/>
      <c r="BH84" s="829"/>
      <c r="BI84" s="829"/>
      <c r="BJ84" s="829"/>
      <c r="BK84" s="829"/>
      <c r="BL84" s="829"/>
      <c r="BM84" s="829"/>
      <c r="BN84" s="829"/>
      <c r="BO84" s="829"/>
      <c r="BP84" s="829"/>
      <c r="BQ84" s="829"/>
      <c r="BR84" s="829"/>
      <c r="BS84" s="829"/>
      <c r="BT84" s="829"/>
      <c r="BU84" s="829"/>
      <c r="BV84" s="829"/>
      <c r="BW84" s="829"/>
      <c r="BX84" s="829"/>
      <c r="BY84" s="829"/>
      <c r="BZ84" s="829"/>
      <c r="CA84" s="829"/>
      <c r="CB84" s="829"/>
      <c r="CC84" s="829"/>
      <c r="CD84" s="829"/>
      <c r="CE84" s="829"/>
      <c r="CF84" s="830"/>
      <c r="CG84" s="918"/>
      <c r="CH84" s="919"/>
      <c r="CI84" s="919"/>
      <c r="CJ84" s="919"/>
      <c r="CK84" s="920"/>
      <c r="CL84" s="891"/>
      <c r="CM84" s="892"/>
      <c r="CN84" s="893"/>
      <c r="CO84" s="440"/>
      <c r="CP84" s="1046"/>
      <c r="CQ84" s="1044"/>
      <c r="CR84" s="1044"/>
      <c r="CS84" s="1044"/>
      <c r="CT84" s="1044"/>
      <c r="CU84" s="1044"/>
      <c r="CV84" s="1044"/>
      <c r="CW84" s="1044"/>
      <c r="CX84" s="1044"/>
      <c r="CY84" s="1044"/>
      <c r="CZ84" s="1044"/>
      <c r="DA84" s="1044"/>
      <c r="DB84" s="1044"/>
      <c r="DC84" s="1044"/>
      <c r="DD84" s="1044"/>
      <c r="DE84" s="1042"/>
      <c r="DF84" s="1"/>
      <c r="DG84" s="1"/>
      <c r="DH84" s="1"/>
      <c r="DI84" s="1"/>
      <c r="DJ84" s="534"/>
      <c r="DK84" s="534"/>
      <c r="DL84" s="814"/>
    </row>
    <row r="85" spans="1:116" ht="18" customHeight="1" x14ac:dyDescent="0.2">
      <c r="A85" s="843"/>
      <c r="B85" s="843"/>
      <c r="C85" s="843"/>
      <c r="D85" s="843"/>
      <c r="E85" s="843"/>
      <c r="F85" s="843"/>
      <c r="G85" s="841"/>
      <c r="H85" s="841"/>
      <c r="I85" s="841"/>
      <c r="J85" s="841"/>
      <c r="K85" s="841"/>
      <c r="L85" s="841"/>
      <c r="M85" s="849"/>
      <c r="N85" s="849"/>
      <c r="O85" s="849"/>
      <c r="P85" s="849"/>
      <c r="Q85" s="849"/>
      <c r="R85" s="849"/>
      <c r="S85" s="849"/>
      <c r="T85" s="849"/>
      <c r="U85" s="849"/>
      <c r="V85" s="849"/>
      <c r="W85" s="849"/>
      <c r="X85" s="849"/>
      <c r="Y85" s="849"/>
      <c r="Z85" s="849"/>
      <c r="AA85" s="849"/>
      <c r="AB85" s="849"/>
      <c r="AC85" s="849"/>
      <c r="AD85" s="849"/>
      <c r="AE85" s="849"/>
      <c r="AF85" s="849"/>
      <c r="AG85" s="849"/>
      <c r="AH85" s="849"/>
      <c r="AI85" s="849"/>
      <c r="AJ85" s="849"/>
      <c r="AK85" s="849"/>
      <c r="AL85" s="849"/>
      <c r="AM85" s="849"/>
      <c r="AN85" s="849"/>
      <c r="AO85" s="849"/>
      <c r="AP85" s="849"/>
      <c r="AQ85" s="849"/>
      <c r="AR85" s="849"/>
      <c r="AS85" s="849"/>
      <c r="AT85" s="849"/>
      <c r="AU85" s="849"/>
      <c r="AV85" s="834"/>
      <c r="AW85" s="835"/>
      <c r="AX85" s="835"/>
      <c r="AY85" s="835"/>
      <c r="AZ85" s="835"/>
      <c r="BA85" s="835"/>
      <c r="BB85" s="835"/>
      <c r="BC85" s="835"/>
      <c r="BD85" s="835"/>
      <c r="BE85" s="835"/>
      <c r="BF85" s="835"/>
      <c r="BG85" s="835"/>
      <c r="BH85" s="835"/>
      <c r="BI85" s="835"/>
      <c r="BJ85" s="835"/>
      <c r="BK85" s="835"/>
      <c r="BL85" s="835"/>
      <c r="BM85" s="835"/>
      <c r="BN85" s="835"/>
      <c r="BO85" s="835"/>
      <c r="BP85" s="835"/>
      <c r="BQ85" s="835"/>
      <c r="BR85" s="835"/>
      <c r="BS85" s="835"/>
      <c r="BT85" s="835"/>
      <c r="BU85" s="835"/>
      <c r="BV85" s="835"/>
      <c r="BW85" s="835"/>
      <c r="BX85" s="835"/>
      <c r="BY85" s="835"/>
      <c r="BZ85" s="835"/>
      <c r="CA85" s="835"/>
      <c r="CB85" s="835"/>
      <c r="CC85" s="835"/>
      <c r="CD85" s="835"/>
      <c r="CE85" s="835"/>
      <c r="CF85" s="836"/>
      <c r="CG85" s="921"/>
      <c r="CH85" s="922"/>
      <c r="CI85" s="922"/>
      <c r="CJ85" s="922"/>
      <c r="CK85" s="923"/>
      <c r="CL85" s="894"/>
      <c r="CM85" s="895"/>
      <c r="CN85" s="896"/>
      <c r="CO85" s="440"/>
      <c r="CP85" s="1046"/>
      <c r="CQ85" s="1044"/>
      <c r="CR85" s="1044"/>
      <c r="CS85" s="1044"/>
      <c r="CT85" s="1044"/>
      <c r="CU85" s="1044"/>
      <c r="CV85" s="1044"/>
      <c r="CW85" s="1044"/>
      <c r="CX85" s="1044"/>
      <c r="CY85" s="1044"/>
      <c r="CZ85" s="1044"/>
      <c r="DA85" s="1044"/>
      <c r="DB85" s="1044"/>
      <c r="DC85" s="1044"/>
      <c r="DD85" s="1044"/>
      <c r="DE85" s="1042"/>
      <c r="DF85" s="1"/>
      <c r="DG85" s="1"/>
      <c r="DH85" s="1"/>
      <c r="DI85" s="1"/>
      <c r="DJ85" s="534"/>
      <c r="DK85" s="534"/>
      <c r="DL85" s="814"/>
    </row>
    <row r="86" spans="1:116" ht="18" customHeight="1" x14ac:dyDescent="0.2">
      <c r="A86" s="843"/>
      <c r="B86" s="843"/>
      <c r="C86" s="843"/>
      <c r="D86" s="843"/>
      <c r="E86" s="843"/>
      <c r="F86" s="843"/>
      <c r="G86" s="840" t="str">
        <f ca="1">CONCATENATE("C ",(CELL("contenu",'Fiche (6)'!$A$27:$C$29)))</f>
        <v>C 0</v>
      </c>
      <c r="H86" s="840"/>
      <c r="I86" s="840"/>
      <c r="J86" s="840"/>
      <c r="K86" s="840"/>
      <c r="L86" s="840"/>
      <c r="M86" s="849" t="e">
        <f ca="1">'Fiche (6)'!D27</f>
        <v>#N/A</v>
      </c>
      <c r="N86" s="849"/>
      <c r="O86" s="849"/>
      <c r="P86" s="849"/>
      <c r="Q86" s="849"/>
      <c r="R86" s="849"/>
      <c r="S86" s="849"/>
      <c r="T86" s="849"/>
      <c r="U86" s="849"/>
      <c r="V86" s="849"/>
      <c r="W86" s="849"/>
      <c r="X86" s="849"/>
      <c r="Y86" s="849"/>
      <c r="Z86" s="849"/>
      <c r="AA86" s="849"/>
      <c r="AB86" s="849"/>
      <c r="AC86" s="849"/>
      <c r="AD86" s="849"/>
      <c r="AE86" s="849"/>
      <c r="AF86" s="849"/>
      <c r="AG86" s="849"/>
      <c r="AH86" s="849"/>
      <c r="AI86" s="849"/>
      <c r="AJ86" s="849"/>
      <c r="AK86" s="849"/>
      <c r="AL86" s="849"/>
      <c r="AM86" s="849"/>
      <c r="AN86" s="849"/>
      <c r="AO86" s="849"/>
      <c r="AP86" s="849"/>
      <c r="AQ86" s="849"/>
      <c r="AR86" s="849"/>
      <c r="AS86" s="849"/>
      <c r="AT86" s="849"/>
      <c r="AU86" s="849"/>
      <c r="AV86" s="825">
        <f>'Fiche (6)'!AD27</f>
        <v>0</v>
      </c>
      <c r="AW86" s="826"/>
      <c r="AX86" s="826"/>
      <c r="AY86" s="826"/>
      <c r="AZ86" s="826"/>
      <c r="BA86" s="826"/>
      <c r="BB86" s="826"/>
      <c r="BC86" s="826"/>
      <c r="BD86" s="826"/>
      <c r="BE86" s="826"/>
      <c r="BF86" s="826"/>
      <c r="BG86" s="826"/>
      <c r="BH86" s="826"/>
      <c r="BI86" s="826"/>
      <c r="BJ86" s="826"/>
      <c r="BK86" s="826"/>
      <c r="BL86" s="826"/>
      <c r="BM86" s="826"/>
      <c r="BN86" s="826"/>
      <c r="BO86" s="826"/>
      <c r="BP86" s="826"/>
      <c r="BQ86" s="826"/>
      <c r="BR86" s="826"/>
      <c r="BS86" s="826"/>
      <c r="BT86" s="826"/>
      <c r="BU86" s="826"/>
      <c r="BV86" s="826"/>
      <c r="BW86" s="826"/>
      <c r="BX86" s="826"/>
      <c r="BY86" s="826"/>
      <c r="BZ86" s="826"/>
      <c r="CA86" s="826"/>
      <c r="CB86" s="826"/>
      <c r="CC86" s="826"/>
      <c r="CD86" s="826"/>
      <c r="CE86" s="826"/>
      <c r="CF86" s="827"/>
      <c r="CG86" s="918" t="e">
        <f>'Fiche (6)'!BR29</f>
        <v>#VALUE!</v>
      </c>
      <c r="CH86" s="919"/>
      <c r="CI86" s="919"/>
      <c r="CJ86" s="919"/>
      <c r="CK86" s="920"/>
      <c r="CL86" s="888" t="str">
        <f ca="1">CONCATENATE("/",(CELL("contenu",'Fiche (6)'!BO29)))</f>
        <v>/0</v>
      </c>
      <c r="CM86" s="889"/>
      <c r="CN86" s="890"/>
      <c r="CO86" s="440"/>
      <c r="CP86" s="1046"/>
      <c r="CQ86" s="1044"/>
      <c r="CR86" s="1044"/>
      <c r="CS86" s="1044"/>
      <c r="CT86" s="1044"/>
      <c r="CU86" s="1044"/>
      <c r="CV86" s="1044"/>
      <c r="CW86" s="1044"/>
      <c r="CX86" s="1044"/>
      <c r="CY86" s="1044"/>
      <c r="CZ86" s="1044"/>
      <c r="DA86" s="1044"/>
      <c r="DB86" s="1044"/>
      <c r="DC86" s="1044"/>
      <c r="DD86" s="1044"/>
      <c r="DE86" s="1042"/>
      <c r="DF86" s="1"/>
      <c r="DG86" s="1"/>
      <c r="DH86" s="1"/>
      <c r="DI86" s="1"/>
      <c r="DJ86" s="534" t="str">
        <f>MID(AV88,8,1)</f>
        <v>é</v>
      </c>
      <c r="DK86" s="534" t="str">
        <f>DJ86</f>
        <v>é</v>
      </c>
      <c r="DL86" s="814" t="str">
        <f>'Fiche (6)'!O$9</f>
        <v>3</v>
      </c>
    </row>
    <row r="87" spans="1:116" ht="18" customHeight="1" x14ac:dyDescent="0.2">
      <c r="A87" s="843"/>
      <c r="B87" s="843"/>
      <c r="C87" s="843"/>
      <c r="D87" s="843"/>
      <c r="E87" s="843"/>
      <c r="F87" s="843"/>
      <c r="G87" s="841"/>
      <c r="H87" s="841"/>
      <c r="I87" s="841"/>
      <c r="J87" s="841"/>
      <c r="K87" s="841"/>
      <c r="L87" s="841"/>
      <c r="M87" s="849"/>
      <c r="N87" s="849"/>
      <c r="O87" s="849"/>
      <c r="P87" s="849"/>
      <c r="Q87" s="849"/>
      <c r="R87" s="849"/>
      <c r="S87" s="849"/>
      <c r="T87" s="849"/>
      <c r="U87" s="849"/>
      <c r="V87" s="849"/>
      <c r="W87" s="849"/>
      <c r="X87" s="849"/>
      <c r="Y87" s="849"/>
      <c r="Z87" s="849"/>
      <c r="AA87" s="849"/>
      <c r="AB87" s="849"/>
      <c r="AC87" s="849"/>
      <c r="AD87" s="849"/>
      <c r="AE87" s="849"/>
      <c r="AF87" s="849"/>
      <c r="AG87" s="849"/>
      <c r="AH87" s="849"/>
      <c r="AI87" s="849"/>
      <c r="AJ87" s="849"/>
      <c r="AK87" s="849"/>
      <c r="AL87" s="849"/>
      <c r="AM87" s="849"/>
      <c r="AN87" s="849"/>
      <c r="AO87" s="849"/>
      <c r="AP87" s="849"/>
      <c r="AQ87" s="849"/>
      <c r="AR87" s="849"/>
      <c r="AS87" s="849"/>
      <c r="AT87" s="849"/>
      <c r="AU87" s="849"/>
      <c r="AV87" s="825"/>
      <c r="AW87" s="826"/>
      <c r="AX87" s="826"/>
      <c r="AY87" s="826"/>
      <c r="AZ87" s="826"/>
      <c r="BA87" s="826"/>
      <c r="BB87" s="826"/>
      <c r="BC87" s="826"/>
      <c r="BD87" s="826"/>
      <c r="BE87" s="826"/>
      <c r="BF87" s="826"/>
      <c r="BG87" s="826"/>
      <c r="BH87" s="826"/>
      <c r="BI87" s="826"/>
      <c r="BJ87" s="826"/>
      <c r="BK87" s="826"/>
      <c r="BL87" s="826"/>
      <c r="BM87" s="826"/>
      <c r="BN87" s="826"/>
      <c r="BO87" s="826"/>
      <c r="BP87" s="826"/>
      <c r="BQ87" s="826"/>
      <c r="BR87" s="826"/>
      <c r="BS87" s="826"/>
      <c r="BT87" s="826"/>
      <c r="BU87" s="826"/>
      <c r="BV87" s="826"/>
      <c r="BW87" s="826"/>
      <c r="BX87" s="826"/>
      <c r="BY87" s="826"/>
      <c r="BZ87" s="826"/>
      <c r="CA87" s="826"/>
      <c r="CB87" s="826"/>
      <c r="CC87" s="826"/>
      <c r="CD87" s="826"/>
      <c r="CE87" s="826"/>
      <c r="CF87" s="827"/>
      <c r="CG87" s="918"/>
      <c r="CH87" s="919"/>
      <c r="CI87" s="919"/>
      <c r="CJ87" s="919"/>
      <c r="CK87" s="920"/>
      <c r="CL87" s="891"/>
      <c r="CM87" s="892"/>
      <c r="CN87" s="893"/>
      <c r="CO87" s="440"/>
      <c r="CP87" s="1046"/>
      <c r="CQ87" s="1044"/>
      <c r="CR87" s="1044"/>
      <c r="CS87" s="1044"/>
      <c r="CT87" s="1044"/>
      <c r="CU87" s="1044"/>
      <c r="CV87" s="1044"/>
      <c r="CW87" s="1044"/>
      <c r="CX87" s="1044"/>
      <c r="CY87" s="1044"/>
      <c r="CZ87" s="1044"/>
      <c r="DA87" s="1044"/>
      <c r="DB87" s="1044"/>
      <c r="DC87" s="1044"/>
      <c r="DD87" s="1044"/>
      <c r="DE87" s="1042"/>
      <c r="DF87" s="1"/>
      <c r="DG87" s="1"/>
      <c r="DH87" s="1"/>
      <c r="DI87" s="1"/>
      <c r="DJ87" s="534"/>
      <c r="DK87" s="534"/>
      <c r="DL87" s="814"/>
    </row>
    <row r="88" spans="1:116" ht="18" customHeight="1" x14ac:dyDescent="0.2">
      <c r="A88" s="843"/>
      <c r="B88" s="843"/>
      <c r="C88" s="843"/>
      <c r="D88" s="843"/>
      <c r="E88" s="843"/>
      <c r="F88" s="843"/>
      <c r="G88" s="841"/>
      <c r="H88" s="841"/>
      <c r="I88" s="841"/>
      <c r="J88" s="841"/>
      <c r="K88" s="841"/>
      <c r="L88" s="841"/>
      <c r="M88" s="849"/>
      <c r="N88" s="849"/>
      <c r="O88" s="849"/>
      <c r="P88" s="849"/>
      <c r="Q88" s="849"/>
      <c r="R88" s="849"/>
      <c r="S88" s="849"/>
      <c r="T88" s="849"/>
      <c r="U88" s="849"/>
      <c r="V88" s="849"/>
      <c r="W88" s="849"/>
      <c r="X88" s="849"/>
      <c r="Y88" s="849"/>
      <c r="Z88" s="849"/>
      <c r="AA88" s="849"/>
      <c r="AB88" s="849"/>
      <c r="AC88" s="849"/>
      <c r="AD88" s="849"/>
      <c r="AE88" s="849"/>
      <c r="AF88" s="849"/>
      <c r="AG88" s="849"/>
      <c r="AH88" s="849"/>
      <c r="AI88" s="849"/>
      <c r="AJ88" s="849"/>
      <c r="AK88" s="849"/>
      <c r="AL88" s="849"/>
      <c r="AM88" s="849"/>
      <c r="AN88" s="849"/>
      <c r="AO88" s="849"/>
      <c r="AP88" s="849"/>
      <c r="AQ88" s="849"/>
      <c r="AR88" s="849"/>
      <c r="AS88" s="849"/>
      <c r="AT88" s="849"/>
      <c r="AU88" s="849"/>
      <c r="AV88" s="828" t="str">
        <f>IF('Fiche (6)'!BA29=FALSE,(IF('Fiche (6)'!BC29=FALSE,(IF('Fiche (6)'!$BE$29=FALSE,(IF('Fiche (6)'!$BG$29=FALSE,(IF('Fiche (6)'!$BI$29=FALSE,(IF('Fiche (6)'!$BK$29=FALSE,"Non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88" s="829"/>
      <c r="AX88" s="829"/>
      <c r="AY88" s="829"/>
      <c r="AZ88" s="829"/>
      <c r="BA88" s="829"/>
      <c r="BB88" s="829"/>
      <c r="BC88" s="829"/>
      <c r="BD88" s="829"/>
      <c r="BE88" s="829"/>
      <c r="BF88" s="829"/>
      <c r="BG88" s="829"/>
      <c r="BH88" s="829"/>
      <c r="BI88" s="829"/>
      <c r="BJ88" s="829"/>
      <c r="BK88" s="829"/>
      <c r="BL88" s="829"/>
      <c r="BM88" s="829"/>
      <c r="BN88" s="829"/>
      <c r="BO88" s="829"/>
      <c r="BP88" s="829"/>
      <c r="BQ88" s="829"/>
      <c r="BR88" s="829"/>
      <c r="BS88" s="829"/>
      <c r="BT88" s="829"/>
      <c r="BU88" s="829"/>
      <c r="BV88" s="829"/>
      <c r="BW88" s="829"/>
      <c r="BX88" s="829"/>
      <c r="BY88" s="829"/>
      <c r="BZ88" s="829"/>
      <c r="CA88" s="829"/>
      <c r="CB88" s="829"/>
      <c r="CC88" s="829"/>
      <c r="CD88" s="829"/>
      <c r="CE88" s="829"/>
      <c r="CF88" s="830"/>
      <c r="CG88" s="918"/>
      <c r="CH88" s="919"/>
      <c r="CI88" s="919"/>
      <c r="CJ88" s="919"/>
      <c r="CK88" s="920"/>
      <c r="CL88" s="891"/>
      <c r="CM88" s="892"/>
      <c r="CN88" s="893"/>
      <c r="CO88" s="440"/>
      <c r="CP88" s="1046"/>
      <c r="CQ88" s="1044"/>
      <c r="CR88" s="1044"/>
      <c r="CS88" s="1044"/>
      <c r="CT88" s="1044"/>
      <c r="CU88" s="1044"/>
      <c r="CV88" s="1044"/>
      <c r="CW88" s="1044"/>
      <c r="CX88" s="1044"/>
      <c r="CY88" s="1044"/>
      <c r="CZ88" s="1044"/>
      <c r="DA88" s="1044"/>
      <c r="DB88" s="1044"/>
      <c r="DC88" s="1044"/>
      <c r="DD88" s="1044"/>
      <c r="DE88" s="1042"/>
      <c r="DF88" s="1"/>
      <c r="DG88" s="1"/>
      <c r="DH88" s="1"/>
      <c r="DI88" s="1"/>
      <c r="DJ88" s="534"/>
      <c r="DK88" s="534"/>
      <c r="DL88" s="814"/>
    </row>
    <row r="89" spans="1:116" ht="18" customHeight="1" thickBot="1" x14ac:dyDescent="0.25">
      <c r="A89" s="844"/>
      <c r="B89" s="844"/>
      <c r="C89" s="844"/>
      <c r="D89" s="844"/>
      <c r="E89" s="844"/>
      <c r="F89" s="844"/>
      <c r="G89" s="841"/>
      <c r="H89" s="841"/>
      <c r="I89" s="841"/>
      <c r="J89" s="841"/>
      <c r="K89" s="841"/>
      <c r="L89" s="841"/>
      <c r="M89" s="849"/>
      <c r="N89" s="849"/>
      <c r="O89" s="849"/>
      <c r="P89" s="849"/>
      <c r="Q89" s="849"/>
      <c r="R89" s="849"/>
      <c r="S89" s="849"/>
      <c r="T89" s="849"/>
      <c r="U89" s="849"/>
      <c r="V89" s="849"/>
      <c r="W89" s="849"/>
      <c r="X89" s="849"/>
      <c r="Y89" s="849"/>
      <c r="Z89" s="849"/>
      <c r="AA89" s="849"/>
      <c r="AB89" s="849"/>
      <c r="AC89" s="849"/>
      <c r="AD89" s="849"/>
      <c r="AE89" s="849"/>
      <c r="AF89" s="849"/>
      <c r="AG89" s="849"/>
      <c r="AH89" s="849"/>
      <c r="AI89" s="849"/>
      <c r="AJ89" s="849"/>
      <c r="AK89" s="849"/>
      <c r="AL89" s="849"/>
      <c r="AM89" s="849"/>
      <c r="AN89" s="849"/>
      <c r="AO89" s="849"/>
      <c r="AP89" s="849"/>
      <c r="AQ89" s="849"/>
      <c r="AR89" s="849"/>
      <c r="AS89" s="849"/>
      <c r="AT89" s="849"/>
      <c r="AU89" s="849"/>
      <c r="AV89" s="834"/>
      <c r="AW89" s="835"/>
      <c r="AX89" s="835"/>
      <c r="AY89" s="835"/>
      <c r="AZ89" s="835"/>
      <c r="BA89" s="835"/>
      <c r="BB89" s="835"/>
      <c r="BC89" s="835"/>
      <c r="BD89" s="835"/>
      <c r="BE89" s="835"/>
      <c r="BF89" s="835"/>
      <c r="BG89" s="835"/>
      <c r="BH89" s="835"/>
      <c r="BI89" s="835"/>
      <c r="BJ89" s="835"/>
      <c r="BK89" s="835"/>
      <c r="BL89" s="835"/>
      <c r="BM89" s="835"/>
      <c r="BN89" s="835"/>
      <c r="BO89" s="835"/>
      <c r="BP89" s="835"/>
      <c r="BQ89" s="835"/>
      <c r="BR89" s="835"/>
      <c r="BS89" s="835"/>
      <c r="BT89" s="835"/>
      <c r="BU89" s="835"/>
      <c r="BV89" s="835"/>
      <c r="BW89" s="835"/>
      <c r="BX89" s="835"/>
      <c r="BY89" s="835"/>
      <c r="BZ89" s="835"/>
      <c r="CA89" s="835"/>
      <c r="CB89" s="835"/>
      <c r="CC89" s="835"/>
      <c r="CD89" s="835"/>
      <c r="CE89" s="835"/>
      <c r="CF89" s="836"/>
      <c r="CG89" s="921"/>
      <c r="CH89" s="922"/>
      <c r="CI89" s="922"/>
      <c r="CJ89" s="922"/>
      <c r="CK89" s="923"/>
      <c r="CL89" s="894"/>
      <c r="CM89" s="895"/>
      <c r="CN89" s="896"/>
      <c r="CO89" s="440"/>
      <c r="CP89" s="1047"/>
      <c r="CQ89" s="1045"/>
      <c r="CR89" s="1045"/>
      <c r="CS89" s="1045"/>
      <c r="CT89" s="1045"/>
      <c r="CU89" s="1045"/>
      <c r="CV89" s="1045"/>
      <c r="CW89" s="1045"/>
      <c r="CX89" s="1045"/>
      <c r="CY89" s="1045"/>
      <c r="CZ89" s="1045"/>
      <c r="DA89" s="1045"/>
      <c r="DB89" s="1045"/>
      <c r="DC89" s="1045"/>
      <c r="DD89" s="1045"/>
      <c r="DE89" s="1043"/>
      <c r="DF89" s="1"/>
      <c r="DG89" s="1"/>
      <c r="DH89" s="1"/>
      <c r="DI89" s="1"/>
      <c r="DJ89" s="534"/>
      <c r="DK89" s="534"/>
      <c r="DL89" s="814"/>
    </row>
    <row r="90" spans="1:116" ht="18" customHeight="1" x14ac:dyDescent="0.2">
      <c r="A90" s="842">
        <f ca="1">CELL("contenu",'Fiche (7)'!$G$11:$BO$12)</f>
        <v>0</v>
      </c>
      <c r="B90" s="842"/>
      <c r="C90" s="842"/>
      <c r="D90" s="842"/>
      <c r="E90" s="842"/>
      <c r="F90" s="842"/>
      <c r="G90" s="862" t="e">
        <f ca="1">CONCATENATE("C ",(CELL("contenu",'Fiche (7)'!$A$21:$C$23)))</f>
        <v>#N/A</v>
      </c>
      <c r="H90" s="862"/>
      <c r="I90" s="862"/>
      <c r="J90" s="862"/>
      <c r="K90" s="862"/>
      <c r="L90" s="862"/>
      <c r="M90" s="850" t="e">
        <f ca="1">'Fiche (7)'!D21</f>
        <v>#N/A</v>
      </c>
      <c r="N90" s="850"/>
      <c r="O90" s="850"/>
      <c r="P90" s="850"/>
      <c r="Q90" s="850"/>
      <c r="R90" s="850"/>
      <c r="S90" s="850"/>
      <c r="T90" s="850"/>
      <c r="U90" s="850"/>
      <c r="V90" s="850"/>
      <c r="W90" s="850"/>
      <c r="X90" s="850"/>
      <c r="Y90" s="850"/>
      <c r="Z90" s="850"/>
      <c r="AA90" s="850"/>
      <c r="AB90" s="850"/>
      <c r="AC90" s="850"/>
      <c r="AD90" s="850"/>
      <c r="AE90" s="850"/>
      <c r="AF90" s="850"/>
      <c r="AG90" s="850"/>
      <c r="AH90" s="850"/>
      <c r="AI90" s="850"/>
      <c r="AJ90" s="850"/>
      <c r="AK90" s="850"/>
      <c r="AL90" s="850"/>
      <c r="AM90" s="850"/>
      <c r="AN90" s="850"/>
      <c r="AO90" s="850"/>
      <c r="AP90" s="850"/>
      <c r="AQ90" s="850"/>
      <c r="AR90" s="850"/>
      <c r="AS90" s="850"/>
      <c r="AT90" s="850"/>
      <c r="AU90" s="850"/>
      <c r="AV90" s="822">
        <f>'Fiche (7)'!AD21</f>
        <v>0</v>
      </c>
      <c r="AW90" s="823"/>
      <c r="AX90" s="823"/>
      <c r="AY90" s="823"/>
      <c r="AZ90" s="823"/>
      <c r="BA90" s="823"/>
      <c r="BB90" s="823"/>
      <c r="BC90" s="823"/>
      <c r="BD90" s="823"/>
      <c r="BE90" s="823"/>
      <c r="BF90" s="823"/>
      <c r="BG90" s="823"/>
      <c r="BH90" s="823"/>
      <c r="BI90" s="823"/>
      <c r="BJ90" s="823"/>
      <c r="BK90" s="823"/>
      <c r="BL90" s="823"/>
      <c r="BM90" s="823"/>
      <c r="BN90" s="823"/>
      <c r="BO90" s="823"/>
      <c r="BP90" s="823"/>
      <c r="BQ90" s="823"/>
      <c r="BR90" s="823"/>
      <c r="BS90" s="823"/>
      <c r="BT90" s="823"/>
      <c r="BU90" s="823"/>
      <c r="BV90" s="823"/>
      <c r="BW90" s="823"/>
      <c r="BX90" s="823"/>
      <c r="BY90" s="823"/>
      <c r="BZ90" s="823"/>
      <c r="CA90" s="823"/>
      <c r="CB90" s="823"/>
      <c r="CC90" s="823"/>
      <c r="CD90" s="823"/>
      <c r="CE90" s="823"/>
      <c r="CF90" s="824"/>
      <c r="CG90" s="924" t="e">
        <f>'Fiche (7)'!BR23</f>
        <v>#VALUE!</v>
      </c>
      <c r="CH90" s="925"/>
      <c r="CI90" s="925"/>
      <c r="CJ90" s="925"/>
      <c r="CK90" s="926"/>
      <c r="CL90" s="936" t="str">
        <f ca="1">CONCATENATE("/",(CELL("contenu",'Fiche (7)'!BO23)))</f>
        <v>/0</v>
      </c>
      <c r="CM90" s="937"/>
      <c r="CN90" s="938"/>
      <c r="CO90" s="439"/>
      <c r="CP90" s="1050"/>
      <c r="CQ90" s="1048"/>
      <c r="CR90" s="1048"/>
      <c r="CS90" s="1048"/>
      <c r="CT90" s="1048"/>
      <c r="CU90" s="1048"/>
      <c r="CV90" s="1048"/>
      <c r="CW90" s="1048"/>
      <c r="CX90" s="1048"/>
      <c r="CY90" s="1048"/>
      <c r="CZ90" s="1048"/>
      <c r="DA90" s="1048"/>
      <c r="DB90" s="1048"/>
      <c r="DC90" s="1048"/>
      <c r="DD90" s="1048"/>
      <c r="DE90" s="1049"/>
      <c r="DF90" s="1"/>
      <c r="DG90" s="1"/>
      <c r="DH90" s="1"/>
      <c r="DI90" s="1"/>
      <c r="DJ90" s="534" t="str">
        <f>MID(AV92,8,1)</f>
        <v>é</v>
      </c>
      <c r="DK90" s="534" t="str">
        <f>DJ90</f>
        <v>é</v>
      </c>
      <c r="DL90" s="814" t="e">
        <f>'Fiche (7)'!O$9</f>
        <v>#N/A</v>
      </c>
    </row>
    <row r="91" spans="1:116" ht="18" customHeight="1" x14ac:dyDescent="0.2">
      <c r="A91" s="843"/>
      <c r="B91" s="843"/>
      <c r="C91" s="843"/>
      <c r="D91" s="843"/>
      <c r="E91" s="843"/>
      <c r="F91" s="843"/>
      <c r="G91" s="841"/>
      <c r="H91" s="841"/>
      <c r="I91" s="841"/>
      <c r="J91" s="841"/>
      <c r="K91" s="841"/>
      <c r="L91" s="841"/>
      <c r="M91" s="849"/>
      <c r="N91" s="849"/>
      <c r="O91" s="849"/>
      <c r="P91" s="849"/>
      <c r="Q91" s="849"/>
      <c r="R91" s="849"/>
      <c r="S91" s="849"/>
      <c r="T91" s="849"/>
      <c r="U91" s="849"/>
      <c r="V91" s="849"/>
      <c r="W91" s="849"/>
      <c r="X91" s="849"/>
      <c r="Y91" s="849"/>
      <c r="Z91" s="849"/>
      <c r="AA91" s="849"/>
      <c r="AB91" s="849"/>
      <c r="AC91" s="849"/>
      <c r="AD91" s="849"/>
      <c r="AE91" s="849"/>
      <c r="AF91" s="849"/>
      <c r="AG91" s="849"/>
      <c r="AH91" s="849"/>
      <c r="AI91" s="849"/>
      <c r="AJ91" s="849"/>
      <c r="AK91" s="849"/>
      <c r="AL91" s="849"/>
      <c r="AM91" s="849"/>
      <c r="AN91" s="849"/>
      <c r="AO91" s="849"/>
      <c r="AP91" s="849"/>
      <c r="AQ91" s="849"/>
      <c r="AR91" s="849"/>
      <c r="AS91" s="849"/>
      <c r="AT91" s="849"/>
      <c r="AU91" s="849"/>
      <c r="AV91" s="825"/>
      <c r="AW91" s="826"/>
      <c r="AX91" s="826"/>
      <c r="AY91" s="826"/>
      <c r="AZ91" s="826"/>
      <c r="BA91" s="826"/>
      <c r="BB91" s="826"/>
      <c r="BC91" s="826"/>
      <c r="BD91" s="826"/>
      <c r="BE91" s="826"/>
      <c r="BF91" s="826"/>
      <c r="BG91" s="826"/>
      <c r="BH91" s="826"/>
      <c r="BI91" s="826"/>
      <c r="BJ91" s="826"/>
      <c r="BK91" s="826"/>
      <c r="BL91" s="826"/>
      <c r="BM91" s="826"/>
      <c r="BN91" s="826"/>
      <c r="BO91" s="826"/>
      <c r="BP91" s="826"/>
      <c r="BQ91" s="826"/>
      <c r="BR91" s="826"/>
      <c r="BS91" s="826"/>
      <c r="BT91" s="826"/>
      <c r="BU91" s="826"/>
      <c r="BV91" s="826"/>
      <c r="BW91" s="826"/>
      <c r="BX91" s="826"/>
      <c r="BY91" s="826"/>
      <c r="BZ91" s="826"/>
      <c r="CA91" s="826"/>
      <c r="CB91" s="826"/>
      <c r="CC91" s="826"/>
      <c r="CD91" s="826"/>
      <c r="CE91" s="826"/>
      <c r="CF91" s="827"/>
      <c r="CG91" s="918"/>
      <c r="CH91" s="919"/>
      <c r="CI91" s="919"/>
      <c r="CJ91" s="919"/>
      <c r="CK91" s="920"/>
      <c r="CL91" s="939"/>
      <c r="CM91" s="940"/>
      <c r="CN91" s="941"/>
      <c r="CO91" s="439"/>
      <c r="CP91" s="1046"/>
      <c r="CQ91" s="1044"/>
      <c r="CR91" s="1044"/>
      <c r="CS91" s="1044"/>
      <c r="CT91" s="1044"/>
      <c r="CU91" s="1044"/>
      <c r="CV91" s="1044"/>
      <c r="CW91" s="1044"/>
      <c r="CX91" s="1044"/>
      <c r="CY91" s="1044"/>
      <c r="CZ91" s="1044"/>
      <c r="DA91" s="1044"/>
      <c r="DB91" s="1044"/>
      <c r="DC91" s="1044"/>
      <c r="DD91" s="1044"/>
      <c r="DE91" s="1042"/>
      <c r="DF91" s="1"/>
      <c r="DG91" s="1"/>
      <c r="DH91" s="1"/>
      <c r="DI91" s="1"/>
      <c r="DJ91" s="534"/>
      <c r="DK91" s="534"/>
      <c r="DL91" s="814"/>
    </row>
    <row r="92" spans="1:116" ht="18" customHeight="1" x14ac:dyDescent="0.2">
      <c r="A92" s="843"/>
      <c r="B92" s="843"/>
      <c r="C92" s="843"/>
      <c r="D92" s="843"/>
      <c r="E92" s="843"/>
      <c r="F92" s="843"/>
      <c r="G92" s="841"/>
      <c r="H92" s="841"/>
      <c r="I92" s="841"/>
      <c r="J92" s="841"/>
      <c r="K92" s="841"/>
      <c r="L92" s="841"/>
      <c r="M92" s="849"/>
      <c r="N92" s="849"/>
      <c r="O92" s="849"/>
      <c r="P92" s="849"/>
      <c r="Q92" s="849"/>
      <c r="R92" s="849"/>
      <c r="S92" s="849"/>
      <c r="T92" s="849"/>
      <c r="U92" s="849"/>
      <c r="V92" s="849"/>
      <c r="W92" s="849"/>
      <c r="X92" s="849"/>
      <c r="Y92" s="849"/>
      <c r="Z92" s="849"/>
      <c r="AA92" s="849"/>
      <c r="AB92" s="849"/>
      <c r="AC92" s="849"/>
      <c r="AD92" s="849"/>
      <c r="AE92" s="849"/>
      <c r="AF92" s="849"/>
      <c r="AG92" s="849"/>
      <c r="AH92" s="849"/>
      <c r="AI92" s="849"/>
      <c r="AJ92" s="849"/>
      <c r="AK92" s="849"/>
      <c r="AL92" s="849"/>
      <c r="AM92" s="849"/>
      <c r="AN92" s="849"/>
      <c r="AO92" s="849"/>
      <c r="AP92" s="849"/>
      <c r="AQ92" s="849"/>
      <c r="AR92" s="849"/>
      <c r="AS92" s="849"/>
      <c r="AT92" s="849"/>
      <c r="AU92" s="849"/>
      <c r="AV92" s="828" t="str">
        <f>IF('Fiche (7)'!BA23=FALSE,(IF('Fiche (7)'!BC23=FALSE,(IF('Fiche (7)'!$BE$23=FALSE,(IF('Fiche (7)'!$BG$23=FALSE,(IF('Fiche (7)'!$BI$23=FALSE,(IF('Fiche (7)'!$BK$23=FALSE,"Non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92" s="829"/>
      <c r="AX92" s="829"/>
      <c r="AY92" s="829"/>
      <c r="AZ92" s="829"/>
      <c r="BA92" s="829"/>
      <c r="BB92" s="829"/>
      <c r="BC92" s="829"/>
      <c r="BD92" s="829"/>
      <c r="BE92" s="829"/>
      <c r="BF92" s="829"/>
      <c r="BG92" s="829"/>
      <c r="BH92" s="829"/>
      <c r="BI92" s="829"/>
      <c r="BJ92" s="829"/>
      <c r="BK92" s="829"/>
      <c r="BL92" s="829"/>
      <c r="BM92" s="829"/>
      <c r="BN92" s="829"/>
      <c r="BO92" s="829"/>
      <c r="BP92" s="829"/>
      <c r="BQ92" s="829"/>
      <c r="BR92" s="829"/>
      <c r="BS92" s="829"/>
      <c r="BT92" s="829"/>
      <c r="BU92" s="829"/>
      <c r="BV92" s="829"/>
      <c r="BW92" s="829"/>
      <c r="BX92" s="829"/>
      <c r="BY92" s="829"/>
      <c r="BZ92" s="829"/>
      <c r="CA92" s="829"/>
      <c r="CB92" s="829"/>
      <c r="CC92" s="829"/>
      <c r="CD92" s="829"/>
      <c r="CE92" s="829"/>
      <c r="CF92" s="830"/>
      <c r="CG92" s="918"/>
      <c r="CH92" s="919"/>
      <c r="CI92" s="919"/>
      <c r="CJ92" s="919"/>
      <c r="CK92" s="920"/>
      <c r="CL92" s="939"/>
      <c r="CM92" s="940"/>
      <c r="CN92" s="941"/>
      <c r="CO92" s="439"/>
      <c r="CP92" s="1046"/>
      <c r="CQ92" s="1044"/>
      <c r="CR92" s="1044"/>
      <c r="CS92" s="1044"/>
      <c r="CT92" s="1044"/>
      <c r="CU92" s="1044"/>
      <c r="CV92" s="1044"/>
      <c r="CW92" s="1044"/>
      <c r="CX92" s="1044"/>
      <c r="CY92" s="1044"/>
      <c r="CZ92" s="1044"/>
      <c r="DA92" s="1044"/>
      <c r="DB92" s="1044"/>
      <c r="DC92" s="1044"/>
      <c r="DD92" s="1044"/>
      <c r="DE92" s="1042"/>
      <c r="DF92" s="1"/>
      <c r="DG92" s="1"/>
      <c r="DH92" s="1"/>
      <c r="DI92" s="1"/>
      <c r="DJ92" s="534"/>
      <c r="DK92" s="534"/>
      <c r="DL92" s="814"/>
    </row>
    <row r="93" spans="1:116" ht="18" customHeight="1" x14ac:dyDescent="0.2">
      <c r="A93" s="843"/>
      <c r="B93" s="843"/>
      <c r="C93" s="843"/>
      <c r="D93" s="843"/>
      <c r="E93" s="843"/>
      <c r="F93" s="843"/>
      <c r="G93" s="863"/>
      <c r="H93" s="863"/>
      <c r="I93" s="863"/>
      <c r="J93" s="863"/>
      <c r="K93" s="863"/>
      <c r="L93" s="863"/>
      <c r="M93" s="849"/>
      <c r="N93" s="849"/>
      <c r="O93" s="849"/>
      <c r="P93" s="849"/>
      <c r="Q93" s="849"/>
      <c r="R93" s="849"/>
      <c r="S93" s="849"/>
      <c r="T93" s="849"/>
      <c r="U93" s="849"/>
      <c r="V93" s="849"/>
      <c r="W93" s="849"/>
      <c r="X93" s="849"/>
      <c r="Y93" s="849"/>
      <c r="Z93" s="849"/>
      <c r="AA93" s="849"/>
      <c r="AB93" s="849"/>
      <c r="AC93" s="849"/>
      <c r="AD93" s="849"/>
      <c r="AE93" s="849"/>
      <c r="AF93" s="849"/>
      <c r="AG93" s="849"/>
      <c r="AH93" s="849"/>
      <c r="AI93" s="849"/>
      <c r="AJ93" s="849"/>
      <c r="AK93" s="849"/>
      <c r="AL93" s="849"/>
      <c r="AM93" s="849"/>
      <c r="AN93" s="849"/>
      <c r="AO93" s="849"/>
      <c r="AP93" s="849"/>
      <c r="AQ93" s="849"/>
      <c r="AR93" s="849"/>
      <c r="AS93" s="849"/>
      <c r="AT93" s="849"/>
      <c r="AU93" s="849"/>
      <c r="AV93" s="828"/>
      <c r="AW93" s="829"/>
      <c r="AX93" s="829"/>
      <c r="AY93" s="829"/>
      <c r="AZ93" s="829"/>
      <c r="BA93" s="829"/>
      <c r="BB93" s="829"/>
      <c r="BC93" s="829"/>
      <c r="BD93" s="829"/>
      <c r="BE93" s="829"/>
      <c r="BF93" s="829"/>
      <c r="BG93" s="829"/>
      <c r="BH93" s="829"/>
      <c r="BI93" s="829"/>
      <c r="BJ93" s="829"/>
      <c r="BK93" s="829"/>
      <c r="BL93" s="829"/>
      <c r="BM93" s="829"/>
      <c r="BN93" s="829"/>
      <c r="BO93" s="829"/>
      <c r="BP93" s="829"/>
      <c r="BQ93" s="829"/>
      <c r="BR93" s="829"/>
      <c r="BS93" s="829"/>
      <c r="BT93" s="829"/>
      <c r="BU93" s="829"/>
      <c r="BV93" s="829"/>
      <c r="BW93" s="829"/>
      <c r="BX93" s="829"/>
      <c r="BY93" s="829"/>
      <c r="BZ93" s="829"/>
      <c r="CA93" s="829"/>
      <c r="CB93" s="829"/>
      <c r="CC93" s="829"/>
      <c r="CD93" s="829"/>
      <c r="CE93" s="829"/>
      <c r="CF93" s="830"/>
      <c r="CG93" s="918"/>
      <c r="CH93" s="919"/>
      <c r="CI93" s="919"/>
      <c r="CJ93" s="919"/>
      <c r="CK93" s="920"/>
      <c r="CL93" s="939"/>
      <c r="CM93" s="940"/>
      <c r="CN93" s="941"/>
      <c r="CO93" s="439"/>
      <c r="CP93" s="1046"/>
      <c r="CQ93" s="1044"/>
      <c r="CR93" s="1044"/>
      <c r="CS93" s="1044"/>
      <c r="CT93" s="1044"/>
      <c r="CU93" s="1044"/>
      <c r="CV93" s="1044"/>
      <c r="CW93" s="1044"/>
      <c r="CX93" s="1044"/>
      <c r="CY93" s="1044"/>
      <c r="CZ93" s="1044"/>
      <c r="DA93" s="1044"/>
      <c r="DB93" s="1044"/>
      <c r="DC93" s="1044"/>
      <c r="DD93" s="1044"/>
      <c r="DE93" s="1042"/>
      <c r="DF93" s="1"/>
      <c r="DG93" s="1"/>
      <c r="DH93" s="1"/>
      <c r="DI93" s="1"/>
      <c r="DJ93" s="534"/>
      <c r="DK93" s="534"/>
      <c r="DL93" s="814"/>
    </row>
    <row r="94" spans="1:116" ht="18" customHeight="1" x14ac:dyDescent="0.2">
      <c r="A94" s="843"/>
      <c r="B94" s="843"/>
      <c r="C94" s="843"/>
      <c r="D94" s="843"/>
      <c r="E94" s="843"/>
      <c r="F94" s="843"/>
      <c r="G94" s="841" t="e">
        <f ca="1">CONCATENATE("C ",(CELL("contenu",'Fiche (7)'!$A$24:$C$26)))</f>
        <v>#N/A</v>
      </c>
      <c r="H94" s="841"/>
      <c r="I94" s="841"/>
      <c r="J94" s="841"/>
      <c r="K94" s="841"/>
      <c r="L94" s="841"/>
      <c r="M94" s="849" t="e">
        <f ca="1">'Fiche (7)'!D24</f>
        <v>#N/A</v>
      </c>
      <c r="N94" s="849"/>
      <c r="O94" s="849"/>
      <c r="P94" s="849"/>
      <c r="Q94" s="849"/>
      <c r="R94" s="849"/>
      <c r="S94" s="849"/>
      <c r="T94" s="849"/>
      <c r="U94" s="849"/>
      <c r="V94" s="849"/>
      <c r="W94" s="849"/>
      <c r="X94" s="849"/>
      <c r="Y94" s="849"/>
      <c r="Z94" s="849"/>
      <c r="AA94" s="849"/>
      <c r="AB94" s="849"/>
      <c r="AC94" s="849"/>
      <c r="AD94" s="849"/>
      <c r="AE94" s="849"/>
      <c r="AF94" s="849"/>
      <c r="AG94" s="849"/>
      <c r="AH94" s="849"/>
      <c r="AI94" s="849"/>
      <c r="AJ94" s="849"/>
      <c r="AK94" s="849"/>
      <c r="AL94" s="849"/>
      <c r="AM94" s="849"/>
      <c r="AN94" s="849"/>
      <c r="AO94" s="849"/>
      <c r="AP94" s="849"/>
      <c r="AQ94" s="849"/>
      <c r="AR94" s="849"/>
      <c r="AS94" s="849"/>
      <c r="AT94" s="849"/>
      <c r="AU94" s="849"/>
      <c r="AV94" s="831">
        <f>'Fiche (7)'!AD24</f>
        <v>0</v>
      </c>
      <c r="AW94" s="832"/>
      <c r="AX94" s="832"/>
      <c r="AY94" s="832"/>
      <c r="AZ94" s="832"/>
      <c r="BA94" s="832"/>
      <c r="BB94" s="832"/>
      <c r="BC94" s="832"/>
      <c r="BD94" s="832"/>
      <c r="BE94" s="832"/>
      <c r="BF94" s="832"/>
      <c r="BG94" s="832"/>
      <c r="BH94" s="832"/>
      <c r="BI94" s="832"/>
      <c r="BJ94" s="832"/>
      <c r="BK94" s="832"/>
      <c r="BL94" s="832"/>
      <c r="BM94" s="832"/>
      <c r="BN94" s="832"/>
      <c r="BO94" s="832"/>
      <c r="BP94" s="832"/>
      <c r="BQ94" s="832"/>
      <c r="BR94" s="832"/>
      <c r="BS94" s="832"/>
      <c r="BT94" s="832"/>
      <c r="BU94" s="832"/>
      <c r="BV94" s="832"/>
      <c r="BW94" s="832"/>
      <c r="BX94" s="832"/>
      <c r="BY94" s="832"/>
      <c r="BZ94" s="832"/>
      <c r="CA94" s="832"/>
      <c r="CB94" s="832"/>
      <c r="CC94" s="832"/>
      <c r="CD94" s="832"/>
      <c r="CE94" s="832"/>
      <c r="CF94" s="833"/>
      <c r="CG94" s="915" t="e">
        <f>'Fiche (7)'!BR26</f>
        <v>#VALUE!</v>
      </c>
      <c r="CH94" s="916"/>
      <c r="CI94" s="916"/>
      <c r="CJ94" s="916"/>
      <c r="CK94" s="917"/>
      <c r="CL94" s="888" t="str">
        <f ca="1">CONCATENATE("/",(CELL("contenu",'Fiche (7)'!BO26)))</f>
        <v>/0</v>
      </c>
      <c r="CM94" s="889"/>
      <c r="CN94" s="890"/>
      <c r="CO94" s="440"/>
      <c r="CP94" s="1046"/>
      <c r="CQ94" s="1044"/>
      <c r="CR94" s="1044"/>
      <c r="CS94" s="1044"/>
      <c r="CT94" s="1044"/>
      <c r="CU94" s="1044"/>
      <c r="CV94" s="1044"/>
      <c r="CW94" s="1044"/>
      <c r="CX94" s="1044"/>
      <c r="CY94" s="1044"/>
      <c r="CZ94" s="1044"/>
      <c r="DA94" s="1044"/>
      <c r="DB94" s="1044"/>
      <c r="DC94" s="1044"/>
      <c r="DD94" s="1044"/>
      <c r="DE94" s="1042"/>
      <c r="DF94" s="1"/>
      <c r="DG94" s="1"/>
      <c r="DH94" s="1"/>
      <c r="DI94" s="1"/>
      <c r="DJ94" s="534" t="str">
        <f>MID(AV96,8,1)</f>
        <v>é</v>
      </c>
      <c r="DK94" s="534" t="str">
        <f>DJ94</f>
        <v>é</v>
      </c>
      <c r="DL94" s="814" t="e">
        <f>'Fiche (7)'!O$9</f>
        <v>#N/A</v>
      </c>
    </row>
    <row r="95" spans="1:116" ht="18" customHeight="1" x14ac:dyDescent="0.2">
      <c r="A95" s="843"/>
      <c r="B95" s="843"/>
      <c r="C95" s="843"/>
      <c r="D95" s="843"/>
      <c r="E95" s="843"/>
      <c r="F95" s="843"/>
      <c r="G95" s="841"/>
      <c r="H95" s="841"/>
      <c r="I95" s="841"/>
      <c r="J95" s="841"/>
      <c r="K95" s="841"/>
      <c r="L95" s="841"/>
      <c r="M95" s="849"/>
      <c r="N95" s="849"/>
      <c r="O95" s="849"/>
      <c r="P95" s="849"/>
      <c r="Q95" s="849"/>
      <c r="R95" s="849"/>
      <c r="S95" s="849"/>
      <c r="T95" s="849"/>
      <c r="U95" s="849"/>
      <c r="V95" s="849"/>
      <c r="W95" s="849"/>
      <c r="X95" s="849"/>
      <c r="Y95" s="849"/>
      <c r="Z95" s="849"/>
      <c r="AA95" s="849"/>
      <c r="AB95" s="849"/>
      <c r="AC95" s="849"/>
      <c r="AD95" s="849"/>
      <c r="AE95" s="849"/>
      <c r="AF95" s="849"/>
      <c r="AG95" s="849"/>
      <c r="AH95" s="849"/>
      <c r="AI95" s="849"/>
      <c r="AJ95" s="849"/>
      <c r="AK95" s="849"/>
      <c r="AL95" s="849"/>
      <c r="AM95" s="849"/>
      <c r="AN95" s="849"/>
      <c r="AO95" s="849"/>
      <c r="AP95" s="849"/>
      <c r="AQ95" s="849"/>
      <c r="AR95" s="849"/>
      <c r="AS95" s="849"/>
      <c r="AT95" s="849"/>
      <c r="AU95" s="849"/>
      <c r="AV95" s="825"/>
      <c r="AW95" s="826"/>
      <c r="AX95" s="826"/>
      <c r="AY95" s="826"/>
      <c r="AZ95" s="826"/>
      <c r="BA95" s="826"/>
      <c r="BB95" s="826"/>
      <c r="BC95" s="826"/>
      <c r="BD95" s="826"/>
      <c r="BE95" s="826"/>
      <c r="BF95" s="826"/>
      <c r="BG95" s="826"/>
      <c r="BH95" s="826"/>
      <c r="BI95" s="826"/>
      <c r="BJ95" s="826"/>
      <c r="BK95" s="826"/>
      <c r="BL95" s="826"/>
      <c r="BM95" s="826"/>
      <c r="BN95" s="826"/>
      <c r="BO95" s="826"/>
      <c r="BP95" s="826"/>
      <c r="BQ95" s="826"/>
      <c r="BR95" s="826"/>
      <c r="BS95" s="826"/>
      <c r="BT95" s="826"/>
      <c r="BU95" s="826"/>
      <c r="BV95" s="826"/>
      <c r="BW95" s="826"/>
      <c r="BX95" s="826"/>
      <c r="BY95" s="826"/>
      <c r="BZ95" s="826"/>
      <c r="CA95" s="826"/>
      <c r="CB95" s="826"/>
      <c r="CC95" s="826"/>
      <c r="CD95" s="826"/>
      <c r="CE95" s="826"/>
      <c r="CF95" s="827"/>
      <c r="CG95" s="918"/>
      <c r="CH95" s="919"/>
      <c r="CI95" s="919"/>
      <c r="CJ95" s="919"/>
      <c r="CK95" s="920"/>
      <c r="CL95" s="891"/>
      <c r="CM95" s="892"/>
      <c r="CN95" s="893"/>
      <c r="CO95" s="440"/>
      <c r="CP95" s="1046"/>
      <c r="CQ95" s="1044"/>
      <c r="CR95" s="1044"/>
      <c r="CS95" s="1044"/>
      <c r="CT95" s="1044"/>
      <c r="CU95" s="1044"/>
      <c r="CV95" s="1044"/>
      <c r="CW95" s="1044"/>
      <c r="CX95" s="1044"/>
      <c r="CY95" s="1044"/>
      <c r="CZ95" s="1044"/>
      <c r="DA95" s="1044"/>
      <c r="DB95" s="1044"/>
      <c r="DC95" s="1044"/>
      <c r="DD95" s="1044"/>
      <c r="DE95" s="1042"/>
      <c r="DF95" s="1"/>
      <c r="DG95" s="1"/>
      <c r="DH95" s="1"/>
      <c r="DI95" s="1"/>
      <c r="DJ95" s="534"/>
      <c r="DK95" s="534"/>
      <c r="DL95" s="814"/>
    </row>
    <row r="96" spans="1:116" ht="18" customHeight="1" x14ac:dyDescent="0.2">
      <c r="A96" s="843"/>
      <c r="B96" s="843"/>
      <c r="C96" s="843"/>
      <c r="D96" s="843"/>
      <c r="E96" s="843"/>
      <c r="F96" s="843"/>
      <c r="G96" s="841"/>
      <c r="H96" s="841"/>
      <c r="I96" s="841"/>
      <c r="J96" s="841"/>
      <c r="K96" s="841"/>
      <c r="L96" s="841"/>
      <c r="M96" s="849"/>
      <c r="N96" s="849"/>
      <c r="O96" s="849"/>
      <c r="P96" s="849"/>
      <c r="Q96" s="849"/>
      <c r="R96" s="849"/>
      <c r="S96" s="849"/>
      <c r="T96" s="849"/>
      <c r="U96" s="849"/>
      <c r="V96" s="849"/>
      <c r="W96" s="849"/>
      <c r="X96" s="849"/>
      <c r="Y96" s="849"/>
      <c r="Z96" s="849"/>
      <c r="AA96" s="849"/>
      <c r="AB96" s="849"/>
      <c r="AC96" s="849"/>
      <c r="AD96" s="849"/>
      <c r="AE96" s="849"/>
      <c r="AF96" s="849"/>
      <c r="AG96" s="849"/>
      <c r="AH96" s="849"/>
      <c r="AI96" s="849"/>
      <c r="AJ96" s="849"/>
      <c r="AK96" s="849"/>
      <c r="AL96" s="849"/>
      <c r="AM96" s="849"/>
      <c r="AN96" s="849"/>
      <c r="AO96" s="849"/>
      <c r="AP96" s="849"/>
      <c r="AQ96" s="849"/>
      <c r="AR96" s="849"/>
      <c r="AS96" s="849"/>
      <c r="AT96" s="849"/>
      <c r="AU96" s="849"/>
      <c r="AV96" s="828" t="str">
        <f>IF('Fiche (7)'!BA26=FALSE,(IF('Fiche (7)'!BC26=FALSE,(IF('Fiche (7)'!$BE$26=FALSE,(IF('Fiche (7)'!$BG$26=FALSE,(IF('Fiche (7)'!$BI$26=FALSE,(IF('Fiche (7)'!$BK$26=FALSE,"Non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96" s="829"/>
      <c r="AX96" s="829"/>
      <c r="AY96" s="829"/>
      <c r="AZ96" s="829"/>
      <c r="BA96" s="829"/>
      <c r="BB96" s="829"/>
      <c r="BC96" s="829"/>
      <c r="BD96" s="829"/>
      <c r="BE96" s="829"/>
      <c r="BF96" s="829"/>
      <c r="BG96" s="829"/>
      <c r="BH96" s="829"/>
      <c r="BI96" s="829"/>
      <c r="BJ96" s="829"/>
      <c r="BK96" s="829"/>
      <c r="BL96" s="829"/>
      <c r="BM96" s="829"/>
      <c r="BN96" s="829"/>
      <c r="BO96" s="829"/>
      <c r="BP96" s="829"/>
      <c r="BQ96" s="829"/>
      <c r="BR96" s="829"/>
      <c r="BS96" s="829"/>
      <c r="BT96" s="829"/>
      <c r="BU96" s="829"/>
      <c r="BV96" s="829"/>
      <c r="BW96" s="829"/>
      <c r="BX96" s="829"/>
      <c r="BY96" s="829"/>
      <c r="BZ96" s="829"/>
      <c r="CA96" s="829"/>
      <c r="CB96" s="829"/>
      <c r="CC96" s="829"/>
      <c r="CD96" s="829"/>
      <c r="CE96" s="829"/>
      <c r="CF96" s="830"/>
      <c r="CG96" s="918"/>
      <c r="CH96" s="919"/>
      <c r="CI96" s="919"/>
      <c r="CJ96" s="919"/>
      <c r="CK96" s="920"/>
      <c r="CL96" s="891"/>
      <c r="CM96" s="892"/>
      <c r="CN96" s="893"/>
      <c r="CO96" s="440"/>
      <c r="CP96" s="1046"/>
      <c r="CQ96" s="1044"/>
      <c r="CR96" s="1044"/>
      <c r="CS96" s="1044"/>
      <c r="CT96" s="1044"/>
      <c r="CU96" s="1044"/>
      <c r="CV96" s="1044"/>
      <c r="CW96" s="1044"/>
      <c r="CX96" s="1044"/>
      <c r="CY96" s="1044"/>
      <c r="CZ96" s="1044"/>
      <c r="DA96" s="1044"/>
      <c r="DB96" s="1044"/>
      <c r="DC96" s="1044"/>
      <c r="DD96" s="1044"/>
      <c r="DE96" s="1042"/>
      <c r="DF96" s="1"/>
      <c r="DG96" s="1"/>
      <c r="DH96" s="1"/>
      <c r="DI96" s="1"/>
      <c r="DJ96" s="534"/>
      <c r="DK96" s="534"/>
      <c r="DL96" s="814"/>
    </row>
    <row r="97" spans="1:116" ht="18" customHeight="1" x14ac:dyDescent="0.2">
      <c r="A97" s="843"/>
      <c r="B97" s="843"/>
      <c r="C97" s="843"/>
      <c r="D97" s="843"/>
      <c r="E97" s="843"/>
      <c r="F97" s="843"/>
      <c r="G97" s="841"/>
      <c r="H97" s="841"/>
      <c r="I97" s="841"/>
      <c r="J97" s="841"/>
      <c r="K97" s="841"/>
      <c r="L97" s="841"/>
      <c r="M97" s="849"/>
      <c r="N97" s="849"/>
      <c r="O97" s="849"/>
      <c r="P97" s="849"/>
      <c r="Q97" s="849"/>
      <c r="R97" s="849"/>
      <c r="S97" s="849"/>
      <c r="T97" s="849"/>
      <c r="U97" s="849"/>
      <c r="V97" s="849"/>
      <c r="W97" s="849"/>
      <c r="X97" s="849"/>
      <c r="Y97" s="849"/>
      <c r="Z97" s="849"/>
      <c r="AA97" s="849"/>
      <c r="AB97" s="849"/>
      <c r="AC97" s="849"/>
      <c r="AD97" s="849"/>
      <c r="AE97" s="849"/>
      <c r="AF97" s="849"/>
      <c r="AG97" s="849"/>
      <c r="AH97" s="849"/>
      <c r="AI97" s="849"/>
      <c r="AJ97" s="849"/>
      <c r="AK97" s="849"/>
      <c r="AL97" s="849"/>
      <c r="AM97" s="849"/>
      <c r="AN97" s="849"/>
      <c r="AO97" s="849"/>
      <c r="AP97" s="849"/>
      <c r="AQ97" s="849"/>
      <c r="AR97" s="849"/>
      <c r="AS97" s="849"/>
      <c r="AT97" s="849"/>
      <c r="AU97" s="849"/>
      <c r="AV97" s="834"/>
      <c r="AW97" s="835"/>
      <c r="AX97" s="835"/>
      <c r="AY97" s="835"/>
      <c r="AZ97" s="835"/>
      <c r="BA97" s="835"/>
      <c r="BB97" s="835"/>
      <c r="BC97" s="835"/>
      <c r="BD97" s="835"/>
      <c r="BE97" s="835"/>
      <c r="BF97" s="835"/>
      <c r="BG97" s="835"/>
      <c r="BH97" s="835"/>
      <c r="BI97" s="835"/>
      <c r="BJ97" s="835"/>
      <c r="BK97" s="835"/>
      <c r="BL97" s="835"/>
      <c r="BM97" s="835"/>
      <c r="BN97" s="835"/>
      <c r="BO97" s="835"/>
      <c r="BP97" s="835"/>
      <c r="BQ97" s="835"/>
      <c r="BR97" s="835"/>
      <c r="BS97" s="835"/>
      <c r="BT97" s="835"/>
      <c r="BU97" s="835"/>
      <c r="BV97" s="835"/>
      <c r="BW97" s="835"/>
      <c r="BX97" s="835"/>
      <c r="BY97" s="835"/>
      <c r="BZ97" s="835"/>
      <c r="CA97" s="835"/>
      <c r="CB97" s="835"/>
      <c r="CC97" s="835"/>
      <c r="CD97" s="835"/>
      <c r="CE97" s="835"/>
      <c r="CF97" s="836"/>
      <c r="CG97" s="921"/>
      <c r="CH97" s="922"/>
      <c r="CI97" s="922"/>
      <c r="CJ97" s="922"/>
      <c r="CK97" s="923"/>
      <c r="CL97" s="894"/>
      <c r="CM97" s="895"/>
      <c r="CN97" s="896"/>
      <c r="CO97" s="440"/>
      <c r="CP97" s="1046"/>
      <c r="CQ97" s="1044"/>
      <c r="CR97" s="1044"/>
      <c r="CS97" s="1044"/>
      <c r="CT97" s="1044"/>
      <c r="CU97" s="1044"/>
      <c r="CV97" s="1044"/>
      <c r="CW97" s="1044"/>
      <c r="CX97" s="1044"/>
      <c r="CY97" s="1044"/>
      <c r="CZ97" s="1044"/>
      <c r="DA97" s="1044"/>
      <c r="DB97" s="1044"/>
      <c r="DC97" s="1044"/>
      <c r="DD97" s="1044"/>
      <c r="DE97" s="1042"/>
      <c r="DF97" s="1"/>
      <c r="DG97" s="1"/>
      <c r="DH97" s="1"/>
      <c r="DI97" s="1"/>
      <c r="DJ97" s="534"/>
      <c r="DK97" s="534"/>
      <c r="DL97" s="814"/>
    </row>
    <row r="98" spans="1:116" ht="18" customHeight="1" x14ac:dyDescent="0.2">
      <c r="A98" s="843"/>
      <c r="B98" s="843"/>
      <c r="C98" s="843"/>
      <c r="D98" s="843"/>
      <c r="E98" s="843"/>
      <c r="F98" s="843"/>
      <c r="G98" s="840" t="e">
        <f ca="1">CONCATENATE("C ",(CELL("contenu",'Fiche (7)'!$A$27:$C$29)))</f>
        <v>#N/A</v>
      </c>
      <c r="H98" s="840"/>
      <c r="I98" s="840"/>
      <c r="J98" s="840"/>
      <c r="K98" s="840"/>
      <c r="L98" s="840"/>
      <c r="M98" s="849" t="e">
        <f ca="1">'Fiche (7)'!D27</f>
        <v>#N/A</v>
      </c>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849"/>
      <c r="AK98" s="849"/>
      <c r="AL98" s="849"/>
      <c r="AM98" s="849"/>
      <c r="AN98" s="849"/>
      <c r="AO98" s="849"/>
      <c r="AP98" s="849"/>
      <c r="AQ98" s="849"/>
      <c r="AR98" s="849"/>
      <c r="AS98" s="849"/>
      <c r="AT98" s="849"/>
      <c r="AU98" s="849"/>
      <c r="AV98" s="825">
        <f>'Fiche (7)'!AD27</f>
        <v>0</v>
      </c>
      <c r="AW98" s="826"/>
      <c r="AX98" s="826"/>
      <c r="AY98" s="826"/>
      <c r="AZ98" s="826"/>
      <c r="BA98" s="826"/>
      <c r="BB98" s="826"/>
      <c r="BC98" s="826"/>
      <c r="BD98" s="826"/>
      <c r="BE98" s="826"/>
      <c r="BF98" s="826"/>
      <c r="BG98" s="826"/>
      <c r="BH98" s="826"/>
      <c r="BI98" s="826"/>
      <c r="BJ98" s="826"/>
      <c r="BK98" s="826"/>
      <c r="BL98" s="826"/>
      <c r="BM98" s="826"/>
      <c r="BN98" s="826"/>
      <c r="BO98" s="826"/>
      <c r="BP98" s="826"/>
      <c r="BQ98" s="826"/>
      <c r="BR98" s="826"/>
      <c r="BS98" s="826"/>
      <c r="BT98" s="826"/>
      <c r="BU98" s="826"/>
      <c r="BV98" s="826"/>
      <c r="BW98" s="826"/>
      <c r="BX98" s="826"/>
      <c r="BY98" s="826"/>
      <c r="BZ98" s="826"/>
      <c r="CA98" s="826"/>
      <c r="CB98" s="826"/>
      <c r="CC98" s="826"/>
      <c r="CD98" s="826"/>
      <c r="CE98" s="826"/>
      <c r="CF98" s="827"/>
      <c r="CG98" s="918" t="e">
        <f>'Fiche (7)'!BR29</f>
        <v>#VALUE!</v>
      </c>
      <c r="CH98" s="919"/>
      <c r="CI98" s="919"/>
      <c r="CJ98" s="919"/>
      <c r="CK98" s="920"/>
      <c r="CL98" s="888" t="str">
        <f ca="1">CONCATENATE("/",(CELL("contenu",'Fiche (7)'!BO29)))</f>
        <v>/0</v>
      </c>
      <c r="CM98" s="889"/>
      <c r="CN98" s="890"/>
      <c r="CO98" s="440"/>
      <c r="CP98" s="1046"/>
      <c r="CQ98" s="1044"/>
      <c r="CR98" s="1044"/>
      <c r="CS98" s="1044"/>
      <c r="CT98" s="1044"/>
      <c r="CU98" s="1044"/>
      <c r="CV98" s="1044"/>
      <c r="CW98" s="1044"/>
      <c r="CX98" s="1044"/>
      <c r="CY98" s="1044"/>
      <c r="CZ98" s="1044"/>
      <c r="DA98" s="1044"/>
      <c r="DB98" s="1044"/>
      <c r="DC98" s="1044"/>
      <c r="DD98" s="1044"/>
      <c r="DE98" s="1042"/>
      <c r="DF98" s="1"/>
      <c r="DG98" s="1"/>
      <c r="DH98" s="1"/>
      <c r="DI98" s="1"/>
      <c r="DJ98" s="534" t="str">
        <f>MID(AV100,8,1)</f>
        <v>é</v>
      </c>
      <c r="DK98" s="534" t="str">
        <f>DJ98</f>
        <v>é</v>
      </c>
      <c r="DL98" s="814" t="e">
        <f>'Fiche (7)'!O$9</f>
        <v>#N/A</v>
      </c>
    </row>
    <row r="99" spans="1:116" ht="18" customHeight="1" x14ac:dyDescent="0.2">
      <c r="A99" s="843"/>
      <c r="B99" s="843"/>
      <c r="C99" s="843"/>
      <c r="D99" s="843"/>
      <c r="E99" s="843"/>
      <c r="F99" s="843"/>
      <c r="G99" s="841"/>
      <c r="H99" s="841"/>
      <c r="I99" s="841"/>
      <c r="J99" s="841"/>
      <c r="K99" s="841"/>
      <c r="L99" s="841"/>
      <c r="M99" s="849"/>
      <c r="N99" s="849"/>
      <c r="O99" s="849"/>
      <c r="P99" s="849"/>
      <c r="Q99" s="849"/>
      <c r="R99" s="849"/>
      <c r="S99" s="849"/>
      <c r="T99" s="849"/>
      <c r="U99" s="849"/>
      <c r="V99" s="849"/>
      <c r="W99" s="849"/>
      <c r="X99" s="849"/>
      <c r="Y99" s="849"/>
      <c r="Z99" s="849"/>
      <c r="AA99" s="849"/>
      <c r="AB99" s="849"/>
      <c r="AC99" s="849"/>
      <c r="AD99" s="849"/>
      <c r="AE99" s="849"/>
      <c r="AF99" s="849"/>
      <c r="AG99" s="849"/>
      <c r="AH99" s="849"/>
      <c r="AI99" s="849"/>
      <c r="AJ99" s="849"/>
      <c r="AK99" s="849"/>
      <c r="AL99" s="849"/>
      <c r="AM99" s="849"/>
      <c r="AN99" s="849"/>
      <c r="AO99" s="849"/>
      <c r="AP99" s="849"/>
      <c r="AQ99" s="849"/>
      <c r="AR99" s="849"/>
      <c r="AS99" s="849"/>
      <c r="AT99" s="849"/>
      <c r="AU99" s="849"/>
      <c r="AV99" s="825"/>
      <c r="AW99" s="826"/>
      <c r="AX99" s="826"/>
      <c r="AY99" s="826"/>
      <c r="AZ99" s="826"/>
      <c r="BA99" s="826"/>
      <c r="BB99" s="826"/>
      <c r="BC99" s="826"/>
      <c r="BD99" s="826"/>
      <c r="BE99" s="826"/>
      <c r="BF99" s="826"/>
      <c r="BG99" s="826"/>
      <c r="BH99" s="826"/>
      <c r="BI99" s="826"/>
      <c r="BJ99" s="826"/>
      <c r="BK99" s="826"/>
      <c r="BL99" s="826"/>
      <c r="BM99" s="826"/>
      <c r="BN99" s="826"/>
      <c r="BO99" s="826"/>
      <c r="BP99" s="826"/>
      <c r="BQ99" s="826"/>
      <c r="BR99" s="826"/>
      <c r="BS99" s="826"/>
      <c r="BT99" s="826"/>
      <c r="BU99" s="826"/>
      <c r="BV99" s="826"/>
      <c r="BW99" s="826"/>
      <c r="BX99" s="826"/>
      <c r="BY99" s="826"/>
      <c r="BZ99" s="826"/>
      <c r="CA99" s="826"/>
      <c r="CB99" s="826"/>
      <c r="CC99" s="826"/>
      <c r="CD99" s="826"/>
      <c r="CE99" s="826"/>
      <c r="CF99" s="827"/>
      <c r="CG99" s="918"/>
      <c r="CH99" s="919"/>
      <c r="CI99" s="919"/>
      <c r="CJ99" s="919"/>
      <c r="CK99" s="920"/>
      <c r="CL99" s="891"/>
      <c r="CM99" s="892"/>
      <c r="CN99" s="893"/>
      <c r="CO99" s="440"/>
      <c r="CP99" s="1046"/>
      <c r="CQ99" s="1044"/>
      <c r="CR99" s="1044"/>
      <c r="CS99" s="1044"/>
      <c r="CT99" s="1044"/>
      <c r="CU99" s="1044"/>
      <c r="CV99" s="1044"/>
      <c r="CW99" s="1044"/>
      <c r="CX99" s="1044"/>
      <c r="CY99" s="1044"/>
      <c r="CZ99" s="1044"/>
      <c r="DA99" s="1044"/>
      <c r="DB99" s="1044"/>
      <c r="DC99" s="1044"/>
      <c r="DD99" s="1044"/>
      <c r="DE99" s="1042"/>
      <c r="DF99" s="1"/>
      <c r="DG99" s="1"/>
      <c r="DH99" s="1"/>
      <c r="DI99" s="1"/>
      <c r="DJ99" s="534"/>
      <c r="DK99" s="534"/>
      <c r="DL99" s="814"/>
    </row>
    <row r="100" spans="1:116" ht="18" customHeight="1" x14ac:dyDescent="0.2">
      <c r="A100" s="843"/>
      <c r="B100" s="843"/>
      <c r="C100" s="843"/>
      <c r="D100" s="843"/>
      <c r="E100" s="843"/>
      <c r="F100" s="843"/>
      <c r="G100" s="841"/>
      <c r="H100" s="841"/>
      <c r="I100" s="841"/>
      <c r="J100" s="841"/>
      <c r="K100" s="841"/>
      <c r="L100" s="841"/>
      <c r="M100" s="849"/>
      <c r="N100" s="849"/>
      <c r="O100" s="849"/>
      <c r="P100" s="849"/>
      <c r="Q100" s="849"/>
      <c r="R100" s="849"/>
      <c r="S100" s="849"/>
      <c r="T100" s="849"/>
      <c r="U100" s="849"/>
      <c r="V100" s="849"/>
      <c r="W100" s="849"/>
      <c r="X100" s="849"/>
      <c r="Y100" s="849"/>
      <c r="Z100" s="849"/>
      <c r="AA100" s="849"/>
      <c r="AB100" s="849"/>
      <c r="AC100" s="849"/>
      <c r="AD100" s="849"/>
      <c r="AE100" s="849"/>
      <c r="AF100" s="849"/>
      <c r="AG100" s="849"/>
      <c r="AH100" s="849"/>
      <c r="AI100" s="849"/>
      <c r="AJ100" s="849"/>
      <c r="AK100" s="849"/>
      <c r="AL100" s="849"/>
      <c r="AM100" s="849"/>
      <c r="AN100" s="849"/>
      <c r="AO100" s="849"/>
      <c r="AP100" s="849"/>
      <c r="AQ100" s="849"/>
      <c r="AR100" s="849"/>
      <c r="AS100" s="849"/>
      <c r="AT100" s="849"/>
      <c r="AU100" s="849"/>
      <c r="AV100" s="828" t="str">
        <f>IF('Fiche (7)'!BA29=FALSE,(IF('Fiche (7)'!BC29=FALSE,(IF('Fiche (7)'!$BE$29=FALSE,(IF('Fiche (7)'!$BG$29=FALSE,(IF('Fiche (7)'!$BI$29=FALSE,(IF('Fiche (7)'!$BK$29=FALSE,"Non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00" s="829"/>
      <c r="AX100" s="829"/>
      <c r="AY100" s="829"/>
      <c r="AZ100" s="829"/>
      <c r="BA100" s="829"/>
      <c r="BB100" s="829"/>
      <c r="BC100" s="829"/>
      <c r="BD100" s="829"/>
      <c r="BE100" s="829"/>
      <c r="BF100" s="829"/>
      <c r="BG100" s="829"/>
      <c r="BH100" s="829"/>
      <c r="BI100" s="829"/>
      <c r="BJ100" s="829"/>
      <c r="BK100" s="829"/>
      <c r="BL100" s="829"/>
      <c r="BM100" s="829"/>
      <c r="BN100" s="829"/>
      <c r="BO100" s="829"/>
      <c r="BP100" s="829"/>
      <c r="BQ100" s="829"/>
      <c r="BR100" s="829"/>
      <c r="BS100" s="829"/>
      <c r="BT100" s="829"/>
      <c r="BU100" s="829"/>
      <c r="BV100" s="829"/>
      <c r="BW100" s="829"/>
      <c r="BX100" s="829"/>
      <c r="BY100" s="829"/>
      <c r="BZ100" s="829"/>
      <c r="CA100" s="829"/>
      <c r="CB100" s="829"/>
      <c r="CC100" s="829"/>
      <c r="CD100" s="829"/>
      <c r="CE100" s="829"/>
      <c r="CF100" s="830"/>
      <c r="CG100" s="918"/>
      <c r="CH100" s="919"/>
      <c r="CI100" s="919"/>
      <c r="CJ100" s="919"/>
      <c r="CK100" s="920"/>
      <c r="CL100" s="891"/>
      <c r="CM100" s="892"/>
      <c r="CN100" s="893"/>
      <c r="CO100" s="440"/>
      <c r="CP100" s="1046"/>
      <c r="CQ100" s="1044"/>
      <c r="CR100" s="1044"/>
      <c r="CS100" s="1044"/>
      <c r="CT100" s="1044"/>
      <c r="CU100" s="1044"/>
      <c r="CV100" s="1044"/>
      <c r="CW100" s="1044"/>
      <c r="CX100" s="1044"/>
      <c r="CY100" s="1044"/>
      <c r="CZ100" s="1044"/>
      <c r="DA100" s="1044"/>
      <c r="DB100" s="1044"/>
      <c r="DC100" s="1044"/>
      <c r="DD100" s="1044"/>
      <c r="DE100" s="1042"/>
      <c r="DF100" s="1"/>
      <c r="DG100" s="1"/>
      <c r="DH100" s="1"/>
      <c r="DI100" s="1"/>
      <c r="DJ100" s="534"/>
      <c r="DK100" s="534"/>
      <c r="DL100" s="814"/>
    </row>
    <row r="101" spans="1:116" ht="18" customHeight="1" thickBot="1" x14ac:dyDescent="0.25">
      <c r="A101" s="844"/>
      <c r="B101" s="844"/>
      <c r="C101" s="844"/>
      <c r="D101" s="844"/>
      <c r="E101" s="844"/>
      <c r="F101" s="844"/>
      <c r="G101" s="841"/>
      <c r="H101" s="841"/>
      <c r="I101" s="841"/>
      <c r="J101" s="841"/>
      <c r="K101" s="841"/>
      <c r="L101" s="841"/>
      <c r="M101" s="849"/>
      <c r="N101" s="849"/>
      <c r="O101" s="849"/>
      <c r="P101" s="849"/>
      <c r="Q101" s="849"/>
      <c r="R101" s="849"/>
      <c r="S101" s="849"/>
      <c r="T101" s="849"/>
      <c r="U101" s="849"/>
      <c r="V101" s="849"/>
      <c r="W101" s="849"/>
      <c r="X101" s="849"/>
      <c r="Y101" s="849"/>
      <c r="Z101" s="849"/>
      <c r="AA101" s="849"/>
      <c r="AB101" s="849"/>
      <c r="AC101" s="849"/>
      <c r="AD101" s="849"/>
      <c r="AE101" s="849"/>
      <c r="AF101" s="849"/>
      <c r="AG101" s="849"/>
      <c r="AH101" s="849"/>
      <c r="AI101" s="849"/>
      <c r="AJ101" s="849"/>
      <c r="AK101" s="849"/>
      <c r="AL101" s="849"/>
      <c r="AM101" s="849"/>
      <c r="AN101" s="849"/>
      <c r="AO101" s="849"/>
      <c r="AP101" s="849"/>
      <c r="AQ101" s="849"/>
      <c r="AR101" s="849"/>
      <c r="AS101" s="849"/>
      <c r="AT101" s="849"/>
      <c r="AU101" s="849"/>
      <c r="AV101" s="834"/>
      <c r="AW101" s="835"/>
      <c r="AX101" s="835"/>
      <c r="AY101" s="835"/>
      <c r="AZ101" s="835"/>
      <c r="BA101" s="835"/>
      <c r="BB101" s="835"/>
      <c r="BC101" s="835"/>
      <c r="BD101" s="835"/>
      <c r="BE101" s="835"/>
      <c r="BF101" s="835"/>
      <c r="BG101" s="835"/>
      <c r="BH101" s="835"/>
      <c r="BI101" s="835"/>
      <c r="BJ101" s="835"/>
      <c r="BK101" s="835"/>
      <c r="BL101" s="835"/>
      <c r="BM101" s="835"/>
      <c r="BN101" s="835"/>
      <c r="BO101" s="835"/>
      <c r="BP101" s="835"/>
      <c r="BQ101" s="835"/>
      <c r="BR101" s="835"/>
      <c r="BS101" s="835"/>
      <c r="BT101" s="835"/>
      <c r="BU101" s="835"/>
      <c r="BV101" s="835"/>
      <c r="BW101" s="835"/>
      <c r="BX101" s="835"/>
      <c r="BY101" s="835"/>
      <c r="BZ101" s="835"/>
      <c r="CA101" s="835"/>
      <c r="CB101" s="835"/>
      <c r="CC101" s="835"/>
      <c r="CD101" s="835"/>
      <c r="CE101" s="835"/>
      <c r="CF101" s="836"/>
      <c r="CG101" s="921"/>
      <c r="CH101" s="922"/>
      <c r="CI101" s="922"/>
      <c r="CJ101" s="922"/>
      <c r="CK101" s="923"/>
      <c r="CL101" s="894"/>
      <c r="CM101" s="895"/>
      <c r="CN101" s="896"/>
      <c r="CO101" s="440"/>
      <c r="CP101" s="1047"/>
      <c r="CQ101" s="1045"/>
      <c r="CR101" s="1045"/>
      <c r="CS101" s="1045"/>
      <c r="CT101" s="1045"/>
      <c r="CU101" s="1045"/>
      <c r="CV101" s="1045"/>
      <c r="CW101" s="1045"/>
      <c r="CX101" s="1045"/>
      <c r="CY101" s="1045"/>
      <c r="CZ101" s="1045"/>
      <c r="DA101" s="1045"/>
      <c r="DB101" s="1045"/>
      <c r="DC101" s="1045"/>
      <c r="DD101" s="1045"/>
      <c r="DE101" s="1043"/>
      <c r="DF101" s="1"/>
      <c r="DG101" s="1"/>
      <c r="DH101" s="1"/>
      <c r="DI101" s="1"/>
      <c r="DJ101" s="534"/>
      <c r="DK101" s="534"/>
      <c r="DL101" s="814"/>
    </row>
    <row r="102" spans="1:116" ht="18" customHeight="1" x14ac:dyDescent="0.2">
      <c r="A102" s="842">
        <f ca="1">CELL("contenu",'Fiche (8)'!$G$11:$BO$12)</f>
        <v>0</v>
      </c>
      <c r="B102" s="842"/>
      <c r="C102" s="842"/>
      <c r="D102" s="842"/>
      <c r="E102" s="842"/>
      <c r="F102" s="842"/>
      <c r="G102" s="862" t="e">
        <f ca="1">CONCATENATE("C ",(CELL("contenu",'Fiche (8)'!$A$21:$C$23)))</f>
        <v>#N/A</v>
      </c>
      <c r="H102" s="862"/>
      <c r="I102" s="862"/>
      <c r="J102" s="862"/>
      <c r="K102" s="862"/>
      <c r="L102" s="862"/>
      <c r="M102" s="850" t="e">
        <f ca="1">'Fiche (8)'!D21</f>
        <v>#N/A</v>
      </c>
      <c r="N102" s="850"/>
      <c r="O102" s="850"/>
      <c r="P102" s="850"/>
      <c r="Q102" s="850"/>
      <c r="R102" s="850"/>
      <c r="S102" s="850"/>
      <c r="T102" s="850"/>
      <c r="U102" s="850"/>
      <c r="V102" s="850"/>
      <c r="W102" s="850"/>
      <c r="X102" s="850"/>
      <c r="Y102" s="850"/>
      <c r="Z102" s="850"/>
      <c r="AA102" s="850"/>
      <c r="AB102" s="850"/>
      <c r="AC102" s="850"/>
      <c r="AD102" s="850"/>
      <c r="AE102" s="850"/>
      <c r="AF102" s="850"/>
      <c r="AG102" s="850"/>
      <c r="AH102" s="850"/>
      <c r="AI102" s="850"/>
      <c r="AJ102" s="850"/>
      <c r="AK102" s="850"/>
      <c r="AL102" s="850"/>
      <c r="AM102" s="850"/>
      <c r="AN102" s="850"/>
      <c r="AO102" s="850"/>
      <c r="AP102" s="850"/>
      <c r="AQ102" s="850"/>
      <c r="AR102" s="850"/>
      <c r="AS102" s="850"/>
      <c r="AT102" s="850"/>
      <c r="AU102" s="850"/>
      <c r="AV102" s="822">
        <f>'Fiche (8)'!AD21</f>
        <v>0</v>
      </c>
      <c r="AW102" s="823"/>
      <c r="AX102" s="823"/>
      <c r="AY102" s="823"/>
      <c r="AZ102" s="823"/>
      <c r="BA102" s="823"/>
      <c r="BB102" s="823"/>
      <c r="BC102" s="823"/>
      <c r="BD102" s="823"/>
      <c r="BE102" s="823"/>
      <c r="BF102" s="823"/>
      <c r="BG102" s="823"/>
      <c r="BH102" s="823"/>
      <c r="BI102" s="823"/>
      <c r="BJ102" s="823"/>
      <c r="BK102" s="823"/>
      <c r="BL102" s="823"/>
      <c r="BM102" s="823"/>
      <c r="BN102" s="823"/>
      <c r="BO102" s="823"/>
      <c r="BP102" s="823"/>
      <c r="BQ102" s="823"/>
      <c r="BR102" s="823"/>
      <c r="BS102" s="823"/>
      <c r="BT102" s="823"/>
      <c r="BU102" s="823"/>
      <c r="BV102" s="823"/>
      <c r="BW102" s="823"/>
      <c r="BX102" s="823"/>
      <c r="BY102" s="823"/>
      <c r="BZ102" s="823"/>
      <c r="CA102" s="823"/>
      <c r="CB102" s="823"/>
      <c r="CC102" s="823"/>
      <c r="CD102" s="823"/>
      <c r="CE102" s="823"/>
      <c r="CF102" s="824"/>
      <c r="CG102" s="924" t="e">
        <f>'Fiche (8)'!BR23</f>
        <v>#VALUE!</v>
      </c>
      <c r="CH102" s="925"/>
      <c r="CI102" s="925"/>
      <c r="CJ102" s="925"/>
      <c r="CK102" s="926"/>
      <c r="CL102" s="936" t="str">
        <f ca="1">CONCATENATE("/",(CELL("contenu",'Fiche (8)'!BO23)))</f>
        <v>/0</v>
      </c>
      <c r="CM102" s="937"/>
      <c r="CN102" s="938"/>
      <c r="CO102" s="439"/>
      <c r="CP102" s="1050"/>
      <c r="CQ102" s="1048"/>
      <c r="CR102" s="1048"/>
      <c r="CS102" s="1048"/>
      <c r="CT102" s="1048"/>
      <c r="CU102" s="1048"/>
      <c r="CV102" s="1048"/>
      <c r="CW102" s="1048"/>
      <c r="CX102" s="1048"/>
      <c r="CY102" s="1048"/>
      <c r="CZ102" s="1048"/>
      <c r="DA102" s="1048"/>
      <c r="DB102" s="1048"/>
      <c r="DC102" s="1048"/>
      <c r="DD102" s="1048"/>
      <c r="DE102" s="1049"/>
      <c r="DF102" s="1"/>
      <c r="DG102" s="1"/>
      <c r="DH102" s="1"/>
      <c r="DI102" s="1"/>
      <c r="DJ102" s="534" t="str">
        <f>MID(AV104,8,1)</f>
        <v>é</v>
      </c>
      <c r="DK102" s="534" t="str">
        <f>DJ102</f>
        <v>é</v>
      </c>
      <c r="DL102" s="814" t="e">
        <f>'Fiche (8)'!O$9</f>
        <v>#N/A</v>
      </c>
    </row>
    <row r="103" spans="1:116" ht="18" customHeight="1" x14ac:dyDescent="0.2">
      <c r="A103" s="843"/>
      <c r="B103" s="843"/>
      <c r="C103" s="843"/>
      <c r="D103" s="843"/>
      <c r="E103" s="843"/>
      <c r="F103" s="843"/>
      <c r="G103" s="841"/>
      <c r="H103" s="841"/>
      <c r="I103" s="841"/>
      <c r="J103" s="841"/>
      <c r="K103" s="841"/>
      <c r="L103" s="841"/>
      <c r="M103" s="849"/>
      <c r="N103" s="849"/>
      <c r="O103" s="849"/>
      <c r="P103" s="849"/>
      <c r="Q103" s="849"/>
      <c r="R103" s="849"/>
      <c r="S103" s="849"/>
      <c r="T103" s="849"/>
      <c r="U103" s="849"/>
      <c r="V103" s="849"/>
      <c r="W103" s="849"/>
      <c r="X103" s="849"/>
      <c r="Y103" s="849"/>
      <c r="Z103" s="849"/>
      <c r="AA103" s="849"/>
      <c r="AB103" s="849"/>
      <c r="AC103" s="849"/>
      <c r="AD103" s="849"/>
      <c r="AE103" s="849"/>
      <c r="AF103" s="849"/>
      <c r="AG103" s="849"/>
      <c r="AH103" s="849"/>
      <c r="AI103" s="849"/>
      <c r="AJ103" s="849"/>
      <c r="AK103" s="849"/>
      <c r="AL103" s="849"/>
      <c r="AM103" s="849"/>
      <c r="AN103" s="849"/>
      <c r="AO103" s="849"/>
      <c r="AP103" s="849"/>
      <c r="AQ103" s="849"/>
      <c r="AR103" s="849"/>
      <c r="AS103" s="849"/>
      <c r="AT103" s="849"/>
      <c r="AU103" s="849"/>
      <c r="AV103" s="825"/>
      <c r="AW103" s="826"/>
      <c r="AX103" s="826"/>
      <c r="AY103" s="826"/>
      <c r="AZ103" s="826"/>
      <c r="BA103" s="826"/>
      <c r="BB103" s="826"/>
      <c r="BC103" s="826"/>
      <c r="BD103" s="826"/>
      <c r="BE103" s="826"/>
      <c r="BF103" s="826"/>
      <c r="BG103" s="826"/>
      <c r="BH103" s="826"/>
      <c r="BI103" s="826"/>
      <c r="BJ103" s="826"/>
      <c r="BK103" s="826"/>
      <c r="BL103" s="826"/>
      <c r="BM103" s="826"/>
      <c r="BN103" s="826"/>
      <c r="BO103" s="826"/>
      <c r="BP103" s="826"/>
      <c r="BQ103" s="826"/>
      <c r="BR103" s="826"/>
      <c r="BS103" s="826"/>
      <c r="BT103" s="826"/>
      <c r="BU103" s="826"/>
      <c r="BV103" s="826"/>
      <c r="BW103" s="826"/>
      <c r="BX103" s="826"/>
      <c r="BY103" s="826"/>
      <c r="BZ103" s="826"/>
      <c r="CA103" s="826"/>
      <c r="CB103" s="826"/>
      <c r="CC103" s="826"/>
      <c r="CD103" s="826"/>
      <c r="CE103" s="826"/>
      <c r="CF103" s="827"/>
      <c r="CG103" s="918"/>
      <c r="CH103" s="919"/>
      <c r="CI103" s="919"/>
      <c r="CJ103" s="919"/>
      <c r="CK103" s="920"/>
      <c r="CL103" s="939"/>
      <c r="CM103" s="940"/>
      <c r="CN103" s="941"/>
      <c r="CO103" s="439"/>
      <c r="CP103" s="1046"/>
      <c r="CQ103" s="1044"/>
      <c r="CR103" s="1044"/>
      <c r="CS103" s="1044"/>
      <c r="CT103" s="1044"/>
      <c r="CU103" s="1044"/>
      <c r="CV103" s="1044"/>
      <c r="CW103" s="1044"/>
      <c r="CX103" s="1044"/>
      <c r="CY103" s="1044"/>
      <c r="CZ103" s="1044"/>
      <c r="DA103" s="1044"/>
      <c r="DB103" s="1044"/>
      <c r="DC103" s="1044"/>
      <c r="DD103" s="1044"/>
      <c r="DE103" s="1042"/>
      <c r="DF103" s="1"/>
      <c r="DG103" s="1"/>
      <c r="DH103" s="1"/>
      <c r="DI103" s="1"/>
      <c r="DJ103" s="534"/>
      <c r="DK103" s="534"/>
      <c r="DL103" s="814"/>
    </row>
    <row r="104" spans="1:116" ht="18" customHeight="1" x14ac:dyDescent="0.2">
      <c r="A104" s="843"/>
      <c r="B104" s="843"/>
      <c r="C104" s="843"/>
      <c r="D104" s="843"/>
      <c r="E104" s="843"/>
      <c r="F104" s="843"/>
      <c r="G104" s="841"/>
      <c r="H104" s="841"/>
      <c r="I104" s="841"/>
      <c r="J104" s="841"/>
      <c r="K104" s="841"/>
      <c r="L104" s="841"/>
      <c r="M104" s="849"/>
      <c r="N104" s="849"/>
      <c r="O104" s="849"/>
      <c r="P104" s="849"/>
      <c r="Q104" s="849"/>
      <c r="R104" s="849"/>
      <c r="S104" s="849"/>
      <c r="T104" s="849"/>
      <c r="U104" s="849"/>
      <c r="V104" s="849"/>
      <c r="W104" s="849"/>
      <c r="X104" s="849"/>
      <c r="Y104" s="849"/>
      <c r="Z104" s="849"/>
      <c r="AA104" s="849"/>
      <c r="AB104" s="849"/>
      <c r="AC104" s="849"/>
      <c r="AD104" s="849"/>
      <c r="AE104" s="849"/>
      <c r="AF104" s="849"/>
      <c r="AG104" s="849"/>
      <c r="AH104" s="849"/>
      <c r="AI104" s="849"/>
      <c r="AJ104" s="849"/>
      <c r="AK104" s="849"/>
      <c r="AL104" s="849"/>
      <c r="AM104" s="849"/>
      <c r="AN104" s="849"/>
      <c r="AO104" s="849"/>
      <c r="AP104" s="849"/>
      <c r="AQ104" s="849"/>
      <c r="AR104" s="849"/>
      <c r="AS104" s="849"/>
      <c r="AT104" s="849"/>
      <c r="AU104" s="849"/>
      <c r="AV104" s="828" t="str">
        <f>IF('Fiche (8)'!BA23=FALSE,(IF('Fiche (8)'!BC23=FALSE,(IF('Fiche (8)'!$BE$23=FALSE,(IF('Fiche (8)'!$BG$23=FALSE,(IF('Fiche (8)'!$BI$23=FALSE,(IF('Fiche (8)'!$BK$23=FALSE,"Non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04" s="829"/>
      <c r="AX104" s="829"/>
      <c r="AY104" s="829"/>
      <c r="AZ104" s="829"/>
      <c r="BA104" s="829"/>
      <c r="BB104" s="829"/>
      <c r="BC104" s="829"/>
      <c r="BD104" s="829"/>
      <c r="BE104" s="829"/>
      <c r="BF104" s="829"/>
      <c r="BG104" s="829"/>
      <c r="BH104" s="829"/>
      <c r="BI104" s="829"/>
      <c r="BJ104" s="829"/>
      <c r="BK104" s="829"/>
      <c r="BL104" s="829"/>
      <c r="BM104" s="829"/>
      <c r="BN104" s="829"/>
      <c r="BO104" s="829"/>
      <c r="BP104" s="829"/>
      <c r="BQ104" s="829"/>
      <c r="BR104" s="829"/>
      <c r="BS104" s="829"/>
      <c r="BT104" s="829"/>
      <c r="BU104" s="829"/>
      <c r="BV104" s="829"/>
      <c r="BW104" s="829"/>
      <c r="BX104" s="829"/>
      <c r="BY104" s="829"/>
      <c r="BZ104" s="829"/>
      <c r="CA104" s="829"/>
      <c r="CB104" s="829"/>
      <c r="CC104" s="829"/>
      <c r="CD104" s="829"/>
      <c r="CE104" s="829"/>
      <c r="CF104" s="830"/>
      <c r="CG104" s="918"/>
      <c r="CH104" s="919"/>
      <c r="CI104" s="919"/>
      <c r="CJ104" s="919"/>
      <c r="CK104" s="920"/>
      <c r="CL104" s="939"/>
      <c r="CM104" s="940"/>
      <c r="CN104" s="941"/>
      <c r="CO104" s="439"/>
      <c r="CP104" s="1046"/>
      <c r="CQ104" s="1044"/>
      <c r="CR104" s="1044"/>
      <c r="CS104" s="1044"/>
      <c r="CT104" s="1044"/>
      <c r="CU104" s="1044"/>
      <c r="CV104" s="1044"/>
      <c r="CW104" s="1044"/>
      <c r="CX104" s="1044"/>
      <c r="CY104" s="1044"/>
      <c r="CZ104" s="1044"/>
      <c r="DA104" s="1044"/>
      <c r="DB104" s="1044"/>
      <c r="DC104" s="1044"/>
      <c r="DD104" s="1044"/>
      <c r="DE104" s="1042"/>
      <c r="DF104" s="1"/>
      <c r="DG104" s="1"/>
      <c r="DH104" s="1"/>
      <c r="DI104" s="1"/>
      <c r="DJ104" s="534"/>
      <c r="DK104" s="534"/>
      <c r="DL104" s="814"/>
    </row>
    <row r="105" spans="1:116" ht="18" customHeight="1" x14ac:dyDescent="0.2">
      <c r="A105" s="843"/>
      <c r="B105" s="843"/>
      <c r="C105" s="843"/>
      <c r="D105" s="843"/>
      <c r="E105" s="843"/>
      <c r="F105" s="843"/>
      <c r="G105" s="863"/>
      <c r="H105" s="863"/>
      <c r="I105" s="863"/>
      <c r="J105" s="863"/>
      <c r="K105" s="863"/>
      <c r="L105" s="863"/>
      <c r="M105" s="849"/>
      <c r="N105" s="849"/>
      <c r="O105" s="849"/>
      <c r="P105" s="849"/>
      <c r="Q105" s="849"/>
      <c r="R105" s="849"/>
      <c r="S105" s="849"/>
      <c r="T105" s="849"/>
      <c r="U105" s="849"/>
      <c r="V105" s="849"/>
      <c r="W105" s="849"/>
      <c r="X105" s="849"/>
      <c r="Y105" s="849"/>
      <c r="Z105" s="849"/>
      <c r="AA105" s="849"/>
      <c r="AB105" s="849"/>
      <c r="AC105" s="849"/>
      <c r="AD105" s="849"/>
      <c r="AE105" s="849"/>
      <c r="AF105" s="849"/>
      <c r="AG105" s="849"/>
      <c r="AH105" s="849"/>
      <c r="AI105" s="849"/>
      <c r="AJ105" s="849"/>
      <c r="AK105" s="849"/>
      <c r="AL105" s="849"/>
      <c r="AM105" s="849"/>
      <c r="AN105" s="849"/>
      <c r="AO105" s="849"/>
      <c r="AP105" s="849"/>
      <c r="AQ105" s="849"/>
      <c r="AR105" s="849"/>
      <c r="AS105" s="849"/>
      <c r="AT105" s="849"/>
      <c r="AU105" s="849"/>
      <c r="AV105" s="828"/>
      <c r="AW105" s="829"/>
      <c r="AX105" s="829"/>
      <c r="AY105" s="829"/>
      <c r="AZ105" s="829"/>
      <c r="BA105" s="829"/>
      <c r="BB105" s="829"/>
      <c r="BC105" s="829"/>
      <c r="BD105" s="829"/>
      <c r="BE105" s="829"/>
      <c r="BF105" s="829"/>
      <c r="BG105" s="829"/>
      <c r="BH105" s="829"/>
      <c r="BI105" s="829"/>
      <c r="BJ105" s="829"/>
      <c r="BK105" s="829"/>
      <c r="BL105" s="829"/>
      <c r="BM105" s="829"/>
      <c r="BN105" s="829"/>
      <c r="BO105" s="829"/>
      <c r="BP105" s="829"/>
      <c r="BQ105" s="829"/>
      <c r="BR105" s="829"/>
      <c r="BS105" s="829"/>
      <c r="BT105" s="829"/>
      <c r="BU105" s="829"/>
      <c r="BV105" s="829"/>
      <c r="BW105" s="829"/>
      <c r="BX105" s="829"/>
      <c r="BY105" s="829"/>
      <c r="BZ105" s="829"/>
      <c r="CA105" s="829"/>
      <c r="CB105" s="829"/>
      <c r="CC105" s="829"/>
      <c r="CD105" s="829"/>
      <c r="CE105" s="829"/>
      <c r="CF105" s="830"/>
      <c r="CG105" s="918"/>
      <c r="CH105" s="919"/>
      <c r="CI105" s="919"/>
      <c r="CJ105" s="919"/>
      <c r="CK105" s="920"/>
      <c r="CL105" s="939"/>
      <c r="CM105" s="940"/>
      <c r="CN105" s="941"/>
      <c r="CO105" s="439"/>
      <c r="CP105" s="1046"/>
      <c r="CQ105" s="1044"/>
      <c r="CR105" s="1044"/>
      <c r="CS105" s="1044"/>
      <c r="CT105" s="1044"/>
      <c r="CU105" s="1044"/>
      <c r="CV105" s="1044"/>
      <c r="CW105" s="1044"/>
      <c r="CX105" s="1044"/>
      <c r="CY105" s="1044"/>
      <c r="CZ105" s="1044"/>
      <c r="DA105" s="1044"/>
      <c r="DB105" s="1044"/>
      <c r="DC105" s="1044"/>
      <c r="DD105" s="1044"/>
      <c r="DE105" s="1042"/>
      <c r="DF105" s="1"/>
      <c r="DG105" s="1"/>
      <c r="DH105" s="1"/>
      <c r="DI105" s="1"/>
      <c r="DJ105" s="534"/>
      <c r="DK105" s="534"/>
      <c r="DL105" s="814"/>
    </row>
    <row r="106" spans="1:116" ht="18" customHeight="1" x14ac:dyDescent="0.2">
      <c r="A106" s="843"/>
      <c r="B106" s="843"/>
      <c r="C106" s="843"/>
      <c r="D106" s="843"/>
      <c r="E106" s="843"/>
      <c r="F106" s="843"/>
      <c r="G106" s="841" t="e">
        <f ca="1">CONCATENATE("C ",(CELL("contenu",'Fiche (8)'!$A$24:$C$26)))</f>
        <v>#N/A</v>
      </c>
      <c r="H106" s="841"/>
      <c r="I106" s="841"/>
      <c r="J106" s="841"/>
      <c r="K106" s="841"/>
      <c r="L106" s="841"/>
      <c r="M106" s="849" t="e">
        <f ca="1">'Fiche (8)'!D24</f>
        <v>#N/A</v>
      </c>
      <c r="N106" s="849"/>
      <c r="O106" s="849"/>
      <c r="P106" s="849"/>
      <c r="Q106" s="849"/>
      <c r="R106" s="849"/>
      <c r="S106" s="849"/>
      <c r="T106" s="849"/>
      <c r="U106" s="849"/>
      <c r="V106" s="849"/>
      <c r="W106" s="849"/>
      <c r="X106" s="849"/>
      <c r="Y106" s="849"/>
      <c r="Z106" s="849"/>
      <c r="AA106" s="849"/>
      <c r="AB106" s="849"/>
      <c r="AC106" s="849"/>
      <c r="AD106" s="849"/>
      <c r="AE106" s="849"/>
      <c r="AF106" s="849"/>
      <c r="AG106" s="849"/>
      <c r="AH106" s="849"/>
      <c r="AI106" s="849"/>
      <c r="AJ106" s="849"/>
      <c r="AK106" s="849"/>
      <c r="AL106" s="849"/>
      <c r="AM106" s="849"/>
      <c r="AN106" s="849"/>
      <c r="AO106" s="849"/>
      <c r="AP106" s="849"/>
      <c r="AQ106" s="849"/>
      <c r="AR106" s="849"/>
      <c r="AS106" s="849"/>
      <c r="AT106" s="849"/>
      <c r="AU106" s="849"/>
      <c r="AV106" s="831">
        <f>'Fiche (8)'!AD24</f>
        <v>0</v>
      </c>
      <c r="AW106" s="832"/>
      <c r="AX106" s="832"/>
      <c r="AY106" s="832"/>
      <c r="AZ106" s="832"/>
      <c r="BA106" s="832"/>
      <c r="BB106" s="832"/>
      <c r="BC106" s="832"/>
      <c r="BD106" s="832"/>
      <c r="BE106" s="832"/>
      <c r="BF106" s="832"/>
      <c r="BG106" s="832"/>
      <c r="BH106" s="832"/>
      <c r="BI106" s="832"/>
      <c r="BJ106" s="832"/>
      <c r="BK106" s="832"/>
      <c r="BL106" s="832"/>
      <c r="BM106" s="832"/>
      <c r="BN106" s="832"/>
      <c r="BO106" s="832"/>
      <c r="BP106" s="832"/>
      <c r="BQ106" s="832"/>
      <c r="BR106" s="832"/>
      <c r="BS106" s="832"/>
      <c r="BT106" s="832"/>
      <c r="BU106" s="832"/>
      <c r="BV106" s="832"/>
      <c r="BW106" s="832"/>
      <c r="BX106" s="832"/>
      <c r="BY106" s="832"/>
      <c r="BZ106" s="832"/>
      <c r="CA106" s="832"/>
      <c r="CB106" s="832"/>
      <c r="CC106" s="832"/>
      <c r="CD106" s="832"/>
      <c r="CE106" s="832"/>
      <c r="CF106" s="833"/>
      <c r="CG106" s="915" t="e">
        <f>'Fiche (8)'!BR26</f>
        <v>#VALUE!</v>
      </c>
      <c r="CH106" s="916"/>
      <c r="CI106" s="916"/>
      <c r="CJ106" s="916"/>
      <c r="CK106" s="917"/>
      <c r="CL106" s="888" t="str">
        <f ca="1">CONCATENATE("/",(CELL("contenu",'Fiche (8)'!BO26)))</f>
        <v>/0</v>
      </c>
      <c r="CM106" s="889"/>
      <c r="CN106" s="890"/>
      <c r="CO106" s="440"/>
      <c r="CP106" s="1046"/>
      <c r="CQ106" s="1044"/>
      <c r="CR106" s="1044"/>
      <c r="CS106" s="1044"/>
      <c r="CT106" s="1044"/>
      <c r="CU106" s="1044"/>
      <c r="CV106" s="1044"/>
      <c r="CW106" s="1044"/>
      <c r="CX106" s="1044"/>
      <c r="CY106" s="1044"/>
      <c r="CZ106" s="1044"/>
      <c r="DA106" s="1044"/>
      <c r="DB106" s="1044"/>
      <c r="DC106" s="1044"/>
      <c r="DD106" s="1044"/>
      <c r="DE106" s="1042"/>
      <c r="DF106" s="1"/>
      <c r="DG106" s="1"/>
      <c r="DH106" s="1"/>
      <c r="DI106" s="1"/>
      <c r="DJ106" s="534" t="str">
        <f>MID(AV108,8,1)</f>
        <v>é</v>
      </c>
      <c r="DK106" s="534" t="str">
        <f>DJ106</f>
        <v>é</v>
      </c>
      <c r="DL106" s="814" t="e">
        <f>'Fiche (8)'!O$9</f>
        <v>#N/A</v>
      </c>
    </row>
    <row r="107" spans="1:116" ht="18" customHeight="1" x14ac:dyDescent="0.2">
      <c r="A107" s="843"/>
      <c r="B107" s="843"/>
      <c r="C107" s="843"/>
      <c r="D107" s="843"/>
      <c r="E107" s="843"/>
      <c r="F107" s="843"/>
      <c r="G107" s="841"/>
      <c r="H107" s="841"/>
      <c r="I107" s="841"/>
      <c r="J107" s="841"/>
      <c r="K107" s="841"/>
      <c r="L107" s="841"/>
      <c r="M107" s="849"/>
      <c r="N107" s="849"/>
      <c r="O107" s="849"/>
      <c r="P107" s="849"/>
      <c r="Q107" s="849"/>
      <c r="R107" s="849"/>
      <c r="S107" s="849"/>
      <c r="T107" s="849"/>
      <c r="U107" s="849"/>
      <c r="V107" s="849"/>
      <c r="W107" s="849"/>
      <c r="X107" s="849"/>
      <c r="Y107" s="849"/>
      <c r="Z107" s="849"/>
      <c r="AA107" s="849"/>
      <c r="AB107" s="849"/>
      <c r="AC107" s="849"/>
      <c r="AD107" s="849"/>
      <c r="AE107" s="849"/>
      <c r="AF107" s="849"/>
      <c r="AG107" s="849"/>
      <c r="AH107" s="849"/>
      <c r="AI107" s="849"/>
      <c r="AJ107" s="849"/>
      <c r="AK107" s="849"/>
      <c r="AL107" s="849"/>
      <c r="AM107" s="849"/>
      <c r="AN107" s="849"/>
      <c r="AO107" s="849"/>
      <c r="AP107" s="849"/>
      <c r="AQ107" s="849"/>
      <c r="AR107" s="849"/>
      <c r="AS107" s="849"/>
      <c r="AT107" s="849"/>
      <c r="AU107" s="849"/>
      <c r="AV107" s="825"/>
      <c r="AW107" s="826"/>
      <c r="AX107" s="826"/>
      <c r="AY107" s="826"/>
      <c r="AZ107" s="826"/>
      <c r="BA107" s="826"/>
      <c r="BB107" s="826"/>
      <c r="BC107" s="826"/>
      <c r="BD107" s="826"/>
      <c r="BE107" s="826"/>
      <c r="BF107" s="826"/>
      <c r="BG107" s="826"/>
      <c r="BH107" s="826"/>
      <c r="BI107" s="826"/>
      <c r="BJ107" s="826"/>
      <c r="BK107" s="826"/>
      <c r="BL107" s="826"/>
      <c r="BM107" s="826"/>
      <c r="BN107" s="826"/>
      <c r="BO107" s="826"/>
      <c r="BP107" s="826"/>
      <c r="BQ107" s="826"/>
      <c r="BR107" s="826"/>
      <c r="BS107" s="826"/>
      <c r="BT107" s="826"/>
      <c r="BU107" s="826"/>
      <c r="BV107" s="826"/>
      <c r="BW107" s="826"/>
      <c r="BX107" s="826"/>
      <c r="BY107" s="826"/>
      <c r="BZ107" s="826"/>
      <c r="CA107" s="826"/>
      <c r="CB107" s="826"/>
      <c r="CC107" s="826"/>
      <c r="CD107" s="826"/>
      <c r="CE107" s="826"/>
      <c r="CF107" s="827"/>
      <c r="CG107" s="918"/>
      <c r="CH107" s="919"/>
      <c r="CI107" s="919"/>
      <c r="CJ107" s="919"/>
      <c r="CK107" s="920"/>
      <c r="CL107" s="891"/>
      <c r="CM107" s="892"/>
      <c r="CN107" s="893"/>
      <c r="CO107" s="440"/>
      <c r="CP107" s="1046"/>
      <c r="CQ107" s="1044"/>
      <c r="CR107" s="1044"/>
      <c r="CS107" s="1044"/>
      <c r="CT107" s="1044"/>
      <c r="CU107" s="1044"/>
      <c r="CV107" s="1044"/>
      <c r="CW107" s="1044"/>
      <c r="CX107" s="1044"/>
      <c r="CY107" s="1044"/>
      <c r="CZ107" s="1044"/>
      <c r="DA107" s="1044"/>
      <c r="DB107" s="1044"/>
      <c r="DC107" s="1044"/>
      <c r="DD107" s="1044"/>
      <c r="DE107" s="1042"/>
      <c r="DF107" s="1"/>
      <c r="DG107" s="1"/>
      <c r="DH107" s="1"/>
      <c r="DI107" s="1"/>
      <c r="DJ107" s="534"/>
      <c r="DK107" s="534"/>
      <c r="DL107" s="814"/>
    </row>
    <row r="108" spans="1:116" ht="18" customHeight="1" x14ac:dyDescent="0.2">
      <c r="A108" s="843"/>
      <c r="B108" s="843"/>
      <c r="C108" s="843"/>
      <c r="D108" s="843"/>
      <c r="E108" s="843"/>
      <c r="F108" s="843"/>
      <c r="G108" s="841"/>
      <c r="H108" s="841"/>
      <c r="I108" s="841"/>
      <c r="J108" s="841"/>
      <c r="K108" s="841"/>
      <c r="L108" s="841"/>
      <c r="M108" s="849"/>
      <c r="N108" s="849"/>
      <c r="O108" s="849"/>
      <c r="P108" s="849"/>
      <c r="Q108" s="849"/>
      <c r="R108" s="849"/>
      <c r="S108" s="849"/>
      <c r="T108" s="849"/>
      <c r="U108" s="849"/>
      <c r="V108" s="849"/>
      <c r="W108" s="849"/>
      <c r="X108" s="849"/>
      <c r="Y108" s="849"/>
      <c r="Z108" s="849"/>
      <c r="AA108" s="849"/>
      <c r="AB108" s="849"/>
      <c r="AC108" s="849"/>
      <c r="AD108" s="849"/>
      <c r="AE108" s="849"/>
      <c r="AF108" s="849"/>
      <c r="AG108" s="849"/>
      <c r="AH108" s="849"/>
      <c r="AI108" s="849"/>
      <c r="AJ108" s="849"/>
      <c r="AK108" s="849"/>
      <c r="AL108" s="849"/>
      <c r="AM108" s="849"/>
      <c r="AN108" s="849"/>
      <c r="AO108" s="849"/>
      <c r="AP108" s="849"/>
      <c r="AQ108" s="849"/>
      <c r="AR108" s="849"/>
      <c r="AS108" s="849"/>
      <c r="AT108" s="849"/>
      <c r="AU108" s="849"/>
      <c r="AV108" s="828" t="str">
        <f>IF('Fiche (8)'!BA26=FALSE,(IF('Fiche (8)'!BC26=FALSE,(IF('Fiche (8)'!$BE$26=FALSE,(IF('Fiche (8)'!$BG$26=FALSE,(IF('Fiche (8)'!$BI$26=FALSE,(IF('Fiche (8)'!$BK$26=FALSE,"Non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08" s="829"/>
      <c r="AX108" s="829"/>
      <c r="AY108" s="829"/>
      <c r="AZ108" s="829"/>
      <c r="BA108" s="829"/>
      <c r="BB108" s="829"/>
      <c r="BC108" s="829"/>
      <c r="BD108" s="829"/>
      <c r="BE108" s="829"/>
      <c r="BF108" s="829"/>
      <c r="BG108" s="829"/>
      <c r="BH108" s="829"/>
      <c r="BI108" s="829"/>
      <c r="BJ108" s="829"/>
      <c r="BK108" s="829"/>
      <c r="BL108" s="829"/>
      <c r="BM108" s="829"/>
      <c r="BN108" s="829"/>
      <c r="BO108" s="829"/>
      <c r="BP108" s="829"/>
      <c r="BQ108" s="829"/>
      <c r="BR108" s="829"/>
      <c r="BS108" s="829"/>
      <c r="BT108" s="829"/>
      <c r="BU108" s="829"/>
      <c r="BV108" s="829"/>
      <c r="BW108" s="829"/>
      <c r="BX108" s="829"/>
      <c r="BY108" s="829"/>
      <c r="BZ108" s="829"/>
      <c r="CA108" s="829"/>
      <c r="CB108" s="829"/>
      <c r="CC108" s="829"/>
      <c r="CD108" s="829"/>
      <c r="CE108" s="829"/>
      <c r="CF108" s="830"/>
      <c r="CG108" s="918"/>
      <c r="CH108" s="919"/>
      <c r="CI108" s="919"/>
      <c r="CJ108" s="919"/>
      <c r="CK108" s="920"/>
      <c r="CL108" s="891"/>
      <c r="CM108" s="892"/>
      <c r="CN108" s="893"/>
      <c r="CO108" s="440"/>
      <c r="CP108" s="1046"/>
      <c r="CQ108" s="1044"/>
      <c r="CR108" s="1044"/>
      <c r="CS108" s="1044"/>
      <c r="CT108" s="1044"/>
      <c r="CU108" s="1044"/>
      <c r="CV108" s="1044"/>
      <c r="CW108" s="1044"/>
      <c r="CX108" s="1044"/>
      <c r="CY108" s="1044"/>
      <c r="CZ108" s="1044"/>
      <c r="DA108" s="1044"/>
      <c r="DB108" s="1044"/>
      <c r="DC108" s="1044"/>
      <c r="DD108" s="1044"/>
      <c r="DE108" s="1042"/>
      <c r="DF108" s="1"/>
      <c r="DG108" s="1"/>
      <c r="DH108" s="1"/>
      <c r="DI108" s="1"/>
      <c r="DJ108" s="534"/>
      <c r="DK108" s="534"/>
      <c r="DL108" s="814"/>
    </row>
    <row r="109" spans="1:116" ht="18" customHeight="1" x14ac:dyDescent="0.2">
      <c r="A109" s="843"/>
      <c r="B109" s="843"/>
      <c r="C109" s="843"/>
      <c r="D109" s="843"/>
      <c r="E109" s="843"/>
      <c r="F109" s="843"/>
      <c r="G109" s="841"/>
      <c r="H109" s="841"/>
      <c r="I109" s="841"/>
      <c r="J109" s="841"/>
      <c r="K109" s="841"/>
      <c r="L109" s="841"/>
      <c r="M109" s="849"/>
      <c r="N109" s="849"/>
      <c r="O109" s="849"/>
      <c r="P109" s="849"/>
      <c r="Q109" s="849"/>
      <c r="R109" s="849"/>
      <c r="S109" s="849"/>
      <c r="T109" s="849"/>
      <c r="U109" s="849"/>
      <c r="V109" s="849"/>
      <c r="W109" s="849"/>
      <c r="X109" s="849"/>
      <c r="Y109" s="849"/>
      <c r="Z109" s="849"/>
      <c r="AA109" s="849"/>
      <c r="AB109" s="849"/>
      <c r="AC109" s="849"/>
      <c r="AD109" s="849"/>
      <c r="AE109" s="849"/>
      <c r="AF109" s="849"/>
      <c r="AG109" s="849"/>
      <c r="AH109" s="849"/>
      <c r="AI109" s="849"/>
      <c r="AJ109" s="849"/>
      <c r="AK109" s="849"/>
      <c r="AL109" s="849"/>
      <c r="AM109" s="849"/>
      <c r="AN109" s="849"/>
      <c r="AO109" s="849"/>
      <c r="AP109" s="849"/>
      <c r="AQ109" s="849"/>
      <c r="AR109" s="849"/>
      <c r="AS109" s="849"/>
      <c r="AT109" s="849"/>
      <c r="AU109" s="849"/>
      <c r="AV109" s="834"/>
      <c r="AW109" s="835"/>
      <c r="AX109" s="835"/>
      <c r="AY109" s="835"/>
      <c r="AZ109" s="835"/>
      <c r="BA109" s="835"/>
      <c r="BB109" s="835"/>
      <c r="BC109" s="835"/>
      <c r="BD109" s="835"/>
      <c r="BE109" s="835"/>
      <c r="BF109" s="835"/>
      <c r="BG109" s="835"/>
      <c r="BH109" s="835"/>
      <c r="BI109" s="835"/>
      <c r="BJ109" s="835"/>
      <c r="BK109" s="835"/>
      <c r="BL109" s="835"/>
      <c r="BM109" s="835"/>
      <c r="BN109" s="835"/>
      <c r="BO109" s="835"/>
      <c r="BP109" s="835"/>
      <c r="BQ109" s="835"/>
      <c r="BR109" s="835"/>
      <c r="BS109" s="835"/>
      <c r="BT109" s="835"/>
      <c r="BU109" s="835"/>
      <c r="BV109" s="835"/>
      <c r="BW109" s="835"/>
      <c r="BX109" s="835"/>
      <c r="BY109" s="835"/>
      <c r="BZ109" s="835"/>
      <c r="CA109" s="835"/>
      <c r="CB109" s="835"/>
      <c r="CC109" s="835"/>
      <c r="CD109" s="835"/>
      <c r="CE109" s="835"/>
      <c r="CF109" s="836"/>
      <c r="CG109" s="921"/>
      <c r="CH109" s="922"/>
      <c r="CI109" s="922"/>
      <c r="CJ109" s="922"/>
      <c r="CK109" s="923"/>
      <c r="CL109" s="894"/>
      <c r="CM109" s="895"/>
      <c r="CN109" s="896"/>
      <c r="CO109" s="440"/>
      <c r="CP109" s="1046"/>
      <c r="CQ109" s="1044"/>
      <c r="CR109" s="1044"/>
      <c r="CS109" s="1044"/>
      <c r="CT109" s="1044"/>
      <c r="CU109" s="1044"/>
      <c r="CV109" s="1044"/>
      <c r="CW109" s="1044"/>
      <c r="CX109" s="1044"/>
      <c r="CY109" s="1044"/>
      <c r="CZ109" s="1044"/>
      <c r="DA109" s="1044"/>
      <c r="DB109" s="1044"/>
      <c r="DC109" s="1044"/>
      <c r="DD109" s="1044"/>
      <c r="DE109" s="1042"/>
      <c r="DF109" s="1"/>
      <c r="DG109" s="1"/>
      <c r="DH109" s="1"/>
      <c r="DI109" s="1"/>
      <c r="DJ109" s="534"/>
      <c r="DK109" s="534"/>
      <c r="DL109" s="814"/>
    </row>
    <row r="110" spans="1:116" ht="18" customHeight="1" x14ac:dyDescent="0.2">
      <c r="A110" s="843"/>
      <c r="B110" s="843"/>
      <c r="C110" s="843"/>
      <c r="D110" s="843"/>
      <c r="E110" s="843"/>
      <c r="F110" s="843"/>
      <c r="G110" s="840" t="e">
        <f ca="1">CONCATENATE("C ",(CELL("contenu",'Fiche (8)'!$A$27:$C$29)))</f>
        <v>#N/A</v>
      </c>
      <c r="H110" s="840"/>
      <c r="I110" s="840"/>
      <c r="J110" s="840"/>
      <c r="K110" s="840"/>
      <c r="L110" s="840"/>
      <c r="M110" s="849" t="e">
        <f ca="1">'Fiche (8)'!D27</f>
        <v>#N/A</v>
      </c>
      <c r="N110" s="849"/>
      <c r="O110" s="849"/>
      <c r="P110" s="849"/>
      <c r="Q110" s="849"/>
      <c r="R110" s="849"/>
      <c r="S110" s="849"/>
      <c r="T110" s="849"/>
      <c r="U110" s="849"/>
      <c r="V110" s="849"/>
      <c r="W110" s="849"/>
      <c r="X110" s="849"/>
      <c r="Y110" s="849"/>
      <c r="Z110" s="849"/>
      <c r="AA110" s="849"/>
      <c r="AB110" s="849"/>
      <c r="AC110" s="849"/>
      <c r="AD110" s="849"/>
      <c r="AE110" s="849"/>
      <c r="AF110" s="849"/>
      <c r="AG110" s="849"/>
      <c r="AH110" s="849"/>
      <c r="AI110" s="849"/>
      <c r="AJ110" s="849"/>
      <c r="AK110" s="849"/>
      <c r="AL110" s="849"/>
      <c r="AM110" s="849"/>
      <c r="AN110" s="849"/>
      <c r="AO110" s="849"/>
      <c r="AP110" s="849"/>
      <c r="AQ110" s="849"/>
      <c r="AR110" s="849"/>
      <c r="AS110" s="849"/>
      <c r="AT110" s="849"/>
      <c r="AU110" s="849"/>
      <c r="AV110" s="825">
        <f>'Fiche (8)'!AD27</f>
        <v>0</v>
      </c>
      <c r="AW110" s="826"/>
      <c r="AX110" s="826"/>
      <c r="AY110" s="826"/>
      <c r="AZ110" s="826"/>
      <c r="BA110" s="826"/>
      <c r="BB110" s="826"/>
      <c r="BC110" s="826"/>
      <c r="BD110" s="826"/>
      <c r="BE110" s="826"/>
      <c r="BF110" s="826"/>
      <c r="BG110" s="826"/>
      <c r="BH110" s="826"/>
      <c r="BI110" s="826"/>
      <c r="BJ110" s="826"/>
      <c r="BK110" s="826"/>
      <c r="BL110" s="826"/>
      <c r="BM110" s="826"/>
      <c r="BN110" s="826"/>
      <c r="BO110" s="826"/>
      <c r="BP110" s="826"/>
      <c r="BQ110" s="826"/>
      <c r="BR110" s="826"/>
      <c r="BS110" s="826"/>
      <c r="BT110" s="826"/>
      <c r="BU110" s="826"/>
      <c r="BV110" s="826"/>
      <c r="BW110" s="826"/>
      <c r="BX110" s="826"/>
      <c r="BY110" s="826"/>
      <c r="BZ110" s="826"/>
      <c r="CA110" s="826"/>
      <c r="CB110" s="826"/>
      <c r="CC110" s="826"/>
      <c r="CD110" s="826"/>
      <c r="CE110" s="826"/>
      <c r="CF110" s="827"/>
      <c r="CG110" s="918" t="e">
        <f>'Fiche (8)'!BR29</f>
        <v>#VALUE!</v>
      </c>
      <c r="CH110" s="919"/>
      <c r="CI110" s="919"/>
      <c r="CJ110" s="919"/>
      <c r="CK110" s="920"/>
      <c r="CL110" s="888" t="str">
        <f ca="1">CONCATENATE("/",(CELL("contenu",'Fiche (8)'!BO29)))</f>
        <v>/0</v>
      </c>
      <c r="CM110" s="889"/>
      <c r="CN110" s="890"/>
      <c r="CO110" s="440"/>
      <c r="CP110" s="1046"/>
      <c r="CQ110" s="1044"/>
      <c r="CR110" s="1044"/>
      <c r="CS110" s="1044"/>
      <c r="CT110" s="1044"/>
      <c r="CU110" s="1044"/>
      <c r="CV110" s="1044"/>
      <c r="CW110" s="1044"/>
      <c r="CX110" s="1044"/>
      <c r="CY110" s="1044"/>
      <c r="CZ110" s="1044"/>
      <c r="DA110" s="1044"/>
      <c r="DB110" s="1044"/>
      <c r="DC110" s="1044"/>
      <c r="DD110" s="1044"/>
      <c r="DE110" s="1042"/>
      <c r="DF110" s="1"/>
      <c r="DG110" s="1"/>
      <c r="DH110" s="1"/>
      <c r="DI110" s="1"/>
      <c r="DJ110" s="534" t="str">
        <f>MID(AV112,8,1)</f>
        <v>é</v>
      </c>
      <c r="DK110" s="534" t="str">
        <f>DJ110</f>
        <v>é</v>
      </c>
      <c r="DL110" s="814" t="e">
        <f>'Fiche (8)'!O$9</f>
        <v>#N/A</v>
      </c>
    </row>
    <row r="111" spans="1:116" ht="18" customHeight="1" x14ac:dyDescent="0.2">
      <c r="A111" s="843"/>
      <c r="B111" s="843"/>
      <c r="C111" s="843"/>
      <c r="D111" s="843"/>
      <c r="E111" s="843"/>
      <c r="F111" s="843"/>
      <c r="G111" s="841"/>
      <c r="H111" s="841"/>
      <c r="I111" s="841"/>
      <c r="J111" s="841"/>
      <c r="K111" s="841"/>
      <c r="L111" s="841"/>
      <c r="M111" s="849"/>
      <c r="N111" s="849"/>
      <c r="O111" s="849"/>
      <c r="P111" s="849"/>
      <c r="Q111" s="849"/>
      <c r="R111" s="849"/>
      <c r="S111" s="849"/>
      <c r="T111" s="849"/>
      <c r="U111" s="849"/>
      <c r="V111" s="849"/>
      <c r="W111" s="849"/>
      <c r="X111" s="849"/>
      <c r="Y111" s="849"/>
      <c r="Z111" s="849"/>
      <c r="AA111" s="849"/>
      <c r="AB111" s="849"/>
      <c r="AC111" s="849"/>
      <c r="AD111" s="849"/>
      <c r="AE111" s="849"/>
      <c r="AF111" s="849"/>
      <c r="AG111" s="849"/>
      <c r="AH111" s="849"/>
      <c r="AI111" s="849"/>
      <c r="AJ111" s="849"/>
      <c r="AK111" s="849"/>
      <c r="AL111" s="849"/>
      <c r="AM111" s="849"/>
      <c r="AN111" s="849"/>
      <c r="AO111" s="849"/>
      <c r="AP111" s="849"/>
      <c r="AQ111" s="849"/>
      <c r="AR111" s="849"/>
      <c r="AS111" s="849"/>
      <c r="AT111" s="849"/>
      <c r="AU111" s="849"/>
      <c r="AV111" s="825"/>
      <c r="AW111" s="826"/>
      <c r="AX111" s="826"/>
      <c r="AY111" s="826"/>
      <c r="AZ111" s="826"/>
      <c r="BA111" s="826"/>
      <c r="BB111" s="826"/>
      <c r="BC111" s="826"/>
      <c r="BD111" s="826"/>
      <c r="BE111" s="826"/>
      <c r="BF111" s="826"/>
      <c r="BG111" s="826"/>
      <c r="BH111" s="826"/>
      <c r="BI111" s="826"/>
      <c r="BJ111" s="826"/>
      <c r="BK111" s="826"/>
      <c r="BL111" s="826"/>
      <c r="BM111" s="826"/>
      <c r="BN111" s="826"/>
      <c r="BO111" s="826"/>
      <c r="BP111" s="826"/>
      <c r="BQ111" s="826"/>
      <c r="BR111" s="826"/>
      <c r="BS111" s="826"/>
      <c r="BT111" s="826"/>
      <c r="BU111" s="826"/>
      <c r="BV111" s="826"/>
      <c r="BW111" s="826"/>
      <c r="BX111" s="826"/>
      <c r="BY111" s="826"/>
      <c r="BZ111" s="826"/>
      <c r="CA111" s="826"/>
      <c r="CB111" s="826"/>
      <c r="CC111" s="826"/>
      <c r="CD111" s="826"/>
      <c r="CE111" s="826"/>
      <c r="CF111" s="827"/>
      <c r="CG111" s="918"/>
      <c r="CH111" s="919"/>
      <c r="CI111" s="919"/>
      <c r="CJ111" s="919"/>
      <c r="CK111" s="920"/>
      <c r="CL111" s="891"/>
      <c r="CM111" s="892"/>
      <c r="CN111" s="893"/>
      <c r="CO111" s="440"/>
      <c r="CP111" s="1046"/>
      <c r="CQ111" s="1044"/>
      <c r="CR111" s="1044"/>
      <c r="CS111" s="1044"/>
      <c r="CT111" s="1044"/>
      <c r="CU111" s="1044"/>
      <c r="CV111" s="1044"/>
      <c r="CW111" s="1044"/>
      <c r="CX111" s="1044"/>
      <c r="CY111" s="1044"/>
      <c r="CZ111" s="1044"/>
      <c r="DA111" s="1044"/>
      <c r="DB111" s="1044"/>
      <c r="DC111" s="1044"/>
      <c r="DD111" s="1044"/>
      <c r="DE111" s="1042"/>
      <c r="DF111" s="1"/>
      <c r="DG111" s="1"/>
      <c r="DH111" s="1"/>
      <c r="DI111" s="1"/>
      <c r="DJ111" s="534"/>
      <c r="DK111" s="534"/>
      <c r="DL111" s="814"/>
    </row>
    <row r="112" spans="1:116" ht="18" customHeight="1" x14ac:dyDescent="0.2">
      <c r="A112" s="843"/>
      <c r="B112" s="843"/>
      <c r="C112" s="843"/>
      <c r="D112" s="843"/>
      <c r="E112" s="843"/>
      <c r="F112" s="843"/>
      <c r="G112" s="841"/>
      <c r="H112" s="841"/>
      <c r="I112" s="841"/>
      <c r="J112" s="841"/>
      <c r="K112" s="841"/>
      <c r="L112" s="841"/>
      <c r="M112" s="849"/>
      <c r="N112" s="849"/>
      <c r="O112" s="849"/>
      <c r="P112" s="849"/>
      <c r="Q112" s="849"/>
      <c r="R112" s="849"/>
      <c r="S112" s="849"/>
      <c r="T112" s="849"/>
      <c r="U112" s="849"/>
      <c r="V112" s="849"/>
      <c r="W112" s="849"/>
      <c r="X112" s="849"/>
      <c r="Y112" s="849"/>
      <c r="Z112" s="849"/>
      <c r="AA112" s="849"/>
      <c r="AB112" s="849"/>
      <c r="AC112" s="849"/>
      <c r="AD112" s="849"/>
      <c r="AE112" s="849"/>
      <c r="AF112" s="849"/>
      <c r="AG112" s="849"/>
      <c r="AH112" s="849"/>
      <c r="AI112" s="849"/>
      <c r="AJ112" s="849"/>
      <c r="AK112" s="849"/>
      <c r="AL112" s="849"/>
      <c r="AM112" s="849"/>
      <c r="AN112" s="849"/>
      <c r="AO112" s="849"/>
      <c r="AP112" s="849"/>
      <c r="AQ112" s="849"/>
      <c r="AR112" s="849"/>
      <c r="AS112" s="849"/>
      <c r="AT112" s="849"/>
      <c r="AU112" s="849"/>
      <c r="AV112" s="828" t="str">
        <f>IF('Fiche (8)'!BA29=FALSE,(IF('Fiche (8)'!BC29=FALSE,(IF('Fiche (8)'!$BE$29=FALSE,(IF('Fiche (8)'!$BG$29=FALSE,(IF('Fiche (8)'!$BI$29=FALSE,(IF('Fiche (8)'!$BK$29=FALSE,"Non noté","Niveau 6: L'élève effectue les opérations en autonomie.")),"Niveau 5: La démarche est cohérente et les résultats sont justes.")),"Niveau 4: Les opérations sont réalisées seul, la démarche est complète et cohérente cependant les résultats sont faux.")),"Niveau 3: Les opérations sont réalisées seul mais la démarche est incomplète et/ou incohérente.")),"Niveau 2: Les étapes ne sont réalisées qu'avec l'intervention du professeur à chaque étape.")),"Niveau 1: Aucune étape n'est réalisée seul. L'aide du professeur ne permet pas de démarrer.")</f>
        <v>Non noté</v>
      </c>
      <c r="AW112" s="829"/>
      <c r="AX112" s="829"/>
      <c r="AY112" s="829"/>
      <c r="AZ112" s="829"/>
      <c r="BA112" s="829"/>
      <c r="BB112" s="829"/>
      <c r="BC112" s="829"/>
      <c r="BD112" s="829"/>
      <c r="BE112" s="829"/>
      <c r="BF112" s="829"/>
      <c r="BG112" s="829"/>
      <c r="BH112" s="829"/>
      <c r="BI112" s="829"/>
      <c r="BJ112" s="829"/>
      <c r="BK112" s="829"/>
      <c r="BL112" s="829"/>
      <c r="BM112" s="829"/>
      <c r="BN112" s="829"/>
      <c r="BO112" s="829"/>
      <c r="BP112" s="829"/>
      <c r="BQ112" s="829"/>
      <c r="BR112" s="829"/>
      <c r="BS112" s="829"/>
      <c r="BT112" s="829"/>
      <c r="BU112" s="829"/>
      <c r="BV112" s="829"/>
      <c r="BW112" s="829"/>
      <c r="BX112" s="829"/>
      <c r="BY112" s="829"/>
      <c r="BZ112" s="829"/>
      <c r="CA112" s="829"/>
      <c r="CB112" s="829"/>
      <c r="CC112" s="829"/>
      <c r="CD112" s="829"/>
      <c r="CE112" s="829"/>
      <c r="CF112" s="830"/>
      <c r="CG112" s="918"/>
      <c r="CH112" s="919"/>
      <c r="CI112" s="919"/>
      <c r="CJ112" s="919"/>
      <c r="CK112" s="920"/>
      <c r="CL112" s="891"/>
      <c r="CM112" s="892"/>
      <c r="CN112" s="893"/>
      <c r="CO112" s="440"/>
      <c r="CP112" s="1046"/>
      <c r="CQ112" s="1044"/>
      <c r="CR112" s="1044"/>
      <c r="CS112" s="1044"/>
      <c r="CT112" s="1044"/>
      <c r="CU112" s="1044"/>
      <c r="CV112" s="1044"/>
      <c r="CW112" s="1044"/>
      <c r="CX112" s="1044"/>
      <c r="CY112" s="1044"/>
      <c r="CZ112" s="1044"/>
      <c r="DA112" s="1044"/>
      <c r="DB112" s="1044"/>
      <c r="DC112" s="1044"/>
      <c r="DD112" s="1044"/>
      <c r="DE112" s="1042"/>
      <c r="DF112" s="1"/>
      <c r="DG112" s="1"/>
      <c r="DH112" s="1"/>
      <c r="DI112" s="1"/>
      <c r="DJ112" s="534"/>
      <c r="DK112" s="534"/>
      <c r="DL112" s="814"/>
    </row>
    <row r="113" spans="1:116" ht="18" customHeight="1" thickBot="1" x14ac:dyDescent="0.25">
      <c r="A113" s="844"/>
      <c r="B113" s="844"/>
      <c r="C113" s="844"/>
      <c r="D113" s="844"/>
      <c r="E113" s="844"/>
      <c r="F113" s="844"/>
      <c r="G113" s="945"/>
      <c r="H113" s="945"/>
      <c r="I113" s="945"/>
      <c r="J113" s="945"/>
      <c r="K113" s="945"/>
      <c r="L113" s="945"/>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c r="AL113" s="946"/>
      <c r="AM113" s="946"/>
      <c r="AN113" s="946"/>
      <c r="AO113" s="946"/>
      <c r="AP113" s="946"/>
      <c r="AQ113" s="946"/>
      <c r="AR113" s="946"/>
      <c r="AS113" s="946"/>
      <c r="AT113" s="946"/>
      <c r="AU113" s="946"/>
      <c r="AV113" s="837"/>
      <c r="AW113" s="838"/>
      <c r="AX113" s="838"/>
      <c r="AY113" s="838"/>
      <c r="AZ113" s="838"/>
      <c r="BA113" s="838"/>
      <c r="BB113" s="838"/>
      <c r="BC113" s="838"/>
      <c r="BD113" s="838"/>
      <c r="BE113" s="838"/>
      <c r="BF113" s="838"/>
      <c r="BG113" s="838"/>
      <c r="BH113" s="838"/>
      <c r="BI113" s="838"/>
      <c r="BJ113" s="838"/>
      <c r="BK113" s="838"/>
      <c r="BL113" s="838"/>
      <c r="BM113" s="838"/>
      <c r="BN113" s="838"/>
      <c r="BO113" s="838"/>
      <c r="BP113" s="838"/>
      <c r="BQ113" s="838"/>
      <c r="BR113" s="838"/>
      <c r="BS113" s="838"/>
      <c r="BT113" s="838"/>
      <c r="BU113" s="838"/>
      <c r="BV113" s="838"/>
      <c r="BW113" s="838"/>
      <c r="BX113" s="838"/>
      <c r="BY113" s="838"/>
      <c r="BZ113" s="838"/>
      <c r="CA113" s="838"/>
      <c r="CB113" s="838"/>
      <c r="CC113" s="838"/>
      <c r="CD113" s="838"/>
      <c r="CE113" s="838"/>
      <c r="CF113" s="839"/>
      <c r="CG113" s="947"/>
      <c r="CH113" s="948"/>
      <c r="CI113" s="948"/>
      <c r="CJ113" s="948"/>
      <c r="CK113" s="949"/>
      <c r="CL113" s="942"/>
      <c r="CM113" s="943"/>
      <c r="CN113" s="944"/>
      <c r="CO113" s="440"/>
      <c r="CP113" s="1047"/>
      <c r="CQ113" s="1045"/>
      <c r="CR113" s="1045"/>
      <c r="CS113" s="1045"/>
      <c r="CT113" s="1045"/>
      <c r="CU113" s="1045"/>
      <c r="CV113" s="1045"/>
      <c r="CW113" s="1045"/>
      <c r="CX113" s="1045"/>
      <c r="CY113" s="1045"/>
      <c r="CZ113" s="1045"/>
      <c r="DA113" s="1045"/>
      <c r="DB113" s="1045"/>
      <c r="DC113" s="1045"/>
      <c r="DD113" s="1045"/>
      <c r="DE113" s="1043"/>
      <c r="DF113" s="1"/>
      <c r="DG113" s="1"/>
      <c r="DH113" s="1"/>
      <c r="DI113" s="1"/>
      <c r="DJ113" s="534"/>
      <c r="DK113" s="534"/>
      <c r="DL113" s="814"/>
    </row>
    <row r="114" spans="1:116"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row>
    <row r="115" spans="1:116"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row>
    <row r="116" spans="1:116"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row>
    <row r="117" spans="1:116"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row>
    <row r="118" spans="1:116"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row>
    <row r="119" spans="1:116"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row>
    <row r="120" spans="1:116" ht="18" customHeight="1" x14ac:dyDescent="0.2">
      <c r="A120" s="110"/>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row>
    <row r="121" spans="1:116" ht="18" customHeight="1" x14ac:dyDescent="0.2">
      <c r="A121" s="110"/>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row>
    <row r="122" spans="1:116" ht="18" customHeight="1" x14ac:dyDescent="0.2">
      <c r="A122" s="110"/>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row>
    <row r="123" spans="1:116" ht="18" customHeight="1" x14ac:dyDescent="0.2">
      <c r="A123" s="110"/>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row>
    <row r="124" spans="1:116" ht="18" customHeight="1" x14ac:dyDescent="0.2">
      <c r="A124" s="110"/>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row>
    <row r="125" spans="1:116" ht="18" customHeight="1" x14ac:dyDescent="0.2">
      <c r="A125" s="110"/>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row>
    <row r="126" spans="1:116" ht="18" customHeight="1" x14ac:dyDescent="0.2">
      <c r="A126" s="110"/>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row>
    <row r="127" spans="1:116" ht="18" customHeight="1" x14ac:dyDescent="0.2">
      <c r="A127" s="110"/>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row>
    <row r="128" spans="1:116" ht="18" customHeight="1" x14ac:dyDescent="0.2">
      <c r="A128" s="110"/>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row>
    <row r="129" spans="1:114" ht="18" customHeight="1" x14ac:dyDescent="0.2">
      <c r="A129" s="110"/>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row>
    <row r="130" spans="1:114" ht="18" customHeight="1" x14ac:dyDescent="0.2">
      <c r="A130" s="110"/>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row>
    <row r="131" spans="1:114" ht="18" customHeight="1" x14ac:dyDescent="0.2">
      <c r="A131" s="110"/>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row>
    <row r="132" spans="1:114" ht="18" customHeight="1" x14ac:dyDescent="0.2">
      <c r="A132" s="110"/>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row>
    <row r="133" spans="1:114" ht="18" customHeight="1" x14ac:dyDescent="0.2">
      <c r="A133" s="110"/>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row>
    <row r="134" spans="1:114" ht="18" customHeight="1" x14ac:dyDescent="0.2">
      <c r="A134" s="110"/>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row>
    <row r="135" spans="1:114" ht="18" customHeight="1" x14ac:dyDescent="0.2">
      <c r="A135" s="110"/>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row>
    <row r="136" spans="1:114" ht="18" customHeight="1" x14ac:dyDescent="0.2">
      <c r="A136" s="110"/>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row>
    <row r="137" spans="1:114" ht="18" customHeight="1" x14ac:dyDescent="0.2">
      <c r="A137" s="110"/>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row>
    <row r="138" spans="1:114" ht="18" customHeight="1" x14ac:dyDescent="0.2">
      <c r="A138" s="110"/>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row>
    <row r="139" spans="1:114" ht="18" customHeight="1" x14ac:dyDescent="0.2">
      <c r="A139" s="110"/>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row>
    <row r="140" spans="1:114" ht="18" customHeight="1" x14ac:dyDescent="0.2">
      <c r="A140" s="110"/>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row>
    <row r="141" spans="1:114" ht="18" customHeight="1" x14ac:dyDescent="0.2">
      <c r="A141" s="110"/>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row>
    <row r="142" spans="1:114" ht="18" customHeight="1" x14ac:dyDescent="0.2">
      <c r="A142" s="110"/>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row>
    <row r="143" spans="1:114" ht="18" customHeight="1" x14ac:dyDescent="0.2">
      <c r="A143" s="110"/>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row>
    <row r="144" spans="1:114" ht="18" customHeight="1" x14ac:dyDescent="0.2">
      <c r="A144" s="110"/>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row>
    <row r="145" spans="1:114" ht="18" customHeight="1" x14ac:dyDescent="0.2">
      <c r="A145" s="110"/>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row>
    <row r="146" spans="1:114" ht="18" customHeight="1" x14ac:dyDescent="0.2">
      <c r="A146" s="110"/>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row>
    <row r="147" spans="1:114" ht="18" customHeight="1" x14ac:dyDescent="0.2">
      <c r="A147" s="110"/>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row>
    <row r="148" spans="1:114" ht="18" customHeight="1" x14ac:dyDescent="0.2">
      <c r="A148" s="110"/>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row>
    <row r="149" spans="1:114" ht="18" customHeight="1" x14ac:dyDescent="0.2">
      <c r="A149" s="110"/>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row>
    <row r="150" spans="1:114"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row>
    <row r="151" spans="1:114"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row>
    <row r="152" spans="1:114"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row>
    <row r="153" spans="1:114" ht="18" customHeight="1" x14ac:dyDescent="0.2"/>
    <row r="154" spans="1:114" ht="18" customHeight="1" x14ac:dyDescent="0.2"/>
    <row r="155" spans="1:114" ht="18" customHeight="1" x14ac:dyDescent="0.2"/>
    <row r="156" spans="1:114" ht="18" customHeight="1" x14ac:dyDescent="0.2"/>
    <row r="157" spans="1:114" ht="18" customHeight="1" x14ac:dyDescent="0.2"/>
    <row r="158" spans="1:114" ht="18" customHeight="1" x14ac:dyDescent="0.2"/>
    <row r="159" spans="1:114" ht="18" customHeight="1" x14ac:dyDescent="0.2"/>
    <row r="160" spans="1:114" ht="18" customHeight="1" x14ac:dyDescent="0.2"/>
    <row r="161" ht="18" customHeight="1" x14ac:dyDescent="0.2"/>
    <row r="162" ht="18" customHeight="1" x14ac:dyDescent="0.2"/>
    <row r="163" ht="18" customHeight="1" x14ac:dyDescent="0.2"/>
    <row r="164" ht="18" customHeight="1" x14ac:dyDescent="0.2"/>
    <row r="165" ht="18" customHeight="1" x14ac:dyDescent="0.2"/>
    <row r="166" ht="18" customHeight="1" x14ac:dyDescent="0.2"/>
    <row r="167" ht="18" customHeight="1" x14ac:dyDescent="0.2"/>
    <row r="168" ht="18" customHeight="1" x14ac:dyDescent="0.2"/>
    <row r="169" ht="18" customHeight="1" x14ac:dyDescent="0.2"/>
    <row r="170" ht="18" customHeight="1" x14ac:dyDescent="0.2"/>
    <row r="171" ht="18" customHeight="1" x14ac:dyDescent="0.2"/>
    <row r="172" ht="18" customHeight="1" x14ac:dyDescent="0.2"/>
    <row r="173" ht="18" customHeight="1" x14ac:dyDescent="0.2"/>
    <row r="174" ht="18" customHeight="1" x14ac:dyDescent="0.2"/>
    <row r="175" ht="18" customHeight="1" x14ac:dyDescent="0.2"/>
    <row r="176" ht="18" customHeight="1" x14ac:dyDescent="0.2"/>
    <row r="177" ht="18" customHeight="1" x14ac:dyDescent="0.2"/>
    <row r="178" ht="18" customHeight="1" x14ac:dyDescent="0.2"/>
    <row r="179" ht="18" customHeight="1" x14ac:dyDescent="0.2"/>
    <row r="180" ht="18" customHeight="1" x14ac:dyDescent="0.2"/>
    <row r="181" ht="18" customHeight="1" x14ac:dyDescent="0.2"/>
    <row r="182" ht="18" customHeight="1" x14ac:dyDescent="0.2"/>
    <row r="183" ht="18" customHeight="1" x14ac:dyDescent="0.2"/>
    <row r="184" ht="18" customHeight="1" x14ac:dyDescent="0.2"/>
    <row r="185" ht="18" customHeight="1" x14ac:dyDescent="0.2"/>
    <row r="186" ht="18" customHeight="1" x14ac:dyDescent="0.2"/>
    <row r="187" ht="18" customHeight="1" x14ac:dyDescent="0.2"/>
    <row r="188" ht="18" customHeight="1" x14ac:dyDescent="0.2"/>
    <row r="189" ht="18" customHeight="1" x14ac:dyDescent="0.2"/>
    <row r="190" ht="18" customHeight="1" x14ac:dyDescent="0.2"/>
    <row r="191" ht="18" customHeight="1" x14ac:dyDescent="0.2"/>
    <row r="192" ht="18" customHeight="1" x14ac:dyDescent="0.2"/>
    <row r="193" ht="18" customHeight="1" x14ac:dyDescent="0.2"/>
    <row r="194" ht="18" customHeight="1" x14ac:dyDescent="0.2"/>
    <row r="195" ht="18" customHeight="1" x14ac:dyDescent="0.2"/>
    <row r="196" ht="18" customHeight="1" x14ac:dyDescent="0.2"/>
    <row r="197" ht="18" customHeight="1" x14ac:dyDescent="0.2"/>
    <row r="198" ht="18" customHeight="1" x14ac:dyDescent="0.2"/>
    <row r="199" ht="18" customHeight="1" x14ac:dyDescent="0.2"/>
    <row r="200" ht="18" customHeight="1" x14ac:dyDescent="0.2"/>
    <row r="201" ht="18" customHeight="1" x14ac:dyDescent="0.2"/>
    <row r="202" ht="18" customHeight="1" x14ac:dyDescent="0.2"/>
    <row r="203" ht="18" customHeight="1" x14ac:dyDescent="0.2"/>
    <row r="204" ht="18" customHeight="1" x14ac:dyDescent="0.2"/>
    <row r="205" ht="18" customHeight="1" x14ac:dyDescent="0.2"/>
    <row r="206" ht="18" customHeight="1" x14ac:dyDescent="0.2"/>
    <row r="207" ht="18" customHeight="1" x14ac:dyDescent="0.2"/>
    <row r="208" ht="18" customHeight="1" x14ac:dyDescent="0.2"/>
    <row r="209" ht="18" customHeight="1" x14ac:dyDescent="0.2"/>
    <row r="210" ht="18" customHeight="1" x14ac:dyDescent="0.2"/>
    <row r="211" ht="18" customHeight="1" x14ac:dyDescent="0.2"/>
    <row r="212" ht="18" customHeight="1" x14ac:dyDescent="0.2"/>
    <row r="213" ht="18" customHeight="1" x14ac:dyDescent="0.2"/>
    <row r="214" ht="18" customHeight="1" x14ac:dyDescent="0.2"/>
    <row r="215" ht="18" customHeight="1" x14ac:dyDescent="0.2"/>
    <row r="216" ht="18" customHeight="1" x14ac:dyDescent="0.2"/>
    <row r="217" ht="18" customHeight="1" x14ac:dyDescent="0.2"/>
    <row r="218" ht="18" customHeight="1" x14ac:dyDescent="0.2"/>
    <row r="219" ht="18" customHeight="1" x14ac:dyDescent="0.2"/>
    <row r="220" ht="18" customHeight="1" x14ac:dyDescent="0.2"/>
    <row r="221" ht="18" customHeight="1" x14ac:dyDescent="0.2"/>
    <row r="222" ht="18" customHeight="1" x14ac:dyDescent="0.2"/>
    <row r="223" ht="18" customHeight="1" x14ac:dyDescent="0.2"/>
    <row r="224" ht="18" customHeight="1" x14ac:dyDescent="0.2"/>
    <row r="225" ht="18" customHeight="1" x14ac:dyDescent="0.2"/>
    <row r="226" ht="18" customHeight="1" x14ac:dyDescent="0.2"/>
    <row r="227" ht="18" customHeight="1" x14ac:dyDescent="0.2"/>
    <row r="228" ht="18" customHeight="1" x14ac:dyDescent="0.2"/>
    <row r="229" ht="18" customHeight="1" x14ac:dyDescent="0.2"/>
    <row r="230" ht="18" customHeight="1" x14ac:dyDescent="0.2"/>
    <row r="231" ht="18" customHeight="1" x14ac:dyDescent="0.2"/>
    <row r="232" ht="22.5" customHeight="1" x14ac:dyDescent="0.2"/>
    <row r="233" ht="22.5" customHeight="1" x14ac:dyDescent="0.2"/>
    <row r="234" ht="22.5" customHeight="1" x14ac:dyDescent="0.2"/>
    <row r="235" ht="22.5" customHeight="1" x14ac:dyDescent="0.2"/>
    <row r="236" ht="22.5" customHeight="1" x14ac:dyDescent="0.2"/>
    <row r="237" ht="22.5" customHeight="1" x14ac:dyDescent="0.2"/>
    <row r="238" ht="22.5" customHeight="1" x14ac:dyDescent="0.2"/>
    <row r="239" ht="22.5" customHeight="1" x14ac:dyDescent="0.2"/>
    <row r="240" ht="22.5" customHeight="1" x14ac:dyDescent="0.2"/>
    <row r="241" ht="22.5" customHeight="1" x14ac:dyDescent="0.2"/>
    <row r="242" ht="22.5" customHeight="1" x14ac:dyDescent="0.2"/>
    <row r="243" ht="22.5" customHeight="1" x14ac:dyDescent="0.2"/>
    <row r="244" ht="22.5" customHeight="1" x14ac:dyDescent="0.2"/>
    <row r="245" ht="22.5" customHeight="1" x14ac:dyDescent="0.2"/>
    <row r="246" ht="22.5" customHeight="1" x14ac:dyDescent="0.2"/>
    <row r="247" ht="22.5" customHeight="1" x14ac:dyDescent="0.2"/>
    <row r="248" ht="22.5" customHeight="1" x14ac:dyDescent="0.2"/>
    <row r="249" ht="22.5" customHeight="1" x14ac:dyDescent="0.2"/>
    <row r="250" ht="22.5" customHeight="1" x14ac:dyDescent="0.2"/>
    <row r="251" ht="22.5" customHeight="1" x14ac:dyDescent="0.2"/>
    <row r="252" ht="22.5" customHeight="1" x14ac:dyDescent="0.2"/>
    <row r="253" ht="22.5" customHeight="1" x14ac:dyDescent="0.2"/>
    <row r="254" ht="22.5" customHeight="1" x14ac:dyDescent="0.2"/>
    <row r="255" ht="22.5" customHeight="1" x14ac:dyDescent="0.2"/>
    <row r="256" ht="22.5" customHeight="1" x14ac:dyDescent="0.2"/>
    <row r="257" ht="22.5" customHeight="1" x14ac:dyDescent="0.2"/>
    <row r="258" ht="22.5" customHeight="1" x14ac:dyDescent="0.2"/>
    <row r="259" ht="22.5" customHeight="1" x14ac:dyDescent="0.2"/>
    <row r="260" ht="22.5" customHeight="1" x14ac:dyDescent="0.2"/>
    <row r="261" ht="22.5" customHeight="1" x14ac:dyDescent="0.2"/>
    <row r="262" ht="22.5" customHeight="1" x14ac:dyDescent="0.2"/>
    <row r="263" ht="22.5" customHeight="1" x14ac:dyDescent="0.2"/>
    <row r="264" ht="22.5" customHeight="1" x14ac:dyDescent="0.2"/>
    <row r="265" ht="22.5" customHeight="1" x14ac:dyDescent="0.2"/>
    <row r="266" ht="22.5" customHeight="1" x14ac:dyDescent="0.2"/>
    <row r="267" ht="22.5" customHeight="1" x14ac:dyDescent="0.2"/>
    <row r="268" ht="22.5" customHeight="1" x14ac:dyDescent="0.2"/>
    <row r="269" ht="22.5" customHeight="1" x14ac:dyDescent="0.2"/>
    <row r="270" ht="22.5" customHeight="1" x14ac:dyDescent="0.2"/>
    <row r="271" ht="22.5" customHeight="1" x14ac:dyDescent="0.2"/>
    <row r="272" ht="22.5" customHeight="1" x14ac:dyDescent="0.2"/>
    <row r="273" ht="22.5" customHeight="1" x14ac:dyDescent="0.2"/>
    <row r="274" ht="22.5" customHeight="1" x14ac:dyDescent="0.2"/>
    <row r="275" ht="22.5" customHeight="1" x14ac:dyDescent="0.2"/>
    <row r="276" ht="22.5" customHeight="1" x14ac:dyDescent="0.2"/>
    <row r="277" ht="22.5" customHeight="1" x14ac:dyDescent="0.2"/>
    <row r="278" ht="22.5" customHeight="1" x14ac:dyDescent="0.2"/>
    <row r="279" ht="22.5" customHeight="1" x14ac:dyDescent="0.2"/>
    <row r="280" ht="22.5" customHeight="1" x14ac:dyDescent="0.2"/>
    <row r="281" ht="22.5" customHeight="1" x14ac:dyDescent="0.2"/>
    <row r="282" ht="22.5" customHeight="1" x14ac:dyDescent="0.2"/>
    <row r="283" ht="22.5" customHeight="1" x14ac:dyDescent="0.2"/>
    <row r="284" ht="22.5" customHeight="1" x14ac:dyDescent="0.2"/>
    <row r="285" ht="22.5" customHeight="1" x14ac:dyDescent="0.2"/>
    <row r="286" ht="22.5" customHeight="1" x14ac:dyDescent="0.2"/>
    <row r="287" ht="22.5" customHeight="1" x14ac:dyDescent="0.2"/>
    <row r="288" ht="22.5" customHeight="1" x14ac:dyDescent="0.2"/>
    <row r="289" ht="22.5" customHeight="1" x14ac:dyDescent="0.2"/>
    <row r="290" ht="22.5" customHeight="1" x14ac:dyDescent="0.2"/>
    <row r="291" ht="22.5" customHeight="1" x14ac:dyDescent="0.2"/>
    <row r="292" ht="22.5" customHeight="1" x14ac:dyDescent="0.2"/>
    <row r="293" ht="22.5" customHeight="1" x14ac:dyDescent="0.2"/>
    <row r="294" ht="22.5" customHeight="1" x14ac:dyDescent="0.2"/>
    <row r="295" ht="22.5" customHeight="1" x14ac:dyDescent="0.2"/>
    <row r="296" ht="22.5" customHeight="1" x14ac:dyDescent="0.2"/>
    <row r="297" ht="22.5" customHeight="1" x14ac:dyDescent="0.2"/>
    <row r="298" ht="22.5" customHeight="1" x14ac:dyDescent="0.2"/>
    <row r="299" ht="22.5" customHeight="1" x14ac:dyDescent="0.2"/>
    <row r="300" ht="22.5" customHeight="1" x14ac:dyDescent="0.2"/>
    <row r="301" ht="22.5" customHeight="1" x14ac:dyDescent="0.2"/>
    <row r="302" ht="22.5" customHeight="1" x14ac:dyDescent="0.2"/>
    <row r="303" ht="22.5" customHeight="1" x14ac:dyDescent="0.2"/>
    <row r="304" ht="22.5" customHeight="1" x14ac:dyDescent="0.2"/>
    <row r="305" ht="22.5" customHeight="1" x14ac:dyDescent="0.2"/>
    <row r="306" ht="22.5" customHeight="1" x14ac:dyDescent="0.2"/>
    <row r="307" ht="22.5" customHeight="1" x14ac:dyDescent="0.2"/>
    <row r="308" ht="22.5" customHeight="1" x14ac:dyDescent="0.2"/>
    <row r="309" ht="22.5" customHeight="1" x14ac:dyDescent="0.2"/>
    <row r="310" ht="22.5" customHeight="1" x14ac:dyDescent="0.2"/>
    <row r="311" ht="22.5" customHeight="1" x14ac:dyDescent="0.2"/>
    <row r="312" ht="22.5" customHeight="1" x14ac:dyDescent="0.2"/>
    <row r="313" ht="22.5" customHeight="1" x14ac:dyDescent="0.2"/>
    <row r="314" ht="22.5" customHeight="1" x14ac:dyDescent="0.2"/>
    <row r="315" ht="22.5" customHeight="1" x14ac:dyDescent="0.2"/>
    <row r="316" ht="22.5" customHeight="1" x14ac:dyDescent="0.2"/>
    <row r="317" ht="22.5" customHeight="1" x14ac:dyDescent="0.2"/>
    <row r="318" ht="22.5" customHeight="1" x14ac:dyDescent="0.2"/>
    <row r="319" ht="22.5" customHeight="1" x14ac:dyDescent="0.2"/>
    <row r="320" ht="22.5" customHeight="1" x14ac:dyDescent="0.2"/>
    <row r="321" ht="22.5" customHeight="1" x14ac:dyDescent="0.2"/>
    <row r="322" ht="22.5" customHeight="1" x14ac:dyDescent="0.2"/>
    <row r="323" ht="22.5" customHeight="1" x14ac:dyDescent="0.2"/>
    <row r="324" ht="22.5" customHeight="1" x14ac:dyDescent="0.2"/>
    <row r="325" ht="22.5" customHeight="1" x14ac:dyDescent="0.2"/>
    <row r="326" ht="22.5" customHeight="1" x14ac:dyDescent="0.2"/>
    <row r="327" ht="22.5" customHeight="1" x14ac:dyDescent="0.2"/>
    <row r="328" ht="22.5" customHeight="1" x14ac:dyDescent="0.2"/>
    <row r="329" ht="22.5" customHeight="1" x14ac:dyDescent="0.2"/>
    <row r="330" ht="22.5" customHeight="1" x14ac:dyDescent="0.2"/>
    <row r="331" ht="22.5" customHeight="1" x14ac:dyDescent="0.2"/>
    <row r="332" ht="22.5" customHeight="1" x14ac:dyDescent="0.2"/>
    <row r="333" ht="22.5" customHeight="1" x14ac:dyDescent="0.2"/>
    <row r="334" ht="22.5" customHeight="1" x14ac:dyDescent="0.2"/>
    <row r="335" ht="22.5" customHeight="1" x14ac:dyDescent="0.2"/>
    <row r="336" ht="22.5" customHeight="1" x14ac:dyDescent="0.2"/>
    <row r="337" ht="22.5" customHeight="1" x14ac:dyDescent="0.2"/>
    <row r="338" ht="22.5" customHeight="1" x14ac:dyDescent="0.2"/>
    <row r="339" ht="22.5" customHeight="1" x14ac:dyDescent="0.2"/>
    <row r="340" ht="22.5" customHeight="1" x14ac:dyDescent="0.2"/>
    <row r="341" ht="22.5" customHeight="1" x14ac:dyDescent="0.2"/>
    <row r="342" ht="22.5" customHeight="1" x14ac:dyDescent="0.2"/>
    <row r="343" ht="22.5" customHeight="1" x14ac:dyDescent="0.2"/>
    <row r="344" ht="22.5" customHeight="1" x14ac:dyDescent="0.2"/>
    <row r="345" ht="22.5" customHeight="1" x14ac:dyDescent="0.2"/>
    <row r="346" ht="22.5" customHeight="1" x14ac:dyDescent="0.2"/>
    <row r="347" ht="22.5" customHeight="1" x14ac:dyDescent="0.2"/>
    <row r="348" ht="22.5" customHeight="1" x14ac:dyDescent="0.2"/>
    <row r="349" ht="22.5" customHeight="1" x14ac:dyDescent="0.2"/>
    <row r="350" ht="22.5" customHeight="1" x14ac:dyDescent="0.2"/>
    <row r="351" ht="22.5" customHeight="1" x14ac:dyDescent="0.2"/>
    <row r="352" ht="22.5" customHeight="1" x14ac:dyDescent="0.2"/>
    <row r="353" ht="22.5" customHeight="1" x14ac:dyDescent="0.2"/>
    <row r="354" ht="22.5" customHeight="1" x14ac:dyDescent="0.2"/>
    <row r="355" ht="22.5" customHeight="1" x14ac:dyDescent="0.2"/>
    <row r="356" ht="22.5" customHeight="1" x14ac:dyDescent="0.2"/>
    <row r="357" ht="22.5" customHeight="1" x14ac:dyDescent="0.2"/>
    <row r="358" ht="22.5" customHeight="1" x14ac:dyDescent="0.2"/>
    <row r="359" ht="22.5" customHeight="1" x14ac:dyDescent="0.2"/>
    <row r="360" ht="22.5" customHeight="1" x14ac:dyDescent="0.2"/>
    <row r="361" ht="22.5" customHeight="1" x14ac:dyDescent="0.2"/>
    <row r="362" ht="22.5" customHeight="1" x14ac:dyDescent="0.2"/>
    <row r="363" ht="22.5" customHeight="1" x14ac:dyDescent="0.2"/>
    <row r="364" ht="22.5" customHeight="1" x14ac:dyDescent="0.2"/>
    <row r="365" ht="22.5" customHeight="1" x14ac:dyDescent="0.2"/>
    <row r="366" ht="22.5" customHeight="1" x14ac:dyDescent="0.2"/>
    <row r="367" ht="22.5" customHeight="1" x14ac:dyDescent="0.2"/>
    <row r="368" ht="22.5" customHeight="1" x14ac:dyDescent="0.2"/>
    <row r="369" ht="22.5" customHeight="1" x14ac:dyDescent="0.2"/>
    <row r="370" ht="22.5" customHeight="1" x14ac:dyDescent="0.2"/>
    <row r="371" ht="22.5" customHeight="1" x14ac:dyDescent="0.2"/>
    <row r="372" ht="22.5" customHeight="1" x14ac:dyDescent="0.2"/>
    <row r="373" ht="22.5" customHeight="1" x14ac:dyDescent="0.2"/>
    <row r="374" ht="22.5" customHeight="1" x14ac:dyDescent="0.2"/>
    <row r="375" ht="22.5" customHeight="1" x14ac:dyDescent="0.2"/>
    <row r="376" ht="22.5" customHeight="1" x14ac:dyDescent="0.2"/>
    <row r="377" ht="22.5" customHeight="1" x14ac:dyDescent="0.2"/>
    <row r="378" ht="22.5" customHeight="1" x14ac:dyDescent="0.2"/>
    <row r="379" ht="22.5" customHeight="1" x14ac:dyDescent="0.2"/>
    <row r="380" ht="22.5" customHeight="1" x14ac:dyDescent="0.2"/>
    <row r="381" ht="22.5" customHeight="1" x14ac:dyDescent="0.2"/>
    <row r="382" ht="22.5" customHeight="1" x14ac:dyDescent="0.2"/>
    <row r="383" ht="22.5" customHeight="1" x14ac:dyDescent="0.2"/>
    <row r="384" ht="22.5" customHeight="1" x14ac:dyDescent="0.2"/>
    <row r="385" ht="22.5" customHeight="1" x14ac:dyDescent="0.2"/>
    <row r="386" ht="22.5" customHeight="1" x14ac:dyDescent="0.2"/>
    <row r="387" ht="22.5" customHeight="1" x14ac:dyDescent="0.2"/>
    <row r="388" ht="22.5" customHeight="1" x14ac:dyDescent="0.2"/>
    <row r="389" ht="22.5" customHeight="1" x14ac:dyDescent="0.2"/>
    <row r="390" ht="22.5" customHeight="1" x14ac:dyDescent="0.2"/>
    <row r="391" ht="22.5" customHeight="1" x14ac:dyDescent="0.2"/>
    <row r="392" ht="22.5" customHeight="1" x14ac:dyDescent="0.2"/>
    <row r="393" ht="22.5" customHeight="1" x14ac:dyDescent="0.2"/>
    <row r="394" ht="22.5" customHeight="1" x14ac:dyDescent="0.2"/>
    <row r="395" ht="22.5" customHeight="1" x14ac:dyDescent="0.2"/>
    <row r="396" ht="22.5" customHeight="1" x14ac:dyDescent="0.2"/>
    <row r="397" ht="22.5" customHeight="1" x14ac:dyDescent="0.2"/>
    <row r="398" ht="22.5" customHeight="1" x14ac:dyDescent="0.2"/>
    <row r="399" ht="22.5" customHeight="1" x14ac:dyDescent="0.2"/>
    <row r="400" ht="22.5" customHeight="1" x14ac:dyDescent="0.2"/>
    <row r="401" ht="22.5" customHeight="1" x14ac:dyDescent="0.2"/>
    <row r="402" ht="22.5" customHeight="1" x14ac:dyDescent="0.2"/>
    <row r="403" ht="22.5" customHeight="1" x14ac:dyDescent="0.2"/>
    <row r="404" ht="22.5" customHeight="1" x14ac:dyDescent="0.2"/>
    <row r="405" ht="22.5" customHeight="1" x14ac:dyDescent="0.2"/>
    <row r="406" ht="22.5" customHeight="1" x14ac:dyDescent="0.2"/>
    <row r="407" ht="22.5" customHeight="1" x14ac:dyDescent="0.2"/>
    <row r="408" ht="22.5" customHeight="1" x14ac:dyDescent="0.2"/>
    <row r="409" ht="22.5" customHeight="1" x14ac:dyDescent="0.2"/>
    <row r="410" ht="22.5" customHeight="1" x14ac:dyDescent="0.2"/>
    <row r="411" ht="22.5" customHeight="1" x14ac:dyDescent="0.2"/>
    <row r="412" ht="22.5" customHeight="1" x14ac:dyDescent="0.2"/>
    <row r="413" ht="22.5" customHeight="1" x14ac:dyDescent="0.2"/>
    <row r="414" ht="22.5" customHeight="1" x14ac:dyDescent="0.2"/>
    <row r="415" ht="22.5" customHeight="1" x14ac:dyDescent="0.2"/>
    <row r="416" ht="22.5" customHeight="1" x14ac:dyDescent="0.2"/>
    <row r="417" ht="22.5" customHeight="1" x14ac:dyDescent="0.2"/>
    <row r="418" ht="22.5" customHeight="1" x14ac:dyDescent="0.2"/>
    <row r="419" ht="22.5" customHeight="1" x14ac:dyDescent="0.2"/>
    <row r="420" ht="22.5" customHeight="1" x14ac:dyDescent="0.2"/>
    <row r="421" ht="22.5" customHeight="1" x14ac:dyDescent="0.2"/>
    <row r="422" ht="22.5" customHeight="1" x14ac:dyDescent="0.2"/>
    <row r="423" ht="22.5" customHeight="1" x14ac:dyDescent="0.2"/>
    <row r="424" ht="22.5" customHeight="1" x14ac:dyDescent="0.2"/>
    <row r="425" ht="22.5" customHeight="1" x14ac:dyDescent="0.2"/>
    <row r="426" ht="22.5" customHeight="1" x14ac:dyDescent="0.2"/>
    <row r="427" ht="22.5" customHeight="1" x14ac:dyDescent="0.2"/>
    <row r="428" ht="22.5" customHeight="1" x14ac:dyDescent="0.2"/>
    <row r="429" ht="22.5" customHeight="1" x14ac:dyDescent="0.2"/>
    <row r="430" ht="22.5" customHeight="1" x14ac:dyDescent="0.2"/>
    <row r="431" ht="22.5" customHeight="1" x14ac:dyDescent="0.2"/>
  </sheetData>
  <sheetProtection password="C0CD" sheet="1" scenarios="1" selectLockedCells="1"/>
  <mergeCells count="700">
    <mergeCell ref="DF8:DF17"/>
    <mergeCell ref="DH8:DH17"/>
    <mergeCell ref="DI8:DI17"/>
    <mergeCell ref="DM10:DM12"/>
    <mergeCell ref="S1:BW2"/>
    <mergeCell ref="A4:J6"/>
    <mergeCell ref="K4:AT6"/>
    <mergeCell ref="AV4:BR14"/>
    <mergeCell ref="A8:J10"/>
    <mergeCell ref="CP11:CP14"/>
    <mergeCell ref="CQ11:CQ14"/>
    <mergeCell ref="CR11:CR14"/>
    <mergeCell ref="CS11:CS14"/>
    <mergeCell ref="CT11:CT14"/>
    <mergeCell ref="CU11:CU14"/>
    <mergeCell ref="DB11:DB14"/>
    <mergeCell ref="DC11:DC14"/>
    <mergeCell ref="DD11:DD14"/>
    <mergeCell ref="DE11:DE14"/>
    <mergeCell ref="CP4:CP10"/>
    <mergeCell ref="CQ4:CQ10"/>
    <mergeCell ref="CR4:CR10"/>
    <mergeCell ref="CS4:CS10"/>
    <mergeCell ref="CV11:CV14"/>
    <mergeCell ref="G26:L29"/>
    <mergeCell ref="M26:AU29"/>
    <mergeCell ref="AV26:CF27"/>
    <mergeCell ref="CG26:CK29"/>
    <mergeCell ref="A12:J14"/>
    <mergeCell ref="K12:X14"/>
    <mergeCell ref="Z12:AI14"/>
    <mergeCell ref="AJ12:AT14"/>
    <mergeCell ref="A16:F17"/>
    <mergeCell ref="G16:L17"/>
    <mergeCell ref="M16:AU17"/>
    <mergeCell ref="AV16:CF17"/>
    <mergeCell ref="CG16:CN17"/>
    <mergeCell ref="BT11:CN14"/>
    <mergeCell ref="DL18:DL21"/>
    <mergeCell ref="DM18:DM21"/>
    <mergeCell ref="AV20:CF21"/>
    <mergeCell ref="G22:L25"/>
    <mergeCell ref="M22:AU25"/>
    <mergeCell ref="AV22:CF23"/>
    <mergeCell ref="CG22:CK25"/>
    <mergeCell ref="CL22:CN25"/>
    <mergeCell ref="DF22:DF25"/>
    <mergeCell ref="DG22:DG25"/>
    <mergeCell ref="DF18:DF21"/>
    <mergeCell ref="DG18:DG21"/>
    <mergeCell ref="DH18:DH21"/>
    <mergeCell ref="DI18:DI21"/>
    <mergeCell ref="DJ18:DJ21"/>
    <mergeCell ref="DK18:DK21"/>
    <mergeCell ref="G18:L21"/>
    <mergeCell ref="M18:AU21"/>
    <mergeCell ref="AV18:CF19"/>
    <mergeCell ref="CG18:CK21"/>
    <mergeCell ref="CL18:CN21"/>
    <mergeCell ref="DH22:DH25"/>
    <mergeCell ref="DI22:DI25"/>
    <mergeCell ref="DJ22:DJ25"/>
    <mergeCell ref="DK22:DK25"/>
    <mergeCell ref="DL22:DL25"/>
    <mergeCell ref="AV24:CF25"/>
    <mergeCell ref="CX22:CX25"/>
    <mergeCell ref="CY22:CY25"/>
    <mergeCell ref="CZ22:CZ25"/>
    <mergeCell ref="DA22:DA25"/>
    <mergeCell ref="DJ30:DJ33"/>
    <mergeCell ref="DK30:DK33"/>
    <mergeCell ref="DL30:DL33"/>
    <mergeCell ref="DK26:DK29"/>
    <mergeCell ref="DL26:DL29"/>
    <mergeCell ref="AV28:CF29"/>
    <mergeCell ref="DG26:DG29"/>
    <mergeCell ref="DH26:DH29"/>
    <mergeCell ref="DI26:DI29"/>
    <mergeCell ref="DJ26:DJ29"/>
    <mergeCell ref="DG30:DG33"/>
    <mergeCell ref="DH30:DH33"/>
    <mergeCell ref="DI30:DI33"/>
    <mergeCell ref="CT26:CT29"/>
    <mergeCell ref="CU26:CU29"/>
    <mergeCell ref="CZ26:CZ29"/>
    <mergeCell ref="DA26:DA29"/>
    <mergeCell ref="A30:F41"/>
    <mergeCell ref="G30:L33"/>
    <mergeCell ref="M30:AU33"/>
    <mergeCell ref="AV30:CF31"/>
    <mergeCell ref="CG30:CK33"/>
    <mergeCell ref="CL30:CN33"/>
    <mergeCell ref="DF30:DF33"/>
    <mergeCell ref="CL26:CN29"/>
    <mergeCell ref="DF26:DF29"/>
    <mergeCell ref="CV26:CV29"/>
    <mergeCell ref="CW26:CW29"/>
    <mergeCell ref="CX26:CX29"/>
    <mergeCell ref="CY26:CY29"/>
    <mergeCell ref="A18:F29"/>
    <mergeCell ref="AV32:CF33"/>
    <mergeCell ref="G34:L37"/>
    <mergeCell ref="M34:AU37"/>
    <mergeCell ref="AV34:CF35"/>
    <mergeCell ref="CG34:CK37"/>
    <mergeCell ref="CL34:CN37"/>
    <mergeCell ref="CP26:CP29"/>
    <mergeCell ref="CQ26:CQ29"/>
    <mergeCell ref="CR26:CR29"/>
    <mergeCell ref="CS26:CS29"/>
    <mergeCell ref="DL34:DL37"/>
    <mergeCell ref="AV36:CF37"/>
    <mergeCell ref="G38:L41"/>
    <mergeCell ref="M38:AU41"/>
    <mergeCell ref="AV38:CF39"/>
    <mergeCell ref="CG38:CK41"/>
    <mergeCell ref="CL38:CN41"/>
    <mergeCell ref="DF38:DF41"/>
    <mergeCell ref="DG38:DG41"/>
    <mergeCell ref="DH38:DH41"/>
    <mergeCell ref="DF34:DF37"/>
    <mergeCell ref="DG34:DG37"/>
    <mergeCell ref="DH34:DH37"/>
    <mergeCell ref="DI34:DI37"/>
    <mergeCell ref="DJ34:DJ37"/>
    <mergeCell ref="DK34:DK37"/>
    <mergeCell ref="DI38:DI41"/>
    <mergeCell ref="DJ38:DJ41"/>
    <mergeCell ref="DK38:DK41"/>
    <mergeCell ref="DL38:DL41"/>
    <mergeCell ref="AV40:CF41"/>
    <mergeCell ref="CP34:CP37"/>
    <mergeCell ref="CQ34:CQ37"/>
    <mergeCell ref="CR34:CR37"/>
    <mergeCell ref="A42:F53"/>
    <mergeCell ref="G42:L45"/>
    <mergeCell ref="M42:AU45"/>
    <mergeCell ref="AV42:CF43"/>
    <mergeCell ref="CG42:CK45"/>
    <mergeCell ref="DK42:DK45"/>
    <mergeCell ref="DL42:DL45"/>
    <mergeCell ref="AV44:CF45"/>
    <mergeCell ref="G46:L49"/>
    <mergeCell ref="M46:AU49"/>
    <mergeCell ref="AV46:CF47"/>
    <mergeCell ref="CG46:CK49"/>
    <mergeCell ref="CL46:CN49"/>
    <mergeCell ref="DF46:DF49"/>
    <mergeCell ref="DG46:DG49"/>
    <mergeCell ref="CL42:CN45"/>
    <mergeCell ref="DF42:DF45"/>
    <mergeCell ref="DG42:DG45"/>
    <mergeCell ref="DH42:DH45"/>
    <mergeCell ref="DI42:DI45"/>
    <mergeCell ref="DJ42:DJ45"/>
    <mergeCell ref="CV42:CV45"/>
    <mergeCell ref="CW42:CW45"/>
    <mergeCell ref="CX42:CX45"/>
    <mergeCell ref="CY42:CY45"/>
    <mergeCell ref="DH46:DH49"/>
    <mergeCell ref="DI46:DI49"/>
    <mergeCell ref="DJ46:DJ49"/>
    <mergeCell ref="DK46:DK49"/>
    <mergeCell ref="DL46:DL49"/>
    <mergeCell ref="AV48:CF49"/>
    <mergeCell ref="CP46:CP49"/>
    <mergeCell ref="CQ46:CQ49"/>
    <mergeCell ref="CR46:CR49"/>
    <mergeCell ref="CS46:CS49"/>
    <mergeCell ref="CP42:CP45"/>
    <mergeCell ref="CQ42:CQ45"/>
    <mergeCell ref="CR42:CR45"/>
    <mergeCell ref="CS42:CS45"/>
    <mergeCell ref="CT42:CT45"/>
    <mergeCell ref="CU42:CU45"/>
    <mergeCell ref="CZ42:CZ45"/>
    <mergeCell ref="DA42:DA45"/>
    <mergeCell ref="DB42:DB45"/>
    <mergeCell ref="DC42:DC45"/>
    <mergeCell ref="DD42:DD45"/>
    <mergeCell ref="DE42:DE45"/>
    <mergeCell ref="CZ46:CZ49"/>
    <mergeCell ref="DG50:DG53"/>
    <mergeCell ref="DH50:DH53"/>
    <mergeCell ref="DI50:DI53"/>
    <mergeCell ref="DJ50:DJ53"/>
    <mergeCell ref="DK50:DK53"/>
    <mergeCell ref="DL50:DL53"/>
    <mergeCell ref="G50:L53"/>
    <mergeCell ref="M50:AU53"/>
    <mergeCell ref="AV50:CF51"/>
    <mergeCell ref="CG50:CK53"/>
    <mergeCell ref="CL50:CN53"/>
    <mergeCell ref="DF50:DF53"/>
    <mergeCell ref="AV52:CF53"/>
    <mergeCell ref="CP50:CP53"/>
    <mergeCell ref="CQ50:CQ53"/>
    <mergeCell ref="CR50:CR53"/>
    <mergeCell ref="DE50:DE53"/>
    <mergeCell ref="CY50:CY53"/>
    <mergeCell ref="CZ50:CZ53"/>
    <mergeCell ref="DA50:DA53"/>
    <mergeCell ref="DB50:DB53"/>
    <mergeCell ref="DC50:DC53"/>
    <mergeCell ref="DD50:DD53"/>
    <mergeCell ref="CS50:CS53"/>
    <mergeCell ref="DJ54:DJ57"/>
    <mergeCell ref="DK54:DK57"/>
    <mergeCell ref="DL54:DL57"/>
    <mergeCell ref="AV56:CF57"/>
    <mergeCell ref="G58:L61"/>
    <mergeCell ref="M58:AU61"/>
    <mergeCell ref="AV58:CF59"/>
    <mergeCell ref="CG58:CK61"/>
    <mergeCell ref="CL58:CN61"/>
    <mergeCell ref="DJ58:DJ61"/>
    <mergeCell ref="G54:L57"/>
    <mergeCell ref="M54:AU57"/>
    <mergeCell ref="AV54:CF55"/>
    <mergeCell ref="CG54:CK57"/>
    <mergeCell ref="CL54:CN57"/>
    <mergeCell ref="DK58:DK61"/>
    <mergeCell ref="DL58:DL61"/>
    <mergeCell ref="AV60:CF61"/>
    <mergeCell ref="CW54:CW57"/>
    <mergeCell ref="CX54:CX57"/>
    <mergeCell ref="DA58:DA61"/>
    <mergeCell ref="DB58:DB61"/>
    <mergeCell ref="DC58:DC61"/>
    <mergeCell ref="DD58:DD61"/>
    <mergeCell ref="G62:L65"/>
    <mergeCell ref="M62:AU65"/>
    <mergeCell ref="AV62:CF63"/>
    <mergeCell ref="CG62:CK65"/>
    <mergeCell ref="CL62:CN65"/>
    <mergeCell ref="DJ62:DJ65"/>
    <mergeCell ref="DK62:DK65"/>
    <mergeCell ref="DL62:DL65"/>
    <mergeCell ref="AV64:CF65"/>
    <mergeCell ref="CP62:CP65"/>
    <mergeCell ref="CQ62:CQ65"/>
    <mergeCell ref="CR62:CR65"/>
    <mergeCell ref="CS62:CS65"/>
    <mergeCell ref="CT62:CT65"/>
    <mergeCell ref="CU62:CU65"/>
    <mergeCell ref="CV62:CV65"/>
    <mergeCell ref="CW62:CW65"/>
    <mergeCell ref="CX62:CX65"/>
    <mergeCell ref="DE62:DE65"/>
    <mergeCell ref="CY62:CY65"/>
    <mergeCell ref="CZ62:CZ65"/>
    <mergeCell ref="DA62:DA65"/>
    <mergeCell ref="DB62:DB65"/>
    <mergeCell ref="DC62:DC65"/>
    <mergeCell ref="A66:F77"/>
    <mergeCell ref="G66:L69"/>
    <mergeCell ref="M66:AU69"/>
    <mergeCell ref="AV66:CF67"/>
    <mergeCell ref="CG66:CK69"/>
    <mergeCell ref="CL66:CN69"/>
    <mergeCell ref="DJ66:DJ69"/>
    <mergeCell ref="DK66:DK69"/>
    <mergeCell ref="A54:F65"/>
    <mergeCell ref="AV72:CF73"/>
    <mergeCell ref="G74:L77"/>
    <mergeCell ref="M74:AU77"/>
    <mergeCell ref="AV74:CF75"/>
    <mergeCell ref="CG74:CK77"/>
    <mergeCell ref="CL74:CN77"/>
    <mergeCell ref="DJ74:DJ77"/>
    <mergeCell ref="DK74:DK77"/>
    <mergeCell ref="CP54:CP57"/>
    <mergeCell ref="CQ54:CQ57"/>
    <mergeCell ref="CR54:CR57"/>
    <mergeCell ref="CS54:CS57"/>
    <mergeCell ref="CT54:CT57"/>
    <mergeCell ref="CU54:CU57"/>
    <mergeCell ref="CV54:CV57"/>
    <mergeCell ref="DL66:DL69"/>
    <mergeCell ref="AV68:CF69"/>
    <mergeCell ref="G70:L73"/>
    <mergeCell ref="M70:AU73"/>
    <mergeCell ref="AV70:CF71"/>
    <mergeCell ref="CG70:CK73"/>
    <mergeCell ref="CL70:CN73"/>
    <mergeCell ref="DJ70:DJ73"/>
    <mergeCell ref="DK70:DK73"/>
    <mergeCell ref="DL70:DL73"/>
    <mergeCell ref="CP66:CP69"/>
    <mergeCell ref="CQ66:CQ69"/>
    <mergeCell ref="CR66:CR69"/>
    <mergeCell ref="CS66:CS69"/>
    <mergeCell ref="CT66:CT69"/>
    <mergeCell ref="CU66:CU69"/>
    <mergeCell ref="CV66:CV69"/>
    <mergeCell ref="CW66:CW69"/>
    <mergeCell ref="CX66:CX69"/>
    <mergeCell ref="DL74:DL77"/>
    <mergeCell ref="AV76:CF77"/>
    <mergeCell ref="A78:F89"/>
    <mergeCell ref="G78:L81"/>
    <mergeCell ref="M78:AU81"/>
    <mergeCell ref="AV78:CF79"/>
    <mergeCell ref="CG78:CK81"/>
    <mergeCell ref="CL78:CN81"/>
    <mergeCell ref="DJ78:DJ81"/>
    <mergeCell ref="DK78:DK81"/>
    <mergeCell ref="DL78:DL81"/>
    <mergeCell ref="AV80:CF81"/>
    <mergeCell ref="G82:L85"/>
    <mergeCell ref="M82:AU85"/>
    <mergeCell ref="AV82:CF83"/>
    <mergeCell ref="CG82:CK85"/>
    <mergeCell ref="CL82:CN85"/>
    <mergeCell ref="DJ82:DJ85"/>
    <mergeCell ref="DK82:DK85"/>
    <mergeCell ref="DL82:DL85"/>
    <mergeCell ref="AV84:CF85"/>
    <mergeCell ref="G86:L89"/>
    <mergeCell ref="M86:AU89"/>
    <mergeCell ref="AV86:CF87"/>
    <mergeCell ref="CG86:CK89"/>
    <mergeCell ref="CL86:CN89"/>
    <mergeCell ref="DJ86:DJ89"/>
    <mergeCell ref="DK86:DK89"/>
    <mergeCell ref="AV88:CF89"/>
    <mergeCell ref="A90:F101"/>
    <mergeCell ref="G90:L93"/>
    <mergeCell ref="M90:AU93"/>
    <mergeCell ref="AV90:CF91"/>
    <mergeCell ref="CG90:CK93"/>
    <mergeCell ref="CL90:CN93"/>
    <mergeCell ref="DJ90:DJ93"/>
    <mergeCell ref="DK90:DK93"/>
    <mergeCell ref="CP90:CP93"/>
    <mergeCell ref="CQ90:CQ93"/>
    <mergeCell ref="CR90:CR93"/>
    <mergeCell ref="CS90:CS93"/>
    <mergeCell ref="CT90:CT93"/>
    <mergeCell ref="CU90:CU93"/>
    <mergeCell ref="CV90:CV93"/>
    <mergeCell ref="CW90:CW93"/>
    <mergeCell ref="CX90:CX93"/>
    <mergeCell ref="DE90:DE93"/>
    <mergeCell ref="CP94:CP97"/>
    <mergeCell ref="A102:F113"/>
    <mergeCell ref="G102:L105"/>
    <mergeCell ref="M102:AU105"/>
    <mergeCell ref="AV102:CF103"/>
    <mergeCell ref="CG102:CK105"/>
    <mergeCell ref="CL102:CN105"/>
    <mergeCell ref="AV96:CF97"/>
    <mergeCell ref="G98:L101"/>
    <mergeCell ref="M98:AU101"/>
    <mergeCell ref="AV98:CF99"/>
    <mergeCell ref="CG98:CK101"/>
    <mergeCell ref="CL98:CN101"/>
    <mergeCell ref="G94:L97"/>
    <mergeCell ref="M94:AU97"/>
    <mergeCell ref="AV94:CF95"/>
    <mergeCell ref="CG94:CK97"/>
    <mergeCell ref="CL94:CN97"/>
    <mergeCell ref="G110:L113"/>
    <mergeCell ref="M110:AU113"/>
    <mergeCell ref="AV110:CF111"/>
    <mergeCell ref="CG110:CK113"/>
    <mergeCell ref="CL110:CN113"/>
    <mergeCell ref="DJ110:DJ113"/>
    <mergeCell ref="DK110:DK113"/>
    <mergeCell ref="DJ102:DJ105"/>
    <mergeCell ref="DK102:DK105"/>
    <mergeCell ref="AV104:CF105"/>
    <mergeCell ref="G106:L109"/>
    <mergeCell ref="M106:AU109"/>
    <mergeCell ref="AV106:CF107"/>
    <mergeCell ref="CG106:CK109"/>
    <mergeCell ref="CL106:CN109"/>
    <mergeCell ref="DJ106:DJ109"/>
    <mergeCell ref="CP102:CP105"/>
    <mergeCell ref="CQ102:CQ105"/>
    <mergeCell ref="CR102:CR105"/>
    <mergeCell ref="CS102:CS105"/>
    <mergeCell ref="CT102:CT105"/>
    <mergeCell ref="CU102:CU105"/>
    <mergeCell ref="CV102:CV105"/>
    <mergeCell ref="CW102:CW105"/>
    <mergeCell ref="CX102:CX105"/>
    <mergeCell ref="DE102:DE105"/>
    <mergeCell ref="CP106:CP109"/>
    <mergeCell ref="CQ106:CQ109"/>
    <mergeCell ref="CR106:CR109"/>
    <mergeCell ref="DL110:DL113"/>
    <mergeCell ref="AV112:CF113"/>
    <mergeCell ref="CP18:CP21"/>
    <mergeCell ref="CQ18:CQ21"/>
    <mergeCell ref="CR18:CR21"/>
    <mergeCell ref="CS18:CS21"/>
    <mergeCell ref="CT18:CT21"/>
    <mergeCell ref="CU18:CU21"/>
    <mergeCell ref="CV18:CV21"/>
    <mergeCell ref="CW18:CW21"/>
    <mergeCell ref="DK106:DK109"/>
    <mergeCell ref="DL106:DL109"/>
    <mergeCell ref="AV108:CF109"/>
    <mergeCell ref="DL102:DL105"/>
    <mergeCell ref="DJ98:DJ101"/>
    <mergeCell ref="DK98:DK101"/>
    <mergeCell ref="DL98:DL101"/>
    <mergeCell ref="AV100:CF101"/>
    <mergeCell ref="DL90:DL93"/>
    <mergeCell ref="AV92:CF93"/>
    <mergeCell ref="DJ94:DJ97"/>
    <mergeCell ref="DK94:DK97"/>
    <mergeCell ref="DL94:DL97"/>
    <mergeCell ref="DL86:DL89"/>
    <mergeCell ref="DD18:DD21"/>
    <mergeCell ref="DE18:DE21"/>
    <mergeCell ref="CP22:CP25"/>
    <mergeCell ref="CQ22:CQ25"/>
    <mergeCell ref="CR22:CR25"/>
    <mergeCell ref="CS22:CS25"/>
    <mergeCell ref="CT22:CT25"/>
    <mergeCell ref="CU22:CU25"/>
    <mergeCell ref="CV22:CV25"/>
    <mergeCell ref="CW22:CW25"/>
    <mergeCell ref="CX18:CX21"/>
    <mergeCell ref="CY18:CY21"/>
    <mergeCell ref="CZ18:CZ21"/>
    <mergeCell ref="DA18:DA21"/>
    <mergeCell ref="DB18:DB21"/>
    <mergeCell ref="DC18:DC21"/>
    <mergeCell ref="DB26:DB29"/>
    <mergeCell ref="DC26:DC29"/>
    <mergeCell ref="DD26:DD29"/>
    <mergeCell ref="DE26:DE29"/>
    <mergeCell ref="DB22:DB25"/>
    <mergeCell ref="DC22:DC25"/>
    <mergeCell ref="DD22:DD25"/>
    <mergeCell ref="DE22:DE25"/>
    <mergeCell ref="DB30:DB33"/>
    <mergeCell ref="DC30:DC33"/>
    <mergeCell ref="DD30:DD33"/>
    <mergeCell ref="DE30:DE33"/>
    <mergeCell ref="CP30:CP33"/>
    <mergeCell ref="CQ30:CQ33"/>
    <mergeCell ref="CR30:CR33"/>
    <mergeCell ref="CS30:CS33"/>
    <mergeCell ref="CT30:CT33"/>
    <mergeCell ref="CU30:CU33"/>
    <mergeCell ref="CY38:CY41"/>
    <mergeCell ref="CZ38:CZ41"/>
    <mergeCell ref="DA38:DA41"/>
    <mergeCell ref="CS34:CS37"/>
    <mergeCell ref="CT34:CT37"/>
    <mergeCell ref="CU34:CU37"/>
    <mergeCell ref="CV30:CV33"/>
    <mergeCell ref="CW30:CW33"/>
    <mergeCell ref="CX30:CX33"/>
    <mergeCell ref="CY30:CY33"/>
    <mergeCell ref="CZ30:CZ33"/>
    <mergeCell ref="DA30:DA33"/>
    <mergeCell ref="DB34:DB37"/>
    <mergeCell ref="DC34:DC37"/>
    <mergeCell ref="DD34:DD37"/>
    <mergeCell ref="DE34:DE37"/>
    <mergeCell ref="CP38:CP41"/>
    <mergeCell ref="CQ38:CQ41"/>
    <mergeCell ref="CR38:CR41"/>
    <mergeCell ref="CS38:CS41"/>
    <mergeCell ref="CT38:CT41"/>
    <mergeCell ref="CU38:CU41"/>
    <mergeCell ref="CV34:CV37"/>
    <mergeCell ref="CW34:CW37"/>
    <mergeCell ref="CX34:CX37"/>
    <mergeCell ref="CY34:CY37"/>
    <mergeCell ref="CZ34:CZ37"/>
    <mergeCell ref="DA34:DA37"/>
    <mergeCell ref="CV38:CV41"/>
    <mergeCell ref="CW38:CW41"/>
    <mergeCell ref="CX38:CX41"/>
    <mergeCell ref="DB38:DB41"/>
    <mergeCell ref="DC38:DC41"/>
    <mergeCell ref="DD38:DD41"/>
    <mergeCell ref="DE38:DE41"/>
    <mergeCell ref="DA46:DA49"/>
    <mergeCell ref="DB46:DB49"/>
    <mergeCell ref="DC46:DC49"/>
    <mergeCell ref="DD46:DD49"/>
    <mergeCell ref="DE46:DE49"/>
    <mergeCell ref="CT46:CT49"/>
    <mergeCell ref="CU46:CU49"/>
    <mergeCell ref="CV46:CV49"/>
    <mergeCell ref="CW46:CW49"/>
    <mergeCell ref="CX46:CX49"/>
    <mergeCell ref="CY46:CY49"/>
    <mergeCell ref="CT50:CT53"/>
    <mergeCell ref="CU50:CU53"/>
    <mergeCell ref="CV50:CV53"/>
    <mergeCell ref="CW50:CW53"/>
    <mergeCell ref="CX50:CX53"/>
    <mergeCell ref="DE54:DE57"/>
    <mergeCell ref="CP58:CP61"/>
    <mergeCell ref="CQ58:CQ61"/>
    <mergeCell ref="CR58:CR61"/>
    <mergeCell ref="CS58:CS61"/>
    <mergeCell ref="CT58:CT61"/>
    <mergeCell ref="CU58:CU61"/>
    <mergeCell ref="CV58:CV61"/>
    <mergeCell ref="CW58:CW61"/>
    <mergeCell ref="CX58:CX61"/>
    <mergeCell ref="CY54:CY57"/>
    <mergeCell ref="CZ54:CZ57"/>
    <mergeCell ref="DA54:DA57"/>
    <mergeCell ref="DB54:DB57"/>
    <mergeCell ref="DC54:DC57"/>
    <mergeCell ref="DD54:DD57"/>
    <mergeCell ref="DE58:DE61"/>
    <mergeCell ref="CY58:CY61"/>
    <mergeCell ref="CZ58:CZ61"/>
    <mergeCell ref="DD62:DD65"/>
    <mergeCell ref="DE66:DE69"/>
    <mergeCell ref="CP70:CP73"/>
    <mergeCell ref="CQ70:CQ73"/>
    <mergeCell ref="CR70:CR73"/>
    <mergeCell ref="CS70:CS73"/>
    <mergeCell ref="CT70:CT73"/>
    <mergeCell ref="CU70:CU73"/>
    <mergeCell ref="CV70:CV73"/>
    <mergeCell ref="CW70:CW73"/>
    <mergeCell ref="CX70:CX73"/>
    <mergeCell ref="CY66:CY69"/>
    <mergeCell ref="CZ66:CZ69"/>
    <mergeCell ref="DA66:DA69"/>
    <mergeCell ref="DB66:DB69"/>
    <mergeCell ref="DC66:DC69"/>
    <mergeCell ref="DD66:DD69"/>
    <mergeCell ref="DE70:DE73"/>
    <mergeCell ref="CY70:CY73"/>
    <mergeCell ref="CZ70:CZ73"/>
    <mergeCell ref="DA70:DA73"/>
    <mergeCell ref="DB70:DB73"/>
    <mergeCell ref="DC70:DC73"/>
    <mergeCell ref="DD70:DD73"/>
    <mergeCell ref="CP74:CP77"/>
    <mergeCell ref="CQ74:CQ77"/>
    <mergeCell ref="CR74:CR77"/>
    <mergeCell ref="CS74:CS77"/>
    <mergeCell ref="CT74:CT77"/>
    <mergeCell ref="CU74:CU77"/>
    <mergeCell ref="CV74:CV77"/>
    <mergeCell ref="CW74:CW77"/>
    <mergeCell ref="CX74:CX77"/>
    <mergeCell ref="DE82:DE85"/>
    <mergeCell ref="CY82:CY85"/>
    <mergeCell ref="CZ82:CZ85"/>
    <mergeCell ref="DA82:DA85"/>
    <mergeCell ref="DB82:DB85"/>
    <mergeCell ref="DC82:DC85"/>
    <mergeCell ref="DD82:DD85"/>
    <mergeCell ref="CP78:CP81"/>
    <mergeCell ref="CQ78:CQ81"/>
    <mergeCell ref="CR78:CR81"/>
    <mergeCell ref="CS78:CS81"/>
    <mergeCell ref="CT78:CT81"/>
    <mergeCell ref="CU78:CU81"/>
    <mergeCell ref="CV78:CV81"/>
    <mergeCell ref="CW78:CW81"/>
    <mergeCell ref="CX78:CX81"/>
    <mergeCell ref="DE74:DE77"/>
    <mergeCell ref="CY74:CY77"/>
    <mergeCell ref="CZ74:CZ77"/>
    <mergeCell ref="DA74:DA77"/>
    <mergeCell ref="DB74:DB77"/>
    <mergeCell ref="DC74:DC77"/>
    <mergeCell ref="DD74:DD77"/>
    <mergeCell ref="DE78:DE81"/>
    <mergeCell ref="CY78:CY81"/>
    <mergeCell ref="CZ78:CZ81"/>
    <mergeCell ref="DA78:DA81"/>
    <mergeCell ref="DB78:DB81"/>
    <mergeCell ref="DC78:DC81"/>
    <mergeCell ref="DD78:DD81"/>
    <mergeCell ref="DE86:DE89"/>
    <mergeCell ref="CY86:CY89"/>
    <mergeCell ref="CZ86:CZ89"/>
    <mergeCell ref="DA86:DA89"/>
    <mergeCell ref="DB86:DB89"/>
    <mergeCell ref="DC86:DC89"/>
    <mergeCell ref="DD86:DD89"/>
    <mergeCell ref="CP82:CP85"/>
    <mergeCell ref="CQ94:CQ97"/>
    <mergeCell ref="CR94:CR97"/>
    <mergeCell ref="CS94:CS97"/>
    <mergeCell ref="CT94:CT97"/>
    <mergeCell ref="CU94:CU97"/>
    <mergeCell ref="CV94:CV97"/>
    <mergeCell ref="CW94:CW97"/>
    <mergeCell ref="CX94:CX97"/>
    <mergeCell ref="CP86:CP89"/>
    <mergeCell ref="CQ86:CQ89"/>
    <mergeCell ref="CR86:CR89"/>
    <mergeCell ref="CS86:CS89"/>
    <mergeCell ref="CT86:CT89"/>
    <mergeCell ref="CU86:CU89"/>
    <mergeCell ref="CV86:CV89"/>
    <mergeCell ref="CW86:CW89"/>
    <mergeCell ref="CX86:CX89"/>
    <mergeCell ref="CQ82:CQ85"/>
    <mergeCell ref="CR82:CR85"/>
    <mergeCell ref="CS82:CS85"/>
    <mergeCell ref="CT82:CT85"/>
    <mergeCell ref="CU82:CU85"/>
    <mergeCell ref="CV82:CV85"/>
    <mergeCell ref="CY90:CY93"/>
    <mergeCell ref="CZ90:CZ93"/>
    <mergeCell ref="CW82:CW85"/>
    <mergeCell ref="CX82:CX85"/>
    <mergeCell ref="DA90:DA93"/>
    <mergeCell ref="DB90:DB93"/>
    <mergeCell ref="DC90:DC93"/>
    <mergeCell ref="DD90:DD93"/>
    <mergeCell ref="DE94:DE97"/>
    <mergeCell ref="CP98:CP101"/>
    <mergeCell ref="CQ98:CQ101"/>
    <mergeCell ref="CR98:CR101"/>
    <mergeCell ref="CS98:CS101"/>
    <mergeCell ref="CT98:CT101"/>
    <mergeCell ref="CU98:CU101"/>
    <mergeCell ref="CV98:CV101"/>
    <mergeCell ref="CW98:CW101"/>
    <mergeCell ref="CX98:CX101"/>
    <mergeCell ref="CY94:CY97"/>
    <mergeCell ref="CZ94:CZ97"/>
    <mergeCell ref="DA94:DA97"/>
    <mergeCell ref="DB94:DB97"/>
    <mergeCell ref="DC94:DC97"/>
    <mergeCell ref="DD94:DD97"/>
    <mergeCell ref="DE98:DE101"/>
    <mergeCell ref="CY98:CY101"/>
    <mergeCell ref="DB98:DB101"/>
    <mergeCell ref="DC98:DC101"/>
    <mergeCell ref="DD98:DD101"/>
    <mergeCell ref="CY106:CY109"/>
    <mergeCell ref="CZ106:CZ109"/>
    <mergeCell ref="DA106:DA109"/>
    <mergeCell ref="DB106:DB109"/>
    <mergeCell ref="DC106:DC109"/>
    <mergeCell ref="DD106:DD109"/>
    <mergeCell ref="DB102:DB105"/>
    <mergeCell ref="DC102:DC105"/>
    <mergeCell ref="DD102:DD105"/>
    <mergeCell ref="CT106:CT109"/>
    <mergeCell ref="CU106:CU109"/>
    <mergeCell ref="CV106:CV109"/>
    <mergeCell ref="CW106:CW109"/>
    <mergeCell ref="CX106:CX109"/>
    <mergeCell ref="CY102:CY105"/>
    <mergeCell ref="CZ102:CZ105"/>
    <mergeCell ref="DA102:DA105"/>
    <mergeCell ref="CZ98:CZ101"/>
    <mergeCell ref="DA98:DA101"/>
    <mergeCell ref="CW11:CW14"/>
    <mergeCell ref="CX11:CX14"/>
    <mergeCell ref="CY11:CY14"/>
    <mergeCell ref="CZ11:CZ14"/>
    <mergeCell ref="DA11:DA14"/>
    <mergeCell ref="CL4:CN9"/>
    <mergeCell ref="DE110:DE113"/>
    <mergeCell ref="CY110:CY113"/>
    <mergeCell ref="CZ110:CZ113"/>
    <mergeCell ref="DA110:DA113"/>
    <mergeCell ref="DB110:DB113"/>
    <mergeCell ref="DC110:DC113"/>
    <mergeCell ref="DD110:DD113"/>
    <mergeCell ref="DE106:DE109"/>
    <mergeCell ref="CP110:CP113"/>
    <mergeCell ref="CQ110:CQ113"/>
    <mergeCell ref="CR110:CR113"/>
    <mergeCell ref="CS110:CS113"/>
    <mergeCell ref="CT110:CT113"/>
    <mergeCell ref="CU110:CU113"/>
    <mergeCell ref="CV110:CV113"/>
    <mergeCell ref="CW110:CW113"/>
    <mergeCell ref="CX110:CX113"/>
    <mergeCell ref="CS106:CS109"/>
    <mergeCell ref="K8:U10"/>
    <mergeCell ref="V8:AF10"/>
    <mergeCell ref="AG8:AT10"/>
    <mergeCell ref="DB4:DB10"/>
    <mergeCell ref="DC4:DC10"/>
    <mergeCell ref="DD4:DD10"/>
    <mergeCell ref="DE4:DE10"/>
    <mergeCell ref="CV4:CV10"/>
    <mergeCell ref="CW4:CW10"/>
    <mergeCell ref="CX4:CX10"/>
    <mergeCell ref="CY4:CY10"/>
    <mergeCell ref="CZ4:CZ10"/>
    <mergeCell ref="DA4:DA10"/>
    <mergeCell ref="CT4:CT10"/>
    <mergeCell ref="CU4:CU10"/>
  </mergeCells>
  <conditionalFormatting sqref="AV20:CF21 AV28:CF29 AV32:CF33 AV40:CF41 AV44:CF45 AV52:CF53 AV68:CF69 AV76:CF77 AV80:CF81 AV88:CF89 AV92:CF93 AV100:CF101 AV104:CF105 AV112:CF113 AV56:CF57 AV64:CF65">
    <cfRule type="containsText" dxfId="503" priority="524" operator="containsText" text="6">
      <formula>NOT(ISERROR(SEARCH("6",AV20)))</formula>
    </cfRule>
    <cfRule type="containsText" dxfId="502" priority="525" operator="containsText" text="5">
      <formula>NOT(ISERROR(SEARCH("5",AV20)))</formula>
    </cfRule>
    <cfRule type="containsText" dxfId="501" priority="526" operator="containsText" text="4">
      <formula>NOT(ISERROR(SEARCH("4",AV20)))</formula>
    </cfRule>
    <cfRule type="containsText" dxfId="500" priority="527" operator="containsText" text="2">
      <formula>NOT(ISERROR(SEARCH("2",AV20)))</formula>
    </cfRule>
    <cfRule type="containsText" dxfId="499" priority="528" operator="containsText" text="1">
      <formula>NOT(ISERROR(SEARCH("1",AV20)))</formula>
    </cfRule>
    <cfRule type="containsText" dxfId="498" priority="529" operator="containsText" text="3">
      <formula>NOT(ISERROR(SEARCH("3",AV20)))</formula>
    </cfRule>
  </conditionalFormatting>
  <conditionalFormatting sqref="AV24:CF25 AV36:CF37 AV48:CF49 AV72:CF73 AV84:CF85 AV96:CF97 AV108:CF109 AV60:CF61">
    <cfRule type="containsText" dxfId="497" priority="518" operator="containsText" text="6">
      <formula>NOT(ISERROR(SEARCH("6",AV24)))</formula>
    </cfRule>
    <cfRule type="containsText" dxfId="496" priority="519" operator="containsText" text="5">
      <formula>NOT(ISERROR(SEARCH("5",AV24)))</formula>
    </cfRule>
    <cfRule type="containsText" dxfId="495" priority="520" operator="containsText" text="4">
      <formula>NOT(ISERROR(SEARCH("4",AV24)))</formula>
    </cfRule>
    <cfRule type="containsText" dxfId="494" priority="521" operator="containsText" text="2">
      <formula>NOT(ISERROR(SEARCH("2",AV24)))</formula>
    </cfRule>
    <cfRule type="containsText" dxfId="493" priority="522" operator="containsText" text="1">
      <formula>NOT(ISERROR(SEARCH("1",AV24)))</formula>
    </cfRule>
    <cfRule type="containsText" dxfId="492" priority="523" operator="containsText" text="3">
      <formula>NOT(ISERROR(SEARCH("3",AV24)))</formula>
    </cfRule>
  </conditionalFormatting>
  <conditionalFormatting sqref="CG18:CK21">
    <cfRule type="expression" dxfId="491" priority="512">
      <formula>$DK18="1"</formula>
    </cfRule>
    <cfRule type="expression" dxfId="490" priority="513">
      <formula>$DK18="2"</formula>
    </cfRule>
    <cfRule type="expression" dxfId="489" priority="514">
      <formula>$DK18="3"</formula>
    </cfRule>
    <cfRule type="expression" dxfId="488" priority="515">
      <formula>$DK18="4"</formula>
    </cfRule>
    <cfRule type="expression" dxfId="487" priority="516">
      <formula>$DK18="5"</formula>
    </cfRule>
    <cfRule type="expression" dxfId="486" priority="517">
      <formula>$DK18="6"</formula>
    </cfRule>
  </conditionalFormatting>
  <conditionalFormatting sqref="CL18:CP18 CL30:CO33 CL42:CO45 CL66:CO69 CL78:CO81 CL90:CO93 CL102:CO105 CL54:CO57 CL19:CO21">
    <cfRule type="cellIs" dxfId="485" priority="511" operator="notEqual">
      <formula>0</formula>
    </cfRule>
  </conditionalFormatting>
  <conditionalFormatting sqref="A18:F29">
    <cfRule type="expression" dxfId="484" priority="364">
      <formula>$DL18="6"</formula>
    </cfRule>
    <cfRule type="expression" dxfId="483" priority="365">
      <formula>$DL18="5"</formula>
    </cfRule>
    <cfRule type="expression" dxfId="482" priority="366">
      <formula>$DL18="4"</formula>
    </cfRule>
    <cfRule type="expression" dxfId="481" priority="367">
      <formula>$DL18="2"</formula>
    </cfRule>
    <cfRule type="expression" dxfId="480" priority="368">
      <formula>$DL18="1"</formula>
    </cfRule>
    <cfRule type="expression" dxfId="479" priority="510">
      <formula>$DL18="3"</formula>
    </cfRule>
  </conditionalFormatting>
  <conditionalFormatting sqref="G26 G18 G22 G34 G30 G38 G46 G42 G50 G54:L113">
    <cfRule type="cellIs" dxfId="478" priority="60" operator="equal">
      <formula>"C "</formula>
    </cfRule>
    <cfRule type="expression" dxfId="477" priority="509">
      <formula>$DL18="3"</formula>
    </cfRule>
  </conditionalFormatting>
  <conditionalFormatting sqref="G22">
    <cfRule type="expression" dxfId="476" priority="508">
      <formula>$DL18="3"</formula>
    </cfRule>
  </conditionalFormatting>
  <conditionalFormatting sqref="G26">
    <cfRule type="expression" dxfId="475" priority="507">
      <formula>$DL18="3"</formula>
    </cfRule>
  </conditionalFormatting>
  <conditionalFormatting sqref="CG22:CK25">
    <cfRule type="expression" dxfId="474" priority="501">
      <formula>$DK22="1"</formula>
    </cfRule>
    <cfRule type="expression" dxfId="473" priority="502">
      <formula>$DK22="2"</formula>
    </cfRule>
    <cfRule type="expression" dxfId="472" priority="503">
      <formula>$DK22="3"</formula>
    </cfRule>
    <cfRule type="expression" dxfId="471" priority="504">
      <formula>$DK22="4"</formula>
    </cfRule>
    <cfRule type="expression" dxfId="470" priority="505">
      <formula>$DK22="5"</formula>
    </cfRule>
    <cfRule type="expression" dxfId="469" priority="506">
      <formula>$DK22="6"</formula>
    </cfRule>
  </conditionalFormatting>
  <conditionalFormatting sqref="CG26:CK29">
    <cfRule type="expression" dxfId="468" priority="495">
      <formula>$DK26="1"</formula>
    </cfRule>
    <cfRule type="expression" dxfId="467" priority="496">
      <formula>$DK26="2"</formula>
    </cfRule>
    <cfRule type="expression" dxfId="466" priority="497">
      <formula>$DK26="3"</formula>
    </cfRule>
    <cfRule type="expression" dxfId="465" priority="498">
      <formula>$DK26="4"</formula>
    </cfRule>
    <cfRule type="expression" dxfId="464" priority="499">
      <formula>$DK26="5"</formula>
    </cfRule>
    <cfRule type="expression" dxfId="463" priority="500">
      <formula>$DK26="6"</formula>
    </cfRule>
  </conditionalFormatting>
  <conditionalFormatting sqref="CG30:CK33">
    <cfRule type="expression" dxfId="462" priority="489">
      <formula>$DK30="1"</formula>
    </cfRule>
    <cfRule type="expression" dxfId="461" priority="490">
      <formula>$DK30="2"</formula>
    </cfRule>
    <cfRule type="expression" dxfId="460" priority="491">
      <formula>$DK30="3"</formula>
    </cfRule>
    <cfRule type="expression" dxfId="459" priority="492">
      <formula>$DK30="4"</formula>
    </cfRule>
    <cfRule type="expression" dxfId="458" priority="493">
      <formula>$DK30="5"</formula>
    </cfRule>
    <cfRule type="expression" dxfId="457" priority="494">
      <formula>$DK30="6"</formula>
    </cfRule>
  </conditionalFormatting>
  <conditionalFormatting sqref="CG34:CK37">
    <cfRule type="expression" dxfId="456" priority="483">
      <formula>$DK34="1"</formula>
    </cfRule>
    <cfRule type="expression" dxfId="455" priority="484">
      <formula>$DK34="2"</formula>
    </cfRule>
    <cfRule type="expression" dxfId="454" priority="485">
      <formula>$DK34="3"</formula>
    </cfRule>
    <cfRule type="expression" dxfId="453" priority="486">
      <formula>$DK34="4"</formula>
    </cfRule>
    <cfRule type="expression" dxfId="452" priority="487">
      <formula>$DK34="5"</formula>
    </cfRule>
    <cfRule type="expression" dxfId="451" priority="488">
      <formula>$DK34="6"</formula>
    </cfRule>
  </conditionalFormatting>
  <conditionalFormatting sqref="CG38:CK41">
    <cfRule type="expression" dxfId="450" priority="477">
      <formula>$DK38="1"</formula>
    </cfRule>
    <cfRule type="expression" dxfId="449" priority="478">
      <formula>$DK38="2"</formula>
    </cfRule>
    <cfRule type="expression" dxfId="448" priority="479">
      <formula>$DK38="3"</formula>
    </cfRule>
    <cfRule type="expression" dxfId="447" priority="480">
      <formula>$DK38="4"</formula>
    </cfRule>
    <cfRule type="expression" dxfId="446" priority="481">
      <formula>$DK38="5"</formula>
    </cfRule>
    <cfRule type="expression" dxfId="445" priority="482">
      <formula>$DK38="6"</formula>
    </cfRule>
  </conditionalFormatting>
  <conditionalFormatting sqref="CG42:CK45">
    <cfRule type="expression" dxfId="444" priority="471">
      <formula>$DK42="1"</formula>
    </cfRule>
    <cfRule type="expression" dxfId="443" priority="472">
      <formula>$DK42="2"</formula>
    </cfRule>
    <cfRule type="expression" dxfId="442" priority="473">
      <formula>$DK42="3"</formula>
    </cfRule>
    <cfRule type="expression" dxfId="441" priority="474">
      <formula>$DK42="4"</formula>
    </cfRule>
    <cfRule type="expression" dxfId="440" priority="475">
      <formula>$DK42="5"</formula>
    </cfRule>
    <cfRule type="expression" dxfId="439" priority="476">
      <formula>$DK42="6"</formula>
    </cfRule>
  </conditionalFormatting>
  <conditionalFormatting sqref="CG46:CK49">
    <cfRule type="expression" dxfId="438" priority="465">
      <formula>$DK46="1"</formula>
    </cfRule>
    <cfRule type="expression" dxfId="437" priority="466">
      <formula>$DK46="2"</formula>
    </cfRule>
    <cfRule type="expression" dxfId="436" priority="467">
      <formula>$DK46="3"</formula>
    </cfRule>
    <cfRule type="expression" dxfId="435" priority="468">
      <formula>$DK46="4"</formula>
    </cfRule>
    <cfRule type="expression" dxfId="434" priority="469">
      <formula>$DK46="5"</formula>
    </cfRule>
    <cfRule type="expression" dxfId="433" priority="470">
      <formula>$DK46="6"</formula>
    </cfRule>
  </conditionalFormatting>
  <conditionalFormatting sqref="CG50:CK53">
    <cfRule type="expression" dxfId="432" priority="459">
      <formula>$DK50="1"</formula>
    </cfRule>
    <cfRule type="expression" dxfId="431" priority="460">
      <formula>$DK50="2"</formula>
    </cfRule>
    <cfRule type="expression" dxfId="430" priority="461">
      <formula>$DK50="3"</formula>
    </cfRule>
    <cfRule type="expression" dxfId="429" priority="462">
      <formula>$DK50="4"</formula>
    </cfRule>
    <cfRule type="expression" dxfId="428" priority="463">
      <formula>$DK50="5"</formula>
    </cfRule>
    <cfRule type="expression" dxfId="427" priority="464">
      <formula>$DK50="6"</formula>
    </cfRule>
  </conditionalFormatting>
  <conditionalFormatting sqref="CG54:CK57">
    <cfRule type="expression" dxfId="426" priority="453">
      <formula>$DK54="1"</formula>
    </cfRule>
    <cfRule type="expression" dxfId="425" priority="454">
      <formula>$DK54="2"</formula>
    </cfRule>
    <cfRule type="expression" dxfId="424" priority="455">
      <formula>$DK54="3"</formula>
    </cfRule>
    <cfRule type="expression" dxfId="423" priority="456">
      <formula>$DK54="4"</formula>
    </cfRule>
    <cfRule type="expression" dxfId="422" priority="457">
      <formula>$DK54="5"</formula>
    </cfRule>
    <cfRule type="expression" dxfId="421" priority="458">
      <formula>$DK54="6"</formula>
    </cfRule>
  </conditionalFormatting>
  <conditionalFormatting sqref="CG58:CK61">
    <cfRule type="expression" dxfId="420" priority="447">
      <formula>$DK58="1"</formula>
    </cfRule>
    <cfRule type="expression" dxfId="419" priority="448">
      <formula>$DK58="2"</formula>
    </cfRule>
    <cfRule type="expression" dxfId="418" priority="449">
      <formula>$DK58="3"</formula>
    </cfRule>
    <cfRule type="expression" dxfId="417" priority="450">
      <formula>$DK58="4"</formula>
    </cfRule>
    <cfRule type="expression" dxfId="416" priority="451">
      <formula>$DK58="5"</formula>
    </cfRule>
    <cfRule type="expression" dxfId="415" priority="452">
      <formula>$DK58="6"</formula>
    </cfRule>
  </conditionalFormatting>
  <conditionalFormatting sqref="CG62:CK65">
    <cfRule type="expression" dxfId="414" priority="441">
      <formula>$DK62="1"</formula>
    </cfRule>
    <cfRule type="expression" dxfId="413" priority="442">
      <formula>$DK62="2"</formula>
    </cfRule>
    <cfRule type="expression" dxfId="412" priority="443">
      <formula>$DK62="3"</formula>
    </cfRule>
    <cfRule type="expression" dxfId="411" priority="444">
      <formula>$DK62="4"</formula>
    </cfRule>
    <cfRule type="expression" dxfId="410" priority="445">
      <formula>$DK62="5"</formula>
    </cfRule>
    <cfRule type="expression" dxfId="409" priority="446">
      <formula>$DK62="6"</formula>
    </cfRule>
  </conditionalFormatting>
  <conditionalFormatting sqref="CG66:CK69">
    <cfRule type="expression" dxfId="408" priority="435">
      <formula>$DK66="1"</formula>
    </cfRule>
    <cfRule type="expression" dxfId="407" priority="436">
      <formula>$DK66="2"</formula>
    </cfRule>
    <cfRule type="expression" dxfId="406" priority="437">
      <formula>$DK66="3"</formula>
    </cfRule>
    <cfRule type="expression" dxfId="405" priority="438">
      <formula>$DK66="4"</formula>
    </cfRule>
    <cfRule type="expression" dxfId="404" priority="439">
      <formula>$DK66="5"</formula>
    </cfRule>
    <cfRule type="expression" dxfId="403" priority="440">
      <formula>$DK66="6"</formula>
    </cfRule>
  </conditionalFormatting>
  <conditionalFormatting sqref="CG70:CK73">
    <cfRule type="expression" dxfId="402" priority="429">
      <formula>$DK70="1"</formula>
    </cfRule>
    <cfRule type="expression" dxfId="401" priority="430">
      <formula>$DK70="2"</formula>
    </cfRule>
    <cfRule type="expression" dxfId="400" priority="431">
      <formula>$DK70="3"</formula>
    </cfRule>
    <cfRule type="expression" dxfId="399" priority="432">
      <formula>$DK70="4"</formula>
    </cfRule>
    <cfRule type="expression" dxfId="398" priority="433">
      <formula>$DK70="5"</formula>
    </cfRule>
    <cfRule type="expression" dxfId="397" priority="434">
      <formula>$DK70="6"</formula>
    </cfRule>
  </conditionalFormatting>
  <conditionalFormatting sqref="CG74:CK77">
    <cfRule type="expression" dxfId="396" priority="423">
      <formula>$DK74="1"</formula>
    </cfRule>
    <cfRule type="expression" dxfId="395" priority="424">
      <formula>$DK74="2"</formula>
    </cfRule>
    <cfRule type="expression" dxfId="394" priority="425">
      <formula>$DK74="3"</formula>
    </cfRule>
    <cfRule type="expression" dxfId="393" priority="426">
      <formula>$DK74="4"</formula>
    </cfRule>
    <cfRule type="expression" dxfId="392" priority="427">
      <formula>$DK74="5"</formula>
    </cfRule>
    <cfRule type="expression" dxfId="391" priority="428">
      <formula>$DK74="6"</formula>
    </cfRule>
  </conditionalFormatting>
  <conditionalFormatting sqref="CG78:CK81">
    <cfRule type="expression" dxfId="390" priority="417">
      <formula>$DK78="1"</formula>
    </cfRule>
    <cfRule type="expression" dxfId="389" priority="418">
      <formula>$DK78="2"</formula>
    </cfRule>
    <cfRule type="expression" dxfId="388" priority="419">
      <formula>$DK78="3"</formula>
    </cfRule>
    <cfRule type="expression" dxfId="387" priority="420">
      <formula>$DK78="4"</formula>
    </cfRule>
    <cfRule type="expression" dxfId="386" priority="421">
      <formula>$DK78="5"</formula>
    </cfRule>
    <cfRule type="expression" dxfId="385" priority="422">
      <formula>$DK78="6"</formula>
    </cfRule>
  </conditionalFormatting>
  <conditionalFormatting sqref="CG82:CK85">
    <cfRule type="expression" dxfId="384" priority="411">
      <formula>$DK82="1"</formula>
    </cfRule>
    <cfRule type="expression" dxfId="383" priority="412">
      <formula>$DK82="2"</formula>
    </cfRule>
    <cfRule type="expression" dxfId="382" priority="413">
      <formula>$DK82="3"</formula>
    </cfRule>
    <cfRule type="expression" dxfId="381" priority="414">
      <formula>$DK82="4"</formula>
    </cfRule>
    <cfRule type="expression" dxfId="380" priority="415">
      <formula>$DK82="5"</formula>
    </cfRule>
    <cfRule type="expression" dxfId="379" priority="416">
      <formula>$DK82="6"</formula>
    </cfRule>
  </conditionalFormatting>
  <conditionalFormatting sqref="CG86:CK89">
    <cfRule type="expression" dxfId="378" priority="405">
      <formula>$DK86="1"</formula>
    </cfRule>
    <cfRule type="expression" dxfId="377" priority="406">
      <formula>$DK86="2"</formula>
    </cfRule>
    <cfRule type="expression" dxfId="376" priority="407">
      <formula>$DK86="3"</formula>
    </cfRule>
    <cfRule type="expression" dxfId="375" priority="408">
      <formula>$DK86="4"</formula>
    </cfRule>
    <cfRule type="expression" dxfId="374" priority="409">
      <formula>$DK86="5"</formula>
    </cfRule>
    <cfRule type="expression" dxfId="373" priority="410">
      <formula>$DK86="6"</formula>
    </cfRule>
  </conditionalFormatting>
  <conditionalFormatting sqref="CG90:CK93">
    <cfRule type="expression" dxfId="372" priority="399">
      <formula>$DK90="1"</formula>
    </cfRule>
    <cfRule type="expression" dxfId="371" priority="400">
      <formula>$DK90="2"</formula>
    </cfRule>
    <cfRule type="expression" dxfId="370" priority="401">
      <formula>$DK90="3"</formula>
    </cfRule>
    <cfRule type="expression" dxfId="369" priority="402">
      <formula>$DK90="4"</formula>
    </cfRule>
    <cfRule type="expression" dxfId="368" priority="403">
      <formula>$DK90="5"</formula>
    </cfRule>
    <cfRule type="expression" dxfId="367" priority="404">
      <formula>$DK90="6"</formula>
    </cfRule>
  </conditionalFormatting>
  <conditionalFormatting sqref="CG94:CK97">
    <cfRule type="expression" dxfId="366" priority="393">
      <formula>$DK94="1"</formula>
    </cfRule>
    <cfRule type="expression" dxfId="365" priority="394">
      <formula>$DK94="2"</formula>
    </cfRule>
    <cfRule type="expression" dxfId="364" priority="395">
      <formula>$DK94="3"</formula>
    </cfRule>
    <cfRule type="expression" dxfId="363" priority="396">
      <formula>$DK94="4"</formula>
    </cfRule>
    <cfRule type="expression" dxfId="362" priority="397">
      <formula>$DK94="5"</formula>
    </cfRule>
    <cfRule type="expression" dxfId="361" priority="398">
      <formula>$DK94="6"</formula>
    </cfRule>
  </conditionalFormatting>
  <conditionalFormatting sqref="CG98:CK101">
    <cfRule type="expression" dxfId="360" priority="387">
      <formula>$DK98="1"</formula>
    </cfRule>
    <cfRule type="expression" dxfId="359" priority="388">
      <formula>$DK98="2"</formula>
    </cfRule>
    <cfRule type="expression" dxfId="358" priority="389">
      <formula>$DK98="3"</formula>
    </cfRule>
    <cfRule type="expression" dxfId="357" priority="390">
      <formula>$DK98="4"</formula>
    </cfRule>
    <cfRule type="expression" dxfId="356" priority="391">
      <formula>$DK98="5"</formula>
    </cfRule>
    <cfRule type="expression" dxfId="355" priority="392">
      <formula>$DK98="6"</formula>
    </cfRule>
  </conditionalFormatting>
  <conditionalFormatting sqref="CG102:CK105">
    <cfRule type="expression" dxfId="354" priority="381">
      <formula>$DK102="1"</formula>
    </cfRule>
    <cfRule type="expression" dxfId="353" priority="382">
      <formula>$DK102="2"</formula>
    </cfRule>
    <cfRule type="expression" dxfId="352" priority="383">
      <formula>$DK102="3"</formula>
    </cfRule>
    <cfRule type="expression" dxfId="351" priority="384">
      <formula>$DK102="4"</formula>
    </cfRule>
    <cfRule type="expression" dxfId="350" priority="385">
      <formula>$DK102="5"</formula>
    </cfRule>
    <cfRule type="expression" dxfId="349" priority="386">
      <formula>$DK102="6"</formula>
    </cfRule>
  </conditionalFormatting>
  <conditionalFormatting sqref="CG106:CK109">
    <cfRule type="expression" dxfId="348" priority="375">
      <formula>$DK106="1"</formula>
    </cfRule>
    <cfRule type="expression" dxfId="347" priority="376">
      <formula>$DK106="2"</formula>
    </cfRule>
    <cfRule type="expression" dxfId="346" priority="377">
      <formula>$DK106="3"</formula>
    </cfRule>
    <cfRule type="expression" dxfId="345" priority="378">
      <formula>$DK106="4"</formula>
    </cfRule>
    <cfRule type="expression" dxfId="344" priority="379">
      <formula>$DK106="5"</formula>
    </cfRule>
    <cfRule type="expression" dxfId="343" priority="380">
      <formula>$DK106="6"</formula>
    </cfRule>
  </conditionalFormatting>
  <conditionalFormatting sqref="CG110:CK113">
    <cfRule type="expression" dxfId="342" priority="369">
      <formula>$DK110="1"</formula>
    </cfRule>
    <cfRule type="expression" dxfId="341" priority="370">
      <formula>$DK110="2"</formula>
    </cfRule>
    <cfRule type="expression" dxfId="340" priority="371">
      <formula>$DK110="3"</formula>
    </cfRule>
    <cfRule type="expression" dxfId="339" priority="372">
      <formula>$DK110="4"</formula>
    </cfRule>
    <cfRule type="expression" dxfId="338" priority="373">
      <formula>$DK110="5"</formula>
    </cfRule>
    <cfRule type="expression" dxfId="337" priority="374">
      <formula>$DK110="6"</formula>
    </cfRule>
  </conditionalFormatting>
  <conditionalFormatting sqref="G18">
    <cfRule type="expression" dxfId="336" priority="359">
      <formula>$DL18="6"</formula>
    </cfRule>
    <cfRule type="expression" dxfId="335" priority="360">
      <formula>$DL18="5"</formula>
    </cfRule>
    <cfRule type="expression" dxfId="334" priority="361">
      <formula>$DL18="4"</formula>
    </cfRule>
    <cfRule type="expression" dxfId="333" priority="362">
      <formula>$DL18="2"</formula>
    </cfRule>
    <cfRule type="expression" dxfId="332" priority="363">
      <formula>$DL18="1"</formula>
    </cfRule>
  </conditionalFormatting>
  <conditionalFormatting sqref="G22">
    <cfRule type="expression" dxfId="331" priority="354">
      <formula>$DL22="6"</formula>
    </cfRule>
    <cfRule type="expression" dxfId="330" priority="355">
      <formula>$DL22="5"</formula>
    </cfRule>
    <cfRule type="expression" dxfId="329" priority="356">
      <formula>$DL22="4"</formula>
    </cfRule>
    <cfRule type="expression" dxfId="328" priority="357">
      <formula>$DL22="2"</formula>
    </cfRule>
    <cfRule type="expression" dxfId="327" priority="358">
      <formula>$DL22="1"</formula>
    </cfRule>
  </conditionalFormatting>
  <conditionalFormatting sqref="G30">
    <cfRule type="expression" dxfId="326" priority="353">
      <formula>$DL30="3"</formula>
    </cfRule>
  </conditionalFormatting>
  <conditionalFormatting sqref="G30">
    <cfRule type="expression" dxfId="325" priority="348">
      <formula>$DL30="6"</formula>
    </cfRule>
    <cfRule type="expression" dxfId="324" priority="349">
      <formula>$DL30="5"</formula>
    </cfRule>
    <cfRule type="expression" dxfId="323" priority="350">
      <formula>$DL30="4"</formula>
    </cfRule>
    <cfRule type="expression" dxfId="322" priority="351">
      <formula>$DL30="2"</formula>
    </cfRule>
    <cfRule type="expression" dxfId="321" priority="352">
      <formula>$DL30="1"</formula>
    </cfRule>
  </conditionalFormatting>
  <conditionalFormatting sqref="G42">
    <cfRule type="expression" dxfId="320" priority="347">
      <formula>$DL42="3"</formula>
    </cfRule>
  </conditionalFormatting>
  <conditionalFormatting sqref="G42">
    <cfRule type="expression" dxfId="319" priority="342">
      <formula>$DL42="6"</formula>
    </cfRule>
    <cfRule type="expression" dxfId="318" priority="343">
      <formula>$DL42="5"</formula>
    </cfRule>
    <cfRule type="expression" dxfId="317" priority="344">
      <formula>$DL42="4"</formula>
    </cfRule>
    <cfRule type="expression" dxfId="316" priority="345">
      <formula>$DL42="2"</formula>
    </cfRule>
    <cfRule type="expression" dxfId="315" priority="346">
      <formula>$DL42="1"</formula>
    </cfRule>
  </conditionalFormatting>
  <conditionalFormatting sqref="G54:L57">
    <cfRule type="expression" dxfId="314" priority="341">
      <formula>$DL54="3"</formula>
    </cfRule>
  </conditionalFormatting>
  <conditionalFormatting sqref="G54:L57">
    <cfRule type="expression" dxfId="313" priority="336">
      <formula>$DL54="6"</formula>
    </cfRule>
    <cfRule type="expression" dxfId="312" priority="337">
      <formula>$DL54="5"</formula>
    </cfRule>
    <cfRule type="expression" dxfId="311" priority="338">
      <formula>$DL54="4"</formula>
    </cfRule>
    <cfRule type="expression" dxfId="310" priority="339">
      <formula>$DL54="2"</formula>
    </cfRule>
    <cfRule type="expression" dxfId="309" priority="340">
      <formula>$DL54="1"</formula>
    </cfRule>
  </conditionalFormatting>
  <conditionalFormatting sqref="G26 G22 G34 G30 G38 G46 G42 G50 G54:L113">
    <cfRule type="expression" dxfId="308" priority="331">
      <formula>$DL22="6"</formula>
    </cfRule>
    <cfRule type="expression" dxfId="307" priority="332">
      <formula>$DL22="5"</formula>
    </cfRule>
    <cfRule type="expression" dxfId="306" priority="333">
      <formula>$DL22="4"</formula>
    </cfRule>
    <cfRule type="expression" dxfId="305" priority="334">
      <formula>$DL22="2"</formula>
    </cfRule>
    <cfRule type="expression" dxfId="304" priority="335">
      <formula>$DL22="1"</formula>
    </cfRule>
  </conditionalFormatting>
  <conditionalFormatting sqref="A30:F113">
    <cfRule type="expression" dxfId="303" priority="325">
      <formula>$DL30="6"</formula>
    </cfRule>
    <cfRule type="expression" dxfId="302" priority="326">
      <formula>$DL30="5"</formula>
    </cfRule>
    <cfRule type="expression" dxfId="301" priority="327">
      <formula>$DL30="4"</formula>
    </cfRule>
    <cfRule type="expression" dxfId="300" priority="328">
      <formula>$DL30="2"</formula>
    </cfRule>
    <cfRule type="expression" dxfId="299" priority="329">
      <formula>$DL30="1"</formula>
    </cfRule>
    <cfRule type="expression" dxfId="298" priority="330">
      <formula>$DL30="3"</formula>
    </cfRule>
  </conditionalFormatting>
  <conditionalFormatting sqref="A30:F41">
    <cfRule type="expression" dxfId="297" priority="319">
      <formula>$DL30="6"</formula>
    </cfRule>
    <cfRule type="expression" dxfId="296" priority="320">
      <formula>$DL30="5"</formula>
    </cfRule>
    <cfRule type="expression" dxfId="295" priority="321">
      <formula>$DL30="4"</formula>
    </cfRule>
    <cfRule type="expression" dxfId="294" priority="322">
      <formula>$DL30="2"</formula>
    </cfRule>
    <cfRule type="expression" dxfId="293" priority="323">
      <formula>$DL30="1"</formula>
    </cfRule>
    <cfRule type="expression" dxfId="292" priority="324">
      <formula>$DL30="3"</formula>
    </cfRule>
  </conditionalFormatting>
  <conditionalFormatting sqref="A42:F53">
    <cfRule type="expression" dxfId="291" priority="313">
      <formula>$DL42="6"</formula>
    </cfRule>
    <cfRule type="expression" dxfId="290" priority="314">
      <formula>$DL42="5"</formula>
    </cfRule>
    <cfRule type="expression" dxfId="289" priority="315">
      <formula>$DL42="4"</formula>
    </cfRule>
    <cfRule type="expression" dxfId="288" priority="316">
      <formula>$DL42="2"</formula>
    </cfRule>
    <cfRule type="expression" dxfId="287" priority="317">
      <formula>$DL42="1"</formula>
    </cfRule>
    <cfRule type="expression" dxfId="286" priority="318">
      <formula>$DL42="3"</formula>
    </cfRule>
  </conditionalFormatting>
  <conditionalFormatting sqref="A54:F65">
    <cfRule type="expression" dxfId="285" priority="307">
      <formula>$DL54="6"</formula>
    </cfRule>
    <cfRule type="expression" dxfId="284" priority="308">
      <formula>$DL54="5"</formula>
    </cfRule>
    <cfRule type="expression" dxfId="283" priority="309">
      <formula>$DL54="4"</formula>
    </cfRule>
    <cfRule type="expression" dxfId="282" priority="310">
      <formula>$DL54="2"</formula>
    </cfRule>
    <cfRule type="expression" dxfId="281" priority="311">
      <formula>$DL54="1"</formula>
    </cfRule>
    <cfRule type="expression" dxfId="280" priority="312">
      <formula>$DL54="3"</formula>
    </cfRule>
  </conditionalFormatting>
  <conditionalFormatting sqref="CG54:CK57">
    <cfRule type="expression" dxfId="279" priority="301">
      <formula>$DK54="1"</formula>
    </cfRule>
    <cfRule type="expression" dxfId="278" priority="302">
      <formula>$DK54="2"</formula>
    </cfRule>
    <cfRule type="expression" dxfId="277" priority="303">
      <formula>$DK54="3"</formula>
    </cfRule>
    <cfRule type="expression" dxfId="276" priority="304">
      <formula>$DK54="4"</formula>
    </cfRule>
    <cfRule type="expression" dxfId="275" priority="305">
      <formula>$DK54="5"</formula>
    </cfRule>
    <cfRule type="expression" dxfId="274" priority="306">
      <formula>$DK54="6"</formula>
    </cfRule>
  </conditionalFormatting>
  <conditionalFormatting sqref="CG58:CK61">
    <cfRule type="expression" dxfId="273" priority="295">
      <formula>$DK58="1"</formula>
    </cfRule>
    <cfRule type="expression" dxfId="272" priority="296">
      <formula>$DK58="2"</formula>
    </cfRule>
    <cfRule type="expression" dxfId="271" priority="297">
      <formula>$DK58="3"</formula>
    </cfRule>
    <cfRule type="expression" dxfId="270" priority="298">
      <formula>$DK58="4"</formula>
    </cfRule>
    <cfRule type="expression" dxfId="269" priority="299">
      <formula>$DK58="5"</formula>
    </cfRule>
    <cfRule type="expression" dxfId="268" priority="300">
      <formula>$DK58="6"</formula>
    </cfRule>
  </conditionalFormatting>
  <conditionalFormatting sqref="CG62:CK65">
    <cfRule type="expression" dxfId="267" priority="289">
      <formula>$DK62="1"</formula>
    </cfRule>
    <cfRule type="expression" dxfId="266" priority="290">
      <formula>$DK62="2"</formula>
    </cfRule>
    <cfRule type="expression" dxfId="265" priority="291">
      <formula>$DK62="3"</formula>
    </cfRule>
    <cfRule type="expression" dxfId="264" priority="292">
      <formula>$DK62="4"</formula>
    </cfRule>
    <cfRule type="expression" dxfId="263" priority="293">
      <formula>$DK62="5"</formula>
    </cfRule>
    <cfRule type="expression" dxfId="262" priority="294">
      <formula>$DK62="6"</formula>
    </cfRule>
  </conditionalFormatting>
  <conditionalFormatting sqref="G54:L57">
    <cfRule type="expression" dxfId="261" priority="288">
      <formula>$DL54="3"</formula>
    </cfRule>
  </conditionalFormatting>
  <conditionalFormatting sqref="G54:L57">
    <cfRule type="expression" dxfId="260" priority="283">
      <formula>$DL54="6"</formula>
    </cfRule>
    <cfRule type="expression" dxfId="259" priority="284">
      <formula>$DL54="5"</formula>
    </cfRule>
    <cfRule type="expression" dxfId="258" priority="285">
      <formula>$DL54="4"</formula>
    </cfRule>
    <cfRule type="expression" dxfId="257" priority="286">
      <formula>$DL54="2"</formula>
    </cfRule>
    <cfRule type="expression" dxfId="256" priority="287">
      <formula>$DL54="1"</formula>
    </cfRule>
  </conditionalFormatting>
  <conditionalFormatting sqref="A54:F65">
    <cfRule type="expression" dxfId="255" priority="277">
      <formula>$DL54="6"</formula>
    </cfRule>
    <cfRule type="expression" dxfId="254" priority="278">
      <formula>$DL54="5"</formula>
    </cfRule>
    <cfRule type="expression" dxfId="253" priority="279">
      <formula>$DL54="4"</formula>
    </cfRule>
    <cfRule type="expression" dxfId="252" priority="280">
      <formula>$DL54="2"</formula>
    </cfRule>
    <cfRule type="expression" dxfId="251" priority="281">
      <formula>$DL54="1"</formula>
    </cfRule>
    <cfRule type="expression" dxfId="250" priority="282">
      <formula>$DL54="3"</formula>
    </cfRule>
  </conditionalFormatting>
  <conditionalFormatting sqref="CG66:CK69">
    <cfRule type="expression" dxfId="249" priority="271">
      <formula>$DK66="1"</formula>
    </cfRule>
    <cfRule type="expression" dxfId="248" priority="272">
      <formula>$DK66="2"</formula>
    </cfRule>
    <cfRule type="expression" dxfId="247" priority="273">
      <formula>$DK66="3"</formula>
    </cfRule>
    <cfRule type="expression" dxfId="246" priority="274">
      <formula>$DK66="4"</formula>
    </cfRule>
    <cfRule type="expression" dxfId="245" priority="275">
      <formula>$DK66="5"</formula>
    </cfRule>
    <cfRule type="expression" dxfId="244" priority="276">
      <formula>$DK66="6"</formula>
    </cfRule>
  </conditionalFormatting>
  <conditionalFormatting sqref="CG70:CK73">
    <cfRule type="expression" dxfId="243" priority="265">
      <formula>$DK70="1"</formula>
    </cfRule>
    <cfRule type="expression" dxfId="242" priority="266">
      <formula>$DK70="2"</formula>
    </cfRule>
    <cfRule type="expression" dxfId="241" priority="267">
      <formula>$DK70="3"</formula>
    </cfRule>
    <cfRule type="expression" dxfId="240" priority="268">
      <formula>$DK70="4"</formula>
    </cfRule>
    <cfRule type="expression" dxfId="239" priority="269">
      <formula>$DK70="5"</formula>
    </cfRule>
    <cfRule type="expression" dxfId="238" priority="270">
      <formula>$DK70="6"</formula>
    </cfRule>
  </conditionalFormatting>
  <conditionalFormatting sqref="CG74:CK77">
    <cfRule type="expression" dxfId="237" priority="259">
      <formula>$DK74="1"</formula>
    </cfRule>
    <cfRule type="expression" dxfId="236" priority="260">
      <formula>$DK74="2"</formula>
    </cfRule>
    <cfRule type="expression" dxfId="235" priority="261">
      <formula>$DK74="3"</formula>
    </cfRule>
    <cfRule type="expression" dxfId="234" priority="262">
      <formula>$DK74="4"</formula>
    </cfRule>
    <cfRule type="expression" dxfId="233" priority="263">
      <formula>$DK74="5"</formula>
    </cfRule>
    <cfRule type="expression" dxfId="232" priority="264">
      <formula>$DK74="6"</formula>
    </cfRule>
  </conditionalFormatting>
  <conditionalFormatting sqref="G66:L69">
    <cfRule type="expression" dxfId="231" priority="258">
      <formula>$DL66="3"</formula>
    </cfRule>
  </conditionalFormatting>
  <conditionalFormatting sqref="G66:L69">
    <cfRule type="expression" dxfId="230" priority="253">
      <formula>$DL66="6"</formula>
    </cfRule>
    <cfRule type="expression" dxfId="229" priority="254">
      <formula>$DL66="5"</formula>
    </cfRule>
    <cfRule type="expression" dxfId="228" priority="255">
      <formula>$DL66="4"</formula>
    </cfRule>
    <cfRule type="expression" dxfId="227" priority="256">
      <formula>$DL66="2"</formula>
    </cfRule>
    <cfRule type="expression" dxfId="226" priority="257">
      <formula>$DL66="1"</formula>
    </cfRule>
  </conditionalFormatting>
  <conditionalFormatting sqref="A66:F77">
    <cfRule type="expression" dxfId="225" priority="247">
      <formula>$DL66="6"</formula>
    </cfRule>
    <cfRule type="expression" dxfId="224" priority="248">
      <formula>$DL66="5"</formula>
    </cfRule>
    <cfRule type="expression" dxfId="223" priority="249">
      <formula>$DL66="4"</formula>
    </cfRule>
    <cfRule type="expression" dxfId="222" priority="250">
      <formula>$DL66="2"</formula>
    </cfRule>
    <cfRule type="expression" dxfId="221" priority="251">
      <formula>$DL66="1"</formula>
    </cfRule>
    <cfRule type="expression" dxfId="220" priority="252">
      <formula>$DL66="3"</formula>
    </cfRule>
  </conditionalFormatting>
  <conditionalFormatting sqref="CG78:CK81">
    <cfRule type="expression" dxfId="219" priority="241">
      <formula>$DK78="1"</formula>
    </cfRule>
    <cfRule type="expression" dxfId="218" priority="242">
      <formula>$DK78="2"</formula>
    </cfRule>
    <cfRule type="expression" dxfId="217" priority="243">
      <formula>$DK78="3"</formula>
    </cfRule>
    <cfRule type="expression" dxfId="216" priority="244">
      <formula>$DK78="4"</formula>
    </cfRule>
    <cfRule type="expression" dxfId="215" priority="245">
      <formula>$DK78="5"</formula>
    </cfRule>
    <cfRule type="expression" dxfId="214" priority="246">
      <formula>$DK78="6"</formula>
    </cfRule>
  </conditionalFormatting>
  <conditionalFormatting sqref="CG82:CK85">
    <cfRule type="expression" dxfId="213" priority="235">
      <formula>$DK82="1"</formula>
    </cfRule>
    <cfRule type="expression" dxfId="212" priority="236">
      <formula>$DK82="2"</formula>
    </cfRule>
    <cfRule type="expression" dxfId="211" priority="237">
      <formula>$DK82="3"</formula>
    </cfRule>
    <cfRule type="expression" dxfId="210" priority="238">
      <formula>$DK82="4"</formula>
    </cfRule>
    <cfRule type="expression" dxfId="209" priority="239">
      <formula>$DK82="5"</formula>
    </cfRule>
    <cfRule type="expression" dxfId="208" priority="240">
      <formula>$DK82="6"</formula>
    </cfRule>
  </conditionalFormatting>
  <conditionalFormatting sqref="CG86:CK89">
    <cfRule type="expression" dxfId="207" priority="229">
      <formula>$DK86="1"</formula>
    </cfRule>
    <cfRule type="expression" dxfId="206" priority="230">
      <formula>$DK86="2"</formula>
    </cfRule>
    <cfRule type="expression" dxfId="205" priority="231">
      <formula>$DK86="3"</formula>
    </cfRule>
    <cfRule type="expression" dxfId="204" priority="232">
      <formula>$DK86="4"</formula>
    </cfRule>
    <cfRule type="expression" dxfId="203" priority="233">
      <formula>$DK86="5"</formula>
    </cfRule>
    <cfRule type="expression" dxfId="202" priority="234">
      <formula>$DK86="6"</formula>
    </cfRule>
  </conditionalFormatting>
  <conditionalFormatting sqref="G78:L81">
    <cfRule type="expression" dxfId="201" priority="228">
      <formula>$DL78="3"</formula>
    </cfRule>
  </conditionalFormatting>
  <conditionalFormatting sqref="G78:L81">
    <cfRule type="expression" dxfId="200" priority="223">
      <formula>$DL78="6"</formula>
    </cfRule>
    <cfRule type="expression" dxfId="199" priority="224">
      <formula>$DL78="5"</formula>
    </cfRule>
    <cfRule type="expression" dxfId="198" priority="225">
      <formula>$DL78="4"</formula>
    </cfRule>
    <cfRule type="expression" dxfId="197" priority="226">
      <formula>$DL78="2"</formula>
    </cfRule>
    <cfRule type="expression" dxfId="196" priority="227">
      <formula>$DL78="1"</formula>
    </cfRule>
  </conditionalFormatting>
  <conditionalFormatting sqref="A78:F89">
    <cfRule type="expression" dxfId="195" priority="217">
      <formula>$DL78="6"</formula>
    </cfRule>
    <cfRule type="expression" dxfId="194" priority="218">
      <formula>$DL78="5"</formula>
    </cfRule>
    <cfRule type="expression" dxfId="193" priority="219">
      <formula>$DL78="4"</formula>
    </cfRule>
    <cfRule type="expression" dxfId="192" priority="220">
      <formula>$DL78="2"</formula>
    </cfRule>
    <cfRule type="expression" dxfId="191" priority="221">
      <formula>$DL78="1"</formula>
    </cfRule>
    <cfRule type="expression" dxfId="190" priority="222">
      <formula>$DL78="3"</formula>
    </cfRule>
  </conditionalFormatting>
  <conditionalFormatting sqref="CG90:CK93">
    <cfRule type="expression" dxfId="189" priority="211">
      <formula>$DK90="1"</formula>
    </cfRule>
    <cfRule type="expression" dxfId="188" priority="212">
      <formula>$DK90="2"</formula>
    </cfRule>
    <cfRule type="expression" dxfId="187" priority="213">
      <formula>$DK90="3"</formula>
    </cfRule>
    <cfRule type="expression" dxfId="186" priority="214">
      <formula>$DK90="4"</formula>
    </cfRule>
    <cfRule type="expression" dxfId="185" priority="215">
      <formula>$DK90="5"</formula>
    </cfRule>
    <cfRule type="expression" dxfId="184" priority="216">
      <formula>$DK90="6"</formula>
    </cfRule>
  </conditionalFormatting>
  <conditionalFormatting sqref="CG94:CK97">
    <cfRule type="expression" dxfId="183" priority="205">
      <formula>$DK94="1"</formula>
    </cfRule>
    <cfRule type="expression" dxfId="182" priority="206">
      <formula>$DK94="2"</formula>
    </cfRule>
    <cfRule type="expression" dxfId="181" priority="207">
      <formula>$DK94="3"</formula>
    </cfRule>
    <cfRule type="expression" dxfId="180" priority="208">
      <formula>$DK94="4"</formula>
    </cfRule>
    <cfRule type="expression" dxfId="179" priority="209">
      <formula>$DK94="5"</formula>
    </cfRule>
    <cfRule type="expression" dxfId="178" priority="210">
      <formula>$DK94="6"</formula>
    </cfRule>
  </conditionalFormatting>
  <conditionalFormatting sqref="CG98:CK101">
    <cfRule type="expression" dxfId="177" priority="199">
      <formula>$DK98="1"</formula>
    </cfRule>
    <cfRule type="expression" dxfId="176" priority="200">
      <formula>$DK98="2"</formula>
    </cfRule>
    <cfRule type="expression" dxfId="175" priority="201">
      <formula>$DK98="3"</formula>
    </cfRule>
    <cfRule type="expression" dxfId="174" priority="202">
      <formula>$DK98="4"</formula>
    </cfRule>
    <cfRule type="expression" dxfId="173" priority="203">
      <formula>$DK98="5"</formula>
    </cfRule>
    <cfRule type="expression" dxfId="172" priority="204">
      <formula>$DK98="6"</formula>
    </cfRule>
  </conditionalFormatting>
  <conditionalFormatting sqref="G90:L93">
    <cfRule type="expression" dxfId="171" priority="198">
      <formula>$DL90="3"</formula>
    </cfRule>
  </conditionalFormatting>
  <conditionalFormatting sqref="G90:L93">
    <cfRule type="expression" dxfId="170" priority="193">
      <formula>$DL90="6"</formula>
    </cfRule>
    <cfRule type="expression" dxfId="169" priority="194">
      <formula>$DL90="5"</formula>
    </cfRule>
    <cfRule type="expression" dxfId="168" priority="195">
      <formula>$DL90="4"</formula>
    </cfRule>
    <cfRule type="expression" dxfId="167" priority="196">
      <formula>$DL90="2"</formula>
    </cfRule>
    <cfRule type="expression" dxfId="166" priority="197">
      <formula>$DL90="1"</formula>
    </cfRule>
  </conditionalFormatting>
  <conditionalFormatting sqref="A90:F101">
    <cfRule type="expression" dxfId="165" priority="187">
      <formula>$DL90="6"</formula>
    </cfRule>
    <cfRule type="expression" dxfId="164" priority="188">
      <formula>$DL90="5"</formula>
    </cfRule>
    <cfRule type="expression" dxfId="163" priority="189">
      <formula>$DL90="4"</formula>
    </cfRule>
    <cfRule type="expression" dxfId="162" priority="190">
      <formula>$DL90="2"</formula>
    </cfRule>
    <cfRule type="expression" dxfId="161" priority="191">
      <formula>$DL90="1"</formula>
    </cfRule>
    <cfRule type="expression" dxfId="160" priority="192">
      <formula>$DL90="3"</formula>
    </cfRule>
  </conditionalFormatting>
  <conditionalFormatting sqref="CG102:CK105">
    <cfRule type="expression" dxfId="159" priority="181">
      <formula>$DK102="1"</formula>
    </cfRule>
    <cfRule type="expression" dxfId="158" priority="182">
      <formula>$DK102="2"</formula>
    </cfRule>
    <cfRule type="expression" dxfId="157" priority="183">
      <formula>$DK102="3"</formula>
    </cfRule>
    <cfRule type="expression" dxfId="156" priority="184">
      <formula>$DK102="4"</formula>
    </cfRule>
    <cfRule type="expression" dxfId="155" priority="185">
      <formula>$DK102="5"</formula>
    </cfRule>
    <cfRule type="expression" dxfId="154" priority="186">
      <formula>$DK102="6"</formula>
    </cfRule>
  </conditionalFormatting>
  <conditionalFormatting sqref="CG106:CK109">
    <cfRule type="expression" dxfId="153" priority="175">
      <formula>$DK106="1"</formula>
    </cfRule>
    <cfRule type="expression" dxfId="152" priority="176">
      <formula>$DK106="2"</formula>
    </cfRule>
    <cfRule type="expression" dxfId="151" priority="177">
      <formula>$DK106="3"</formula>
    </cfRule>
    <cfRule type="expression" dxfId="150" priority="178">
      <formula>$DK106="4"</formula>
    </cfRule>
    <cfRule type="expression" dxfId="149" priority="179">
      <formula>$DK106="5"</formula>
    </cfRule>
    <cfRule type="expression" dxfId="148" priority="180">
      <formula>$DK106="6"</formula>
    </cfRule>
  </conditionalFormatting>
  <conditionalFormatting sqref="CG110:CK113">
    <cfRule type="expression" dxfId="147" priority="169">
      <formula>$DK110="1"</formula>
    </cfRule>
    <cfRule type="expression" dxfId="146" priority="170">
      <formula>$DK110="2"</formula>
    </cfRule>
    <cfRule type="expression" dxfId="145" priority="171">
      <formula>$DK110="3"</formula>
    </cfRule>
    <cfRule type="expression" dxfId="144" priority="172">
      <formula>$DK110="4"</formula>
    </cfRule>
    <cfRule type="expression" dxfId="143" priority="173">
      <formula>$DK110="5"</formula>
    </cfRule>
    <cfRule type="expression" dxfId="142" priority="174">
      <formula>$DK110="6"</formula>
    </cfRule>
  </conditionalFormatting>
  <conditionalFormatting sqref="G102:L105">
    <cfRule type="expression" dxfId="141" priority="168">
      <formula>$DL102="3"</formula>
    </cfRule>
  </conditionalFormatting>
  <conditionalFormatting sqref="G102:L105">
    <cfRule type="expression" dxfId="140" priority="163">
      <formula>$DL102="6"</formula>
    </cfRule>
    <cfRule type="expression" dxfId="139" priority="164">
      <formula>$DL102="5"</formula>
    </cfRule>
    <cfRule type="expression" dxfId="138" priority="165">
      <formula>$DL102="4"</formula>
    </cfRule>
    <cfRule type="expression" dxfId="137" priority="166">
      <formula>$DL102="2"</formula>
    </cfRule>
    <cfRule type="expression" dxfId="136" priority="167">
      <formula>$DL102="1"</formula>
    </cfRule>
  </conditionalFormatting>
  <conditionalFormatting sqref="A102:F113">
    <cfRule type="expression" dxfId="135" priority="157">
      <formula>$DL102="6"</formula>
    </cfRule>
    <cfRule type="expression" dxfId="134" priority="158">
      <formula>$DL102="5"</formula>
    </cfRule>
    <cfRule type="expression" dxfId="133" priority="159">
      <formula>$DL102="4"</formula>
    </cfRule>
    <cfRule type="expression" dxfId="132" priority="160">
      <formula>$DL102="2"</formula>
    </cfRule>
    <cfRule type="expression" dxfId="131" priority="161">
      <formula>$DL102="1"</formula>
    </cfRule>
    <cfRule type="expression" dxfId="130" priority="162">
      <formula>$DL102="3"</formula>
    </cfRule>
  </conditionalFormatting>
  <conditionalFormatting sqref="CG54:CK57">
    <cfRule type="expression" dxfId="129" priority="151">
      <formula>$DK54="1"</formula>
    </cfRule>
    <cfRule type="expression" dxfId="128" priority="152">
      <formula>$DK54="2"</formula>
    </cfRule>
    <cfRule type="expression" dxfId="127" priority="153">
      <formula>$DK54="3"</formula>
    </cfRule>
    <cfRule type="expression" dxfId="126" priority="154">
      <formula>$DK54="4"</formula>
    </cfRule>
    <cfRule type="expression" dxfId="125" priority="155">
      <formula>$DK54="5"</formula>
    </cfRule>
    <cfRule type="expression" dxfId="124" priority="156">
      <formula>$DK54="6"</formula>
    </cfRule>
  </conditionalFormatting>
  <conditionalFormatting sqref="CG58:CK61">
    <cfRule type="expression" dxfId="123" priority="145">
      <formula>$DK58="1"</formula>
    </cfRule>
    <cfRule type="expression" dxfId="122" priority="146">
      <formula>$DK58="2"</formula>
    </cfRule>
    <cfRule type="expression" dxfId="121" priority="147">
      <formula>$DK58="3"</formula>
    </cfRule>
    <cfRule type="expression" dxfId="120" priority="148">
      <formula>$DK58="4"</formula>
    </cfRule>
    <cfRule type="expression" dxfId="119" priority="149">
      <formula>$DK58="5"</formula>
    </cfRule>
    <cfRule type="expression" dxfId="118" priority="150">
      <formula>$DK58="6"</formula>
    </cfRule>
  </conditionalFormatting>
  <conditionalFormatting sqref="CG62:CK65">
    <cfRule type="expression" dxfId="117" priority="139">
      <formula>$DK62="1"</formula>
    </cfRule>
    <cfRule type="expression" dxfId="116" priority="140">
      <formula>$DK62="2"</formula>
    </cfRule>
    <cfRule type="expression" dxfId="115" priority="141">
      <formula>$DK62="3"</formula>
    </cfRule>
    <cfRule type="expression" dxfId="114" priority="142">
      <formula>$DK62="4"</formula>
    </cfRule>
    <cfRule type="expression" dxfId="113" priority="143">
      <formula>$DK62="5"</formula>
    </cfRule>
    <cfRule type="expression" dxfId="112" priority="144">
      <formula>$DK62="6"</formula>
    </cfRule>
  </conditionalFormatting>
  <conditionalFormatting sqref="G54:L57">
    <cfRule type="expression" dxfId="111" priority="138">
      <formula>$DL54="3"</formula>
    </cfRule>
  </conditionalFormatting>
  <conditionalFormatting sqref="G54:L57">
    <cfRule type="expression" dxfId="110" priority="133">
      <formula>$DL54="6"</formula>
    </cfRule>
    <cfRule type="expression" dxfId="109" priority="134">
      <formula>$DL54="5"</formula>
    </cfRule>
    <cfRule type="expression" dxfId="108" priority="135">
      <formula>$DL54="4"</formula>
    </cfRule>
    <cfRule type="expression" dxfId="107" priority="136">
      <formula>$DL54="2"</formula>
    </cfRule>
    <cfRule type="expression" dxfId="106" priority="137">
      <formula>$DL54="1"</formula>
    </cfRule>
  </conditionalFormatting>
  <conditionalFormatting sqref="A54:F65">
    <cfRule type="expression" dxfId="105" priority="127">
      <formula>$DL54="6"</formula>
    </cfRule>
    <cfRule type="expression" dxfId="104" priority="128">
      <formula>$DL54="5"</formula>
    </cfRule>
    <cfRule type="expression" dxfId="103" priority="129">
      <formula>$DL54="4"</formula>
    </cfRule>
    <cfRule type="expression" dxfId="102" priority="130">
      <formula>$DL54="2"</formula>
    </cfRule>
    <cfRule type="expression" dxfId="101" priority="131">
      <formula>$DL54="1"</formula>
    </cfRule>
    <cfRule type="expression" dxfId="100" priority="132">
      <formula>$DL54="3"</formula>
    </cfRule>
  </conditionalFormatting>
  <conditionalFormatting sqref="A30:F77">
    <cfRule type="expression" dxfId="99" priority="121">
      <formula>$DL30="6"</formula>
    </cfRule>
    <cfRule type="expression" dxfId="98" priority="122">
      <formula>$DL30="5"</formula>
    </cfRule>
    <cfRule type="expression" dxfId="97" priority="123">
      <formula>$DL30="4"</formula>
    </cfRule>
    <cfRule type="expression" dxfId="96" priority="124">
      <formula>$DL30="2"</formula>
    </cfRule>
    <cfRule type="expression" dxfId="95" priority="125">
      <formula>$DL30="1"</formula>
    </cfRule>
    <cfRule type="expression" dxfId="94" priority="126">
      <formula>$DL30="3"</formula>
    </cfRule>
  </conditionalFormatting>
  <conditionalFormatting sqref="A30:F41">
    <cfRule type="expression" dxfId="93" priority="115">
      <formula>$DL30="6"</formula>
    </cfRule>
    <cfRule type="expression" dxfId="92" priority="116">
      <formula>$DL30="5"</formula>
    </cfRule>
    <cfRule type="expression" dxfId="91" priority="117">
      <formula>$DL30="4"</formula>
    </cfRule>
    <cfRule type="expression" dxfId="90" priority="118">
      <formula>$DL30="2"</formula>
    </cfRule>
    <cfRule type="expression" dxfId="89" priority="119">
      <formula>$DL30="1"</formula>
    </cfRule>
    <cfRule type="expression" dxfId="88" priority="120">
      <formula>$DL30="3"</formula>
    </cfRule>
  </conditionalFormatting>
  <conditionalFormatting sqref="A42:F53">
    <cfRule type="expression" dxfId="87" priority="109">
      <formula>$DL42="6"</formula>
    </cfRule>
    <cfRule type="expression" dxfId="86" priority="110">
      <formula>$DL42="5"</formula>
    </cfRule>
    <cfRule type="expression" dxfId="85" priority="111">
      <formula>$DL42="4"</formula>
    </cfRule>
    <cfRule type="expression" dxfId="84" priority="112">
      <formula>$DL42="2"</formula>
    </cfRule>
    <cfRule type="expression" dxfId="83" priority="113">
      <formula>$DL42="1"</formula>
    </cfRule>
    <cfRule type="expression" dxfId="82" priority="114">
      <formula>$DL42="3"</formula>
    </cfRule>
  </conditionalFormatting>
  <conditionalFormatting sqref="A42:F53">
    <cfRule type="expression" dxfId="81" priority="103">
      <formula>$DL42="6"</formula>
    </cfRule>
    <cfRule type="expression" dxfId="80" priority="104">
      <formula>$DL42="5"</formula>
    </cfRule>
    <cfRule type="expression" dxfId="79" priority="105">
      <formula>$DL42="4"</formula>
    </cfRule>
    <cfRule type="expression" dxfId="78" priority="106">
      <formula>$DL42="2"</formula>
    </cfRule>
    <cfRule type="expression" dxfId="77" priority="107">
      <formula>$DL42="1"</formula>
    </cfRule>
    <cfRule type="expression" dxfId="76" priority="108">
      <formula>$DL42="3"</formula>
    </cfRule>
  </conditionalFormatting>
  <conditionalFormatting sqref="A54:F65">
    <cfRule type="expression" dxfId="75" priority="97">
      <formula>$DL54="6"</formula>
    </cfRule>
    <cfRule type="expression" dxfId="74" priority="98">
      <formula>$DL54="5"</formula>
    </cfRule>
    <cfRule type="expression" dxfId="73" priority="99">
      <formula>$DL54="4"</formula>
    </cfRule>
    <cfRule type="expression" dxfId="72" priority="100">
      <formula>$DL54="2"</formula>
    </cfRule>
    <cfRule type="expression" dxfId="71" priority="101">
      <formula>$DL54="1"</formula>
    </cfRule>
    <cfRule type="expression" dxfId="70" priority="102">
      <formula>$DL54="3"</formula>
    </cfRule>
  </conditionalFormatting>
  <conditionalFormatting sqref="A54:F65">
    <cfRule type="expression" dxfId="69" priority="91">
      <formula>$DL54="6"</formula>
    </cfRule>
    <cfRule type="expression" dxfId="68" priority="92">
      <formula>$DL54="5"</formula>
    </cfRule>
    <cfRule type="expression" dxfId="67" priority="93">
      <formula>$DL54="4"</formula>
    </cfRule>
    <cfRule type="expression" dxfId="66" priority="94">
      <formula>$DL54="2"</formula>
    </cfRule>
    <cfRule type="expression" dxfId="65" priority="95">
      <formula>$DL54="1"</formula>
    </cfRule>
    <cfRule type="expression" dxfId="64" priority="96">
      <formula>$DL54="3"</formula>
    </cfRule>
  </conditionalFormatting>
  <conditionalFormatting sqref="A54:F65">
    <cfRule type="expression" dxfId="63" priority="85">
      <formula>$DL54="6"</formula>
    </cfRule>
    <cfRule type="expression" dxfId="62" priority="86">
      <formula>$DL54="5"</formula>
    </cfRule>
    <cfRule type="expression" dxfId="61" priority="87">
      <formula>$DL54="4"</formula>
    </cfRule>
    <cfRule type="expression" dxfId="60" priority="88">
      <formula>$DL54="2"</formula>
    </cfRule>
    <cfRule type="expression" dxfId="59" priority="89">
      <formula>$DL54="1"</formula>
    </cfRule>
    <cfRule type="expression" dxfId="58" priority="90">
      <formula>$DL54="3"</formula>
    </cfRule>
  </conditionalFormatting>
  <conditionalFormatting sqref="A42:F53">
    <cfRule type="expression" dxfId="57" priority="79">
      <formula>$DL42="6"</formula>
    </cfRule>
    <cfRule type="expression" dxfId="56" priority="80">
      <formula>$DL42="5"</formula>
    </cfRule>
    <cfRule type="expression" dxfId="55" priority="81">
      <formula>$DL42="4"</formula>
    </cfRule>
    <cfRule type="expression" dxfId="54" priority="82">
      <formula>$DL42="2"</formula>
    </cfRule>
    <cfRule type="expression" dxfId="53" priority="83">
      <formula>$DL42="1"</formula>
    </cfRule>
    <cfRule type="expression" dxfId="52" priority="84">
      <formula>$DL42="3"</formula>
    </cfRule>
  </conditionalFormatting>
  <conditionalFormatting sqref="A54:F65">
    <cfRule type="expression" dxfId="51" priority="73">
      <formula>$DL54="6"</formula>
    </cfRule>
    <cfRule type="expression" dxfId="50" priority="74">
      <formula>$DL54="5"</formula>
    </cfRule>
    <cfRule type="expression" dxfId="49" priority="75">
      <formula>$DL54="4"</formula>
    </cfRule>
    <cfRule type="expression" dxfId="48" priority="76">
      <formula>$DL54="2"</formula>
    </cfRule>
    <cfRule type="expression" dxfId="47" priority="77">
      <formula>$DL54="1"</formula>
    </cfRule>
    <cfRule type="expression" dxfId="46" priority="78">
      <formula>$DL54="3"</formula>
    </cfRule>
  </conditionalFormatting>
  <conditionalFormatting sqref="A66:F77">
    <cfRule type="expression" dxfId="45" priority="67">
      <formula>$DL66="6"</formula>
    </cfRule>
    <cfRule type="expression" dxfId="44" priority="68">
      <formula>$DL66="5"</formula>
    </cfRule>
    <cfRule type="expression" dxfId="43" priority="69">
      <formula>$DL66="4"</formula>
    </cfRule>
    <cfRule type="expression" dxfId="42" priority="70">
      <formula>$DL66="2"</formula>
    </cfRule>
    <cfRule type="expression" dxfId="41" priority="71">
      <formula>$DL66="1"</formula>
    </cfRule>
    <cfRule type="expression" dxfId="40" priority="72">
      <formula>$DL66="3"</formula>
    </cfRule>
  </conditionalFormatting>
  <conditionalFormatting sqref="CG18:CK113">
    <cfRule type="containsErrors" dxfId="39" priority="66">
      <formula>ISERROR(CG18)</formula>
    </cfRule>
  </conditionalFormatting>
  <conditionalFormatting sqref="A18:F113">
    <cfRule type="cellIs" dxfId="38" priority="65" operator="equal">
      <formula>0</formula>
    </cfRule>
  </conditionalFormatting>
  <conditionalFormatting sqref="M18:CF113 G26 A18:F113 G18 G22 G34 G30 G38 G46 G42 G50 G54:L113">
    <cfRule type="cellIs" dxfId="37" priority="62" operator="equal">
      <formula>"""Non noté"""</formula>
    </cfRule>
    <cfRule type="cellIs" dxfId="36" priority="63" operator="equal">
      <formula>0</formula>
    </cfRule>
    <cfRule type="containsErrors" dxfId="35" priority="64">
      <formula>ISERROR(A18)</formula>
    </cfRule>
  </conditionalFormatting>
  <conditionalFormatting sqref="K8">
    <cfRule type="containsErrors" dxfId="34" priority="61">
      <formula>ISERROR(K8)</formula>
    </cfRule>
  </conditionalFormatting>
  <conditionalFormatting sqref="A30:F41">
    <cfRule type="expression" dxfId="33" priority="531">
      <formula>#REF!="6"</formula>
    </cfRule>
  </conditionalFormatting>
  <conditionalFormatting sqref="A42:F53">
    <cfRule type="expression" dxfId="32" priority="532">
      <formula>#REF!="6"</formula>
    </cfRule>
  </conditionalFormatting>
  <conditionalFormatting sqref="CQ18:DE18">
    <cfRule type="cellIs" dxfId="31" priority="59" operator="notEqual">
      <formula>0</formula>
    </cfRule>
  </conditionalFormatting>
  <conditionalFormatting sqref="CP22 CP26">
    <cfRule type="cellIs" dxfId="30" priority="58" operator="notEqual">
      <formula>0</formula>
    </cfRule>
  </conditionalFormatting>
  <conditionalFormatting sqref="CQ22:DE22 CQ26:DE26">
    <cfRule type="cellIs" dxfId="29" priority="57" operator="notEqual">
      <formula>0</formula>
    </cfRule>
  </conditionalFormatting>
  <conditionalFormatting sqref="CP30">
    <cfRule type="cellIs" dxfId="28" priority="28" operator="notEqual">
      <formula>0</formula>
    </cfRule>
  </conditionalFormatting>
  <conditionalFormatting sqref="CQ30:DE30">
    <cfRule type="cellIs" dxfId="27" priority="27" operator="notEqual">
      <formula>0</formula>
    </cfRule>
  </conditionalFormatting>
  <conditionalFormatting sqref="CP34 CP38">
    <cfRule type="cellIs" dxfId="26" priority="26" operator="notEqual">
      <formula>0</formula>
    </cfRule>
  </conditionalFormatting>
  <conditionalFormatting sqref="CQ34:DE34 CQ38:DE38">
    <cfRule type="cellIs" dxfId="25" priority="25" operator="notEqual">
      <formula>0</formula>
    </cfRule>
  </conditionalFormatting>
  <conditionalFormatting sqref="CP42">
    <cfRule type="cellIs" dxfId="24" priority="24" operator="notEqual">
      <formula>0</formula>
    </cfRule>
  </conditionalFormatting>
  <conditionalFormatting sqref="CQ42:DE42">
    <cfRule type="cellIs" dxfId="23" priority="23" operator="notEqual">
      <formula>0</formula>
    </cfRule>
  </conditionalFormatting>
  <conditionalFormatting sqref="CP46 CP50">
    <cfRule type="cellIs" dxfId="22" priority="22" operator="notEqual">
      <formula>0</formula>
    </cfRule>
  </conditionalFormatting>
  <conditionalFormatting sqref="CQ46:DE46 CQ50:DE50">
    <cfRule type="cellIs" dxfId="21" priority="21" operator="notEqual">
      <formula>0</formula>
    </cfRule>
  </conditionalFormatting>
  <conditionalFormatting sqref="CP54">
    <cfRule type="cellIs" dxfId="20" priority="20" operator="notEqual">
      <formula>0</formula>
    </cfRule>
  </conditionalFormatting>
  <conditionalFormatting sqref="CQ54:DE54">
    <cfRule type="cellIs" dxfId="19" priority="19" operator="notEqual">
      <formula>0</formula>
    </cfRule>
  </conditionalFormatting>
  <conditionalFormatting sqref="CP58 CP62">
    <cfRule type="cellIs" dxfId="18" priority="18" operator="notEqual">
      <formula>0</formula>
    </cfRule>
  </conditionalFormatting>
  <conditionalFormatting sqref="CQ58:DE58 CQ62:DE62">
    <cfRule type="cellIs" dxfId="17" priority="17" operator="notEqual">
      <formula>0</formula>
    </cfRule>
  </conditionalFormatting>
  <conditionalFormatting sqref="CP66">
    <cfRule type="cellIs" dxfId="16" priority="16" operator="notEqual">
      <formula>0</formula>
    </cfRule>
  </conditionalFormatting>
  <conditionalFormatting sqref="CQ66:DE66">
    <cfRule type="cellIs" dxfId="15" priority="15" operator="notEqual">
      <formula>0</formula>
    </cfRule>
  </conditionalFormatting>
  <conditionalFormatting sqref="CP70 CP74">
    <cfRule type="cellIs" dxfId="14" priority="14" operator="notEqual">
      <formula>0</formula>
    </cfRule>
  </conditionalFormatting>
  <conditionalFormatting sqref="CQ70:DE70 CQ74:DE74">
    <cfRule type="cellIs" dxfId="13" priority="13" operator="notEqual">
      <formula>0</formula>
    </cfRule>
  </conditionalFormatting>
  <conditionalFormatting sqref="CP78">
    <cfRule type="cellIs" dxfId="12" priority="12" operator="notEqual">
      <formula>0</formula>
    </cfRule>
  </conditionalFormatting>
  <conditionalFormatting sqref="CQ78:DE78">
    <cfRule type="cellIs" dxfId="11" priority="11" operator="notEqual">
      <formula>0</formula>
    </cfRule>
  </conditionalFormatting>
  <conditionalFormatting sqref="CP82 CP86">
    <cfRule type="cellIs" dxfId="10" priority="10" operator="notEqual">
      <formula>0</formula>
    </cfRule>
  </conditionalFormatting>
  <conditionalFormatting sqref="CQ82:DE82 CQ86:DE86">
    <cfRule type="cellIs" dxfId="9" priority="9" operator="notEqual">
      <formula>0</formula>
    </cfRule>
  </conditionalFormatting>
  <conditionalFormatting sqref="CP90">
    <cfRule type="cellIs" dxfId="8" priority="8" operator="notEqual">
      <formula>0</formula>
    </cfRule>
  </conditionalFormatting>
  <conditionalFormatting sqref="CQ90:DE90">
    <cfRule type="cellIs" dxfId="7" priority="7" operator="notEqual">
      <formula>0</formula>
    </cfRule>
  </conditionalFormatting>
  <conditionalFormatting sqref="CP94 CP98">
    <cfRule type="cellIs" dxfId="6" priority="6" operator="notEqual">
      <formula>0</formula>
    </cfRule>
  </conditionalFormatting>
  <conditionalFormatting sqref="CQ94:DE94 CQ98:DE98">
    <cfRule type="cellIs" dxfId="5" priority="5" operator="notEqual">
      <formula>0</formula>
    </cfRule>
  </conditionalFormatting>
  <conditionalFormatting sqref="CP102">
    <cfRule type="cellIs" dxfId="4" priority="4" operator="notEqual">
      <formula>0</formula>
    </cfRule>
  </conditionalFormatting>
  <conditionalFormatting sqref="CQ102:DE102">
    <cfRule type="cellIs" dxfId="3" priority="3" operator="notEqual">
      <formula>0</formula>
    </cfRule>
  </conditionalFormatting>
  <conditionalFormatting sqref="CP106 CP110">
    <cfRule type="cellIs" dxfId="2" priority="2" operator="notEqual">
      <formula>0</formula>
    </cfRule>
  </conditionalFormatting>
  <conditionalFormatting sqref="CQ106:DE106 CQ110:DE110">
    <cfRule type="cellIs" dxfId="1" priority="1" operator="notEqual">
      <formula>0</formula>
    </cfRule>
  </conditionalFormatting>
  <dataValidations count="3">
    <dataValidation type="list" allowBlank="1" showInputMessage="1" showErrorMessage="1" sqref="V8">
      <formula1>session</formula1>
    </dataValidation>
    <dataValidation type="list" allowBlank="1" showInputMessage="1" showErrorMessage="1" sqref="CP4:DE10">
      <formula1>nomeleves</formula1>
    </dataValidation>
    <dataValidation type="list" allowBlank="1" showInputMessage="1" showErrorMessage="1" sqref="CP11:DE14">
      <formula1>comm</formula1>
    </dataValidation>
  </dataValidations>
  <printOptions horizontalCentered="1"/>
  <pageMargins left="0.23622047244094491" right="0.23622047244094491" top="0.35433070866141736" bottom="0.35433070866141736" header="0.31496062992125984" footer="0.31496062992125984"/>
  <pageSetup paperSize="9" scale="3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30" id="{B2626738-9B1C-4347-B8FB-6D8956DA7A72}">
            <xm:f>'Fiche (1)'!$O$9="6"</xm:f>
            <x14:dxf>
              <fill>
                <patternFill>
                  <bgColor theme="5" tint="0.39994506668294322"/>
                </patternFill>
              </fill>
            </x14:dxf>
          </x14:cfRule>
          <xm:sqref>A18:F29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151"/>
  <sheetViews>
    <sheetView workbookViewId="0">
      <selection activeCell="B17" sqref="B17"/>
    </sheetView>
  </sheetViews>
  <sheetFormatPr baseColWidth="10" defaultRowHeight="12.75" x14ac:dyDescent="0.2"/>
  <cols>
    <col min="1" max="1" width="4.28515625" customWidth="1"/>
    <col min="2" max="3" width="24.28515625" customWidth="1"/>
    <col min="4" max="4" width="18.5703125" customWidth="1"/>
  </cols>
  <sheetData>
    <row r="1" spans="1:28" ht="22.5" customHeight="1" x14ac:dyDescent="0.2">
      <c r="A1" s="471"/>
      <c r="B1" s="472" t="s">
        <v>2149</v>
      </c>
      <c r="C1" s="472" t="s">
        <v>2148</v>
      </c>
      <c r="D1" s="472" t="s">
        <v>1057</v>
      </c>
      <c r="E1" s="471"/>
      <c r="F1" s="471"/>
      <c r="G1" s="471"/>
      <c r="H1" s="471"/>
      <c r="I1" s="471"/>
      <c r="J1" s="471"/>
      <c r="K1" s="471"/>
      <c r="L1" s="471"/>
      <c r="M1" s="471"/>
      <c r="N1" s="471"/>
      <c r="O1" s="471"/>
      <c r="P1" s="471"/>
      <c r="Q1" s="471"/>
      <c r="R1" s="471"/>
      <c r="S1" s="471"/>
      <c r="T1" s="471"/>
      <c r="U1" s="471"/>
      <c r="V1" s="471"/>
      <c r="W1" s="471"/>
      <c r="X1" s="471"/>
      <c r="Y1" s="471"/>
      <c r="Z1" s="471"/>
      <c r="AA1" s="471"/>
      <c r="AB1" s="471"/>
    </row>
    <row r="2" spans="1:28" ht="22.5" customHeight="1" x14ac:dyDescent="0.2">
      <c r="A2" s="473">
        <v>1</v>
      </c>
      <c r="B2" s="476" t="s">
        <v>2107</v>
      </c>
      <c r="C2" s="476" t="s">
        <v>2132</v>
      </c>
      <c r="D2" s="476" t="s">
        <v>2029</v>
      </c>
      <c r="E2" s="471"/>
      <c r="F2" s="471"/>
      <c r="G2" s="471"/>
      <c r="H2" s="471"/>
      <c r="I2" s="471"/>
      <c r="J2" s="471"/>
      <c r="K2" s="471"/>
      <c r="L2" s="471"/>
      <c r="M2" s="471"/>
      <c r="N2" s="471"/>
      <c r="O2" s="471"/>
      <c r="P2" s="471"/>
      <c r="Q2" s="471"/>
      <c r="R2" s="471"/>
      <c r="S2" s="471"/>
      <c r="T2" s="471"/>
      <c r="U2" s="471"/>
      <c r="V2" s="471"/>
      <c r="W2" s="471"/>
      <c r="X2" s="471"/>
      <c r="Y2" s="471"/>
      <c r="Z2" s="471"/>
      <c r="AA2" s="471"/>
      <c r="AB2" s="471"/>
    </row>
    <row r="3" spans="1:28" ht="22.5" customHeight="1" x14ac:dyDescent="0.2">
      <c r="A3" s="473">
        <v>2</v>
      </c>
      <c r="B3" s="476" t="s">
        <v>2150</v>
      </c>
      <c r="C3" s="476" t="s">
        <v>2151</v>
      </c>
      <c r="D3" s="476" t="s">
        <v>2029</v>
      </c>
      <c r="E3" s="471"/>
      <c r="F3" s="471"/>
      <c r="G3" s="471"/>
      <c r="H3" s="471"/>
      <c r="I3" s="471"/>
      <c r="J3" s="471"/>
      <c r="K3" s="471"/>
      <c r="L3" s="471"/>
      <c r="M3" s="471"/>
      <c r="N3" s="471"/>
      <c r="O3" s="471"/>
      <c r="P3" s="471"/>
      <c r="Q3" s="471"/>
      <c r="R3" s="471"/>
      <c r="S3" s="471"/>
      <c r="T3" s="471"/>
      <c r="U3" s="471"/>
      <c r="V3" s="471"/>
      <c r="W3" s="471"/>
      <c r="X3" s="471"/>
      <c r="Y3" s="471"/>
      <c r="Z3" s="471"/>
      <c r="AA3" s="471"/>
      <c r="AB3" s="471"/>
    </row>
    <row r="4" spans="1:28" ht="22.5" customHeight="1" x14ac:dyDescent="0.2">
      <c r="A4" s="473">
        <v>3</v>
      </c>
      <c r="B4" s="476" t="s">
        <v>2109</v>
      </c>
      <c r="C4" s="476" t="s">
        <v>2122</v>
      </c>
      <c r="D4" s="476" t="s">
        <v>2029</v>
      </c>
      <c r="E4" s="471"/>
      <c r="F4" s="471"/>
      <c r="G4" s="471"/>
      <c r="H4" s="471"/>
      <c r="I4" s="471"/>
      <c r="J4" s="471"/>
      <c r="K4" s="471"/>
      <c r="L4" s="471"/>
      <c r="M4" s="471"/>
      <c r="N4" s="471"/>
      <c r="O4" s="471"/>
      <c r="P4" s="471"/>
      <c r="Q4" s="471"/>
      <c r="R4" s="471"/>
      <c r="S4" s="471"/>
      <c r="T4" s="471"/>
      <c r="U4" s="471"/>
      <c r="V4" s="471"/>
      <c r="W4" s="471"/>
      <c r="X4" s="471"/>
      <c r="Y4" s="471"/>
      <c r="Z4" s="471"/>
      <c r="AA4" s="471"/>
      <c r="AB4" s="471"/>
    </row>
    <row r="5" spans="1:28" ht="22.5" customHeight="1" x14ac:dyDescent="0.2">
      <c r="A5" s="473">
        <v>4</v>
      </c>
      <c r="B5" s="476" t="s">
        <v>2110</v>
      </c>
      <c r="C5" s="476" t="s">
        <v>2123</v>
      </c>
      <c r="D5" s="476" t="s">
        <v>2029</v>
      </c>
      <c r="E5" s="471"/>
      <c r="F5" s="471"/>
      <c r="G5" s="471"/>
      <c r="H5" s="471"/>
      <c r="I5" s="471"/>
      <c r="J5" s="471"/>
      <c r="K5" s="471"/>
      <c r="L5" s="471"/>
      <c r="M5" s="471"/>
      <c r="N5" s="471"/>
      <c r="O5" s="471"/>
      <c r="P5" s="471"/>
      <c r="Q5" s="471"/>
      <c r="R5" s="471"/>
      <c r="S5" s="471"/>
      <c r="T5" s="471"/>
      <c r="U5" s="471"/>
      <c r="V5" s="471"/>
      <c r="W5" s="471"/>
      <c r="X5" s="471"/>
      <c r="Y5" s="471"/>
      <c r="Z5" s="471"/>
      <c r="AA5" s="471"/>
      <c r="AB5" s="471"/>
    </row>
    <row r="6" spans="1:28" ht="22.5" customHeight="1" x14ac:dyDescent="0.2">
      <c r="A6" s="473">
        <v>5</v>
      </c>
      <c r="B6" s="476" t="s">
        <v>2111</v>
      </c>
      <c r="C6" s="476" t="s">
        <v>2124</v>
      </c>
      <c r="D6" s="476" t="s">
        <v>2029</v>
      </c>
      <c r="E6" s="471"/>
      <c r="F6" s="471"/>
      <c r="G6" s="471"/>
      <c r="H6" s="471"/>
      <c r="I6" s="471"/>
      <c r="J6" s="471"/>
      <c r="K6" s="471"/>
      <c r="L6" s="471"/>
      <c r="M6" s="471"/>
      <c r="N6" s="471"/>
      <c r="O6" s="471"/>
      <c r="P6" s="471"/>
      <c r="Q6" s="471"/>
      <c r="R6" s="471"/>
      <c r="S6" s="471"/>
      <c r="T6" s="471"/>
      <c r="U6" s="471"/>
      <c r="V6" s="471"/>
      <c r="W6" s="471"/>
      <c r="X6" s="471"/>
      <c r="Y6" s="471"/>
      <c r="Z6" s="471"/>
      <c r="AA6" s="471"/>
      <c r="AB6" s="471"/>
    </row>
    <row r="7" spans="1:28" ht="22.5" customHeight="1" x14ac:dyDescent="0.2">
      <c r="A7" s="473">
        <v>6</v>
      </c>
      <c r="B7" s="476" t="s">
        <v>2112</v>
      </c>
      <c r="C7" s="476" t="s">
        <v>2058</v>
      </c>
      <c r="D7" s="476" t="s">
        <v>2029</v>
      </c>
      <c r="E7" s="471"/>
      <c r="F7" s="471"/>
      <c r="G7" s="471"/>
      <c r="H7" s="471"/>
      <c r="I7" s="471"/>
      <c r="J7" s="471"/>
      <c r="K7" s="471"/>
      <c r="L7" s="471"/>
      <c r="M7" s="471"/>
      <c r="N7" s="471"/>
      <c r="O7" s="471"/>
      <c r="P7" s="471"/>
      <c r="Q7" s="471"/>
      <c r="R7" s="471"/>
      <c r="S7" s="471"/>
      <c r="T7" s="471"/>
      <c r="U7" s="471"/>
      <c r="V7" s="471"/>
      <c r="W7" s="471"/>
      <c r="X7" s="471"/>
      <c r="Y7" s="471"/>
      <c r="Z7" s="471"/>
      <c r="AA7" s="471"/>
      <c r="AB7" s="471"/>
    </row>
    <row r="8" spans="1:28" ht="22.5" customHeight="1" x14ac:dyDescent="0.2">
      <c r="A8" s="473">
        <v>7</v>
      </c>
      <c r="B8" s="476" t="s">
        <v>2115</v>
      </c>
      <c r="C8" s="476" t="s">
        <v>2125</v>
      </c>
      <c r="D8" s="476" t="s">
        <v>2029</v>
      </c>
      <c r="E8" s="471"/>
      <c r="F8" s="471"/>
      <c r="G8" s="471"/>
      <c r="H8" s="471"/>
      <c r="I8" s="471"/>
      <c r="J8" s="471"/>
      <c r="K8" s="471"/>
      <c r="L8" s="471"/>
      <c r="M8" s="471"/>
      <c r="N8" s="471"/>
      <c r="O8" s="471"/>
      <c r="P8" s="471"/>
      <c r="Q8" s="471"/>
      <c r="R8" s="471"/>
      <c r="S8" s="471"/>
      <c r="T8" s="471"/>
      <c r="U8" s="471"/>
      <c r="V8" s="471"/>
      <c r="W8" s="471"/>
      <c r="X8" s="471"/>
      <c r="Y8" s="471"/>
      <c r="Z8" s="471"/>
      <c r="AA8" s="471"/>
      <c r="AB8" s="471"/>
    </row>
    <row r="9" spans="1:28" ht="22.5" customHeight="1" x14ac:dyDescent="0.2">
      <c r="A9" s="473">
        <v>8</v>
      </c>
      <c r="B9" s="476" t="s">
        <v>2116</v>
      </c>
      <c r="C9" s="476" t="s">
        <v>2126</v>
      </c>
      <c r="D9" s="476" t="s">
        <v>2029</v>
      </c>
      <c r="E9" s="471"/>
      <c r="F9" s="471"/>
      <c r="G9" s="471"/>
      <c r="H9" s="471"/>
      <c r="I9" s="471"/>
      <c r="J9" s="471"/>
      <c r="K9" s="471"/>
      <c r="L9" s="471"/>
      <c r="M9" s="471"/>
      <c r="N9" s="471"/>
      <c r="O9" s="471"/>
      <c r="P9" s="471"/>
      <c r="Q9" s="471"/>
      <c r="R9" s="471"/>
      <c r="S9" s="471"/>
      <c r="T9" s="471"/>
      <c r="U9" s="471"/>
      <c r="V9" s="471"/>
      <c r="W9" s="471"/>
      <c r="X9" s="471"/>
      <c r="Y9" s="471"/>
      <c r="Z9" s="471"/>
      <c r="AA9" s="471"/>
      <c r="AB9" s="471"/>
    </row>
    <row r="10" spans="1:28" ht="22.5" customHeight="1" x14ac:dyDescent="0.2">
      <c r="A10" s="473">
        <v>9</v>
      </c>
      <c r="B10" s="476" t="s">
        <v>2117</v>
      </c>
      <c r="C10" s="476" t="s">
        <v>2127</v>
      </c>
      <c r="D10" s="476" t="s">
        <v>2029</v>
      </c>
      <c r="E10" s="471"/>
      <c r="F10" s="471"/>
      <c r="G10" s="471"/>
      <c r="H10" s="471"/>
      <c r="I10" s="471"/>
      <c r="J10" s="471"/>
      <c r="K10" s="471"/>
      <c r="L10" s="471"/>
      <c r="M10" s="471"/>
      <c r="N10" s="471"/>
      <c r="O10" s="471"/>
      <c r="P10" s="471"/>
      <c r="Q10" s="471"/>
      <c r="R10" s="471"/>
      <c r="S10" s="471"/>
      <c r="T10" s="471"/>
      <c r="U10" s="471"/>
      <c r="V10" s="471"/>
      <c r="W10" s="471"/>
      <c r="X10" s="471"/>
      <c r="Y10" s="471"/>
      <c r="Z10" s="471"/>
      <c r="AA10" s="471"/>
      <c r="AB10" s="471"/>
    </row>
    <row r="11" spans="1:28" ht="22.5" customHeight="1" x14ac:dyDescent="0.2">
      <c r="A11" s="473">
        <v>10</v>
      </c>
      <c r="B11" s="476" t="s">
        <v>2118</v>
      </c>
      <c r="C11" s="476" t="s">
        <v>2128</v>
      </c>
      <c r="D11" s="476" t="s">
        <v>2029</v>
      </c>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row>
    <row r="12" spans="1:28" ht="22.5" customHeight="1" x14ac:dyDescent="0.2">
      <c r="A12" s="473">
        <v>11</v>
      </c>
      <c r="B12" s="476" t="s">
        <v>2119</v>
      </c>
      <c r="C12" s="476" t="s">
        <v>2129</v>
      </c>
      <c r="D12" s="476" t="s">
        <v>2029</v>
      </c>
      <c r="E12" s="471"/>
      <c r="F12" s="471"/>
      <c r="G12" s="471"/>
      <c r="H12" s="471"/>
      <c r="I12" s="471"/>
      <c r="J12" s="471"/>
      <c r="K12" s="471"/>
      <c r="L12" s="471"/>
      <c r="M12" s="471"/>
      <c r="N12" s="471"/>
      <c r="O12" s="471"/>
      <c r="P12" s="471"/>
      <c r="Q12" s="471"/>
      <c r="R12" s="471"/>
      <c r="S12" s="471"/>
      <c r="T12" s="471"/>
      <c r="U12" s="471"/>
      <c r="V12" s="471"/>
      <c r="W12" s="471"/>
      <c r="X12" s="471"/>
      <c r="Y12" s="471"/>
      <c r="Z12" s="471"/>
      <c r="AA12" s="471"/>
      <c r="AB12" s="471"/>
    </row>
    <row r="13" spans="1:28" ht="22.5" customHeight="1" x14ac:dyDescent="0.2">
      <c r="A13" s="473">
        <v>12</v>
      </c>
      <c r="B13" s="476" t="s">
        <v>2120</v>
      </c>
      <c r="C13" s="476" t="s">
        <v>2122</v>
      </c>
      <c r="D13" s="476" t="s">
        <v>2029</v>
      </c>
      <c r="E13" s="471"/>
      <c r="F13" s="471"/>
      <c r="G13" s="471"/>
      <c r="H13" s="471"/>
      <c r="I13" s="471"/>
      <c r="J13" s="471"/>
      <c r="K13" s="471"/>
      <c r="L13" s="471"/>
      <c r="M13" s="471"/>
      <c r="N13" s="471"/>
      <c r="O13" s="471"/>
      <c r="P13" s="471"/>
      <c r="Q13" s="471"/>
      <c r="R13" s="471"/>
      <c r="S13" s="471"/>
      <c r="T13" s="471"/>
      <c r="U13" s="471"/>
      <c r="V13" s="471"/>
      <c r="W13" s="471"/>
      <c r="X13" s="471"/>
      <c r="Y13" s="471"/>
      <c r="Z13" s="471"/>
      <c r="AA13" s="471"/>
      <c r="AB13" s="471"/>
    </row>
    <row r="14" spans="1:28" ht="22.5" customHeight="1" x14ac:dyDescent="0.2">
      <c r="A14" s="473">
        <v>13</v>
      </c>
      <c r="B14" s="476"/>
      <c r="C14" s="476"/>
      <c r="D14" s="476"/>
      <c r="E14" s="471"/>
      <c r="F14" s="471"/>
      <c r="G14" s="471"/>
      <c r="H14" s="471"/>
      <c r="I14" s="471"/>
      <c r="J14" s="471"/>
      <c r="K14" s="471"/>
      <c r="L14" s="471"/>
      <c r="M14" s="471"/>
      <c r="N14" s="471"/>
      <c r="O14" s="471"/>
      <c r="P14" s="471"/>
      <c r="Q14" s="471"/>
      <c r="R14" s="471"/>
      <c r="S14" s="471"/>
      <c r="T14" s="471"/>
      <c r="U14" s="471"/>
      <c r="V14" s="471"/>
      <c r="W14" s="471"/>
      <c r="X14" s="471"/>
      <c r="Y14" s="471"/>
      <c r="Z14" s="471"/>
      <c r="AA14" s="471"/>
      <c r="AB14" s="471"/>
    </row>
    <row r="15" spans="1:28" ht="22.5" customHeight="1" x14ac:dyDescent="0.2">
      <c r="A15" s="473">
        <v>14</v>
      </c>
      <c r="B15" s="476"/>
      <c r="C15" s="476"/>
      <c r="D15" s="476"/>
      <c r="E15" s="471"/>
      <c r="F15" s="471"/>
      <c r="G15" s="471"/>
      <c r="H15" s="471"/>
      <c r="I15" s="471"/>
      <c r="J15" s="471"/>
      <c r="K15" s="471"/>
      <c r="L15" s="471"/>
      <c r="M15" s="471"/>
      <c r="N15" s="471"/>
      <c r="O15" s="471"/>
      <c r="P15" s="471"/>
      <c r="Q15" s="471"/>
      <c r="R15" s="471"/>
      <c r="S15" s="471"/>
      <c r="T15" s="471"/>
      <c r="U15" s="471"/>
      <c r="V15" s="471"/>
      <c r="W15" s="471"/>
      <c r="X15" s="471"/>
      <c r="Y15" s="471"/>
      <c r="Z15" s="471"/>
      <c r="AA15" s="471"/>
      <c r="AB15" s="471"/>
    </row>
    <row r="16" spans="1:28" ht="22.5" customHeight="1" x14ac:dyDescent="0.2">
      <c r="A16" s="473">
        <v>15</v>
      </c>
      <c r="B16" s="476"/>
      <c r="C16" s="476"/>
      <c r="D16" s="476"/>
      <c r="E16" s="471"/>
      <c r="F16" s="471"/>
      <c r="G16" s="471"/>
      <c r="H16" s="471"/>
      <c r="I16" s="471"/>
      <c r="J16" s="471"/>
      <c r="K16" s="471"/>
      <c r="L16" s="471"/>
      <c r="M16" s="471"/>
      <c r="N16" s="471"/>
      <c r="O16" s="471"/>
      <c r="P16" s="471"/>
      <c r="Q16" s="471"/>
      <c r="R16" s="471"/>
      <c r="S16" s="471"/>
      <c r="T16" s="471"/>
      <c r="U16" s="471"/>
      <c r="V16" s="471"/>
      <c r="W16" s="471"/>
      <c r="X16" s="471"/>
      <c r="Y16" s="471"/>
      <c r="Z16" s="471"/>
      <c r="AA16" s="471"/>
      <c r="AB16" s="471"/>
    </row>
    <row r="17" spans="1:28" ht="22.5" customHeight="1" x14ac:dyDescent="0.2">
      <c r="A17" s="473">
        <v>16</v>
      </c>
      <c r="B17" s="476" t="s">
        <v>2221</v>
      </c>
      <c r="C17" s="476" t="s">
        <v>2222</v>
      </c>
      <c r="D17" s="476" t="s">
        <v>2029</v>
      </c>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row>
    <row r="18" spans="1:28" ht="22.5" customHeight="1" x14ac:dyDescent="0.2">
      <c r="A18" s="473">
        <v>17</v>
      </c>
      <c r="B18" s="476"/>
      <c r="C18" s="476"/>
      <c r="D18" s="476"/>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row>
    <row r="19" spans="1:28" ht="22.5" customHeight="1" x14ac:dyDescent="0.2">
      <c r="A19" s="473">
        <v>18</v>
      </c>
      <c r="B19" s="476"/>
      <c r="C19" s="476"/>
      <c r="D19" s="476"/>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row>
    <row r="20" spans="1:28" ht="22.5" customHeight="1" x14ac:dyDescent="0.2">
      <c r="A20" s="473">
        <v>19</v>
      </c>
      <c r="B20" s="476"/>
      <c r="C20" s="476"/>
      <c r="D20" s="476"/>
      <c r="E20" s="471"/>
      <c r="F20" s="471"/>
      <c r="G20" s="471"/>
      <c r="H20" s="471"/>
      <c r="I20" s="471"/>
      <c r="J20" s="471"/>
      <c r="K20" s="471"/>
      <c r="L20" s="471"/>
      <c r="M20" s="471"/>
      <c r="N20" s="471"/>
      <c r="O20" s="471"/>
      <c r="P20" s="471"/>
      <c r="Q20" s="471"/>
      <c r="R20" s="471"/>
      <c r="S20" s="471"/>
      <c r="T20" s="471"/>
      <c r="U20" s="471"/>
      <c r="V20" s="471"/>
      <c r="W20" s="471"/>
      <c r="X20" s="471"/>
      <c r="Y20" s="471"/>
      <c r="Z20" s="471"/>
      <c r="AA20" s="471"/>
      <c r="AB20" s="471"/>
    </row>
    <row r="21" spans="1:28" ht="22.5" customHeight="1" x14ac:dyDescent="0.2">
      <c r="A21" s="473">
        <v>20</v>
      </c>
      <c r="B21" s="476"/>
      <c r="C21" s="476"/>
      <c r="D21" s="476"/>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row>
    <row r="22" spans="1:28" ht="22.5" customHeight="1" x14ac:dyDescent="0.2">
      <c r="A22" s="473">
        <v>21</v>
      </c>
      <c r="B22" s="476" t="s">
        <v>2037</v>
      </c>
      <c r="C22" s="476" t="s">
        <v>2038</v>
      </c>
      <c r="D22" s="476" t="s">
        <v>2041</v>
      </c>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row>
    <row r="23" spans="1:28" ht="22.5" customHeight="1" x14ac:dyDescent="0.2">
      <c r="A23" s="473">
        <v>22</v>
      </c>
      <c r="B23" s="476" t="s">
        <v>2011</v>
      </c>
      <c r="C23" s="476" t="s">
        <v>2019</v>
      </c>
      <c r="D23" s="476" t="s">
        <v>2041</v>
      </c>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row>
    <row r="24" spans="1:28" ht="22.5" customHeight="1" x14ac:dyDescent="0.2">
      <c r="A24" s="473">
        <v>23</v>
      </c>
      <c r="B24" s="476" t="s">
        <v>2012</v>
      </c>
      <c r="C24" s="476" t="s">
        <v>2020</v>
      </c>
      <c r="D24" s="476" t="s">
        <v>2041</v>
      </c>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row>
    <row r="25" spans="1:28" ht="22.5" customHeight="1" x14ac:dyDescent="0.2">
      <c r="A25" s="473">
        <v>24</v>
      </c>
      <c r="B25" s="476" t="s">
        <v>2013</v>
      </c>
      <c r="C25" s="476" t="s">
        <v>2021</v>
      </c>
      <c r="D25" s="476" t="s">
        <v>2041</v>
      </c>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1"/>
    </row>
    <row r="26" spans="1:28" ht="22.5" customHeight="1" x14ac:dyDescent="0.2">
      <c r="A26" s="473">
        <v>25</v>
      </c>
      <c r="B26" s="476" t="s">
        <v>2130</v>
      </c>
      <c r="C26" s="476" t="s">
        <v>2131</v>
      </c>
      <c r="D26" s="476" t="s">
        <v>2041</v>
      </c>
      <c r="E26" s="471"/>
      <c r="F26" s="471"/>
      <c r="G26" s="471"/>
      <c r="H26" s="471"/>
      <c r="I26" s="471"/>
      <c r="J26" s="471"/>
      <c r="K26" s="471"/>
      <c r="L26" s="471"/>
      <c r="M26" s="471"/>
      <c r="N26" s="471"/>
      <c r="O26" s="471"/>
      <c r="P26" s="471"/>
      <c r="Q26" s="471"/>
      <c r="R26" s="471"/>
      <c r="S26" s="471"/>
      <c r="T26" s="471"/>
      <c r="U26" s="471"/>
      <c r="V26" s="471"/>
      <c r="W26" s="471"/>
      <c r="X26" s="471"/>
      <c r="Y26" s="471"/>
      <c r="Z26" s="471"/>
      <c r="AA26" s="471"/>
      <c r="AB26" s="471"/>
    </row>
    <row r="27" spans="1:28" ht="22.5" customHeight="1" x14ac:dyDescent="0.2">
      <c r="A27" s="473">
        <v>26</v>
      </c>
      <c r="B27" s="476" t="s">
        <v>2014</v>
      </c>
      <c r="C27" s="476" t="s">
        <v>2022</v>
      </c>
      <c r="D27" s="476" t="s">
        <v>2041</v>
      </c>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row>
    <row r="28" spans="1:28" ht="22.5" customHeight="1" x14ac:dyDescent="0.2">
      <c r="A28" s="473">
        <v>27</v>
      </c>
      <c r="B28" s="476" t="s">
        <v>2015</v>
      </c>
      <c r="C28" s="476" t="s">
        <v>2023</v>
      </c>
      <c r="D28" s="476" t="s">
        <v>2041</v>
      </c>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row>
    <row r="29" spans="1:28" ht="22.5" customHeight="1" x14ac:dyDescent="0.2">
      <c r="A29" s="473">
        <v>28</v>
      </c>
      <c r="B29" s="476" t="s">
        <v>2016</v>
      </c>
      <c r="C29" s="476" t="s">
        <v>2024</v>
      </c>
      <c r="D29" s="476" t="s">
        <v>2041</v>
      </c>
      <c r="E29" s="471"/>
      <c r="F29" s="471"/>
      <c r="G29" s="471"/>
      <c r="H29" s="471"/>
      <c r="I29" s="471"/>
      <c r="J29" s="471"/>
      <c r="K29" s="471"/>
      <c r="L29" s="471"/>
      <c r="M29" s="471"/>
      <c r="N29" s="471"/>
      <c r="O29" s="471"/>
      <c r="P29" s="471"/>
      <c r="Q29" s="471"/>
      <c r="R29" s="471"/>
      <c r="S29" s="471"/>
      <c r="T29" s="471"/>
      <c r="U29" s="471"/>
      <c r="V29" s="471"/>
      <c r="W29" s="471"/>
      <c r="X29" s="471"/>
      <c r="Y29" s="471"/>
      <c r="Z29" s="471"/>
      <c r="AA29" s="471"/>
      <c r="AB29" s="471"/>
    </row>
    <row r="30" spans="1:28" ht="22.5" customHeight="1" x14ac:dyDescent="0.2">
      <c r="A30" s="473">
        <v>29</v>
      </c>
      <c r="B30" s="476" t="s">
        <v>2018</v>
      </c>
      <c r="C30" s="476" t="s">
        <v>2026</v>
      </c>
      <c r="D30" s="476" t="s">
        <v>2041</v>
      </c>
      <c r="E30" s="471"/>
      <c r="F30" s="471"/>
      <c r="G30" s="471"/>
      <c r="H30" s="471"/>
      <c r="I30" s="471"/>
      <c r="J30" s="471"/>
      <c r="K30" s="471"/>
      <c r="L30" s="471"/>
      <c r="M30" s="471"/>
      <c r="N30" s="471"/>
      <c r="O30" s="471"/>
      <c r="P30" s="471"/>
      <c r="Q30" s="471"/>
      <c r="R30" s="471"/>
      <c r="S30" s="471"/>
      <c r="T30" s="471"/>
      <c r="U30" s="471"/>
      <c r="V30" s="471"/>
      <c r="W30" s="471"/>
      <c r="X30" s="471"/>
      <c r="Y30" s="471"/>
      <c r="Z30" s="471"/>
      <c r="AA30" s="471"/>
      <c r="AB30" s="471"/>
    </row>
    <row r="31" spans="1:28" ht="22.5" customHeight="1" x14ac:dyDescent="0.2">
      <c r="A31" s="473">
        <v>30</v>
      </c>
      <c r="B31" s="476"/>
      <c r="C31" s="476"/>
      <c r="D31" s="476"/>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row>
    <row r="32" spans="1:28" ht="22.5" customHeight="1" x14ac:dyDescent="0.2">
      <c r="A32" s="473">
        <v>31</v>
      </c>
      <c r="B32" s="476"/>
      <c r="C32" s="476"/>
      <c r="D32" s="476"/>
      <c r="E32" s="471"/>
      <c r="F32" s="471"/>
      <c r="G32" s="471"/>
      <c r="H32" s="471"/>
      <c r="I32" s="471"/>
      <c r="J32" s="471"/>
      <c r="K32" s="471"/>
      <c r="L32" s="471"/>
      <c r="M32" s="471"/>
      <c r="N32" s="471"/>
      <c r="O32" s="471"/>
      <c r="P32" s="471"/>
      <c r="Q32" s="471"/>
      <c r="R32" s="471"/>
      <c r="S32" s="471"/>
      <c r="T32" s="471"/>
      <c r="U32" s="471"/>
      <c r="V32" s="471"/>
      <c r="W32" s="471"/>
      <c r="X32" s="471"/>
      <c r="Y32" s="471"/>
      <c r="Z32" s="471"/>
      <c r="AA32" s="471"/>
      <c r="AB32" s="471"/>
    </row>
    <row r="33" spans="1:28" ht="22.5" customHeight="1" x14ac:dyDescent="0.2">
      <c r="A33" s="473">
        <v>32</v>
      </c>
      <c r="B33" s="476"/>
      <c r="C33" s="476"/>
      <c r="D33" s="476"/>
      <c r="E33" s="471"/>
      <c r="F33" s="471"/>
      <c r="G33" s="471"/>
      <c r="H33" s="471"/>
      <c r="I33" s="471"/>
      <c r="J33" s="471"/>
      <c r="K33" s="471"/>
      <c r="L33" s="471"/>
      <c r="M33" s="471"/>
      <c r="N33" s="471"/>
      <c r="O33" s="471"/>
      <c r="P33" s="471"/>
      <c r="Q33" s="471"/>
      <c r="R33" s="471"/>
      <c r="S33" s="471"/>
      <c r="T33" s="471"/>
      <c r="U33" s="471"/>
      <c r="V33" s="471"/>
      <c r="W33" s="471"/>
      <c r="X33" s="471"/>
      <c r="Y33" s="471"/>
      <c r="Z33" s="471"/>
      <c r="AA33" s="471"/>
      <c r="AB33" s="471"/>
    </row>
    <row r="34" spans="1:28" ht="22.5" customHeight="1" x14ac:dyDescent="0.2">
      <c r="A34" s="473">
        <v>33</v>
      </c>
      <c r="B34" s="476"/>
      <c r="C34" s="476"/>
      <c r="D34" s="476"/>
      <c r="E34" s="471"/>
      <c r="F34" s="471"/>
      <c r="G34" s="471"/>
      <c r="H34" s="471"/>
      <c r="I34" s="471"/>
      <c r="J34" s="471"/>
      <c r="K34" s="471"/>
      <c r="L34" s="471"/>
      <c r="M34" s="471"/>
      <c r="N34" s="471"/>
      <c r="O34" s="471"/>
      <c r="P34" s="471"/>
      <c r="Q34" s="471"/>
      <c r="R34" s="471"/>
      <c r="S34" s="471"/>
      <c r="T34" s="471"/>
      <c r="U34" s="471"/>
      <c r="V34" s="471"/>
      <c r="W34" s="471"/>
      <c r="X34" s="471"/>
      <c r="Y34" s="471"/>
      <c r="Z34" s="471"/>
      <c r="AA34" s="471"/>
      <c r="AB34" s="471"/>
    </row>
    <row r="35" spans="1:28" ht="22.5" customHeight="1" x14ac:dyDescent="0.2">
      <c r="A35" s="473">
        <v>34</v>
      </c>
      <c r="B35" s="476"/>
      <c r="C35" s="476"/>
      <c r="D35" s="476"/>
      <c r="E35" s="471"/>
      <c r="F35" s="471"/>
      <c r="G35" s="471"/>
      <c r="H35" s="471"/>
      <c r="I35" s="471"/>
      <c r="J35" s="471"/>
      <c r="K35" s="471"/>
      <c r="L35" s="471"/>
      <c r="M35" s="471"/>
      <c r="N35" s="471"/>
      <c r="O35" s="471"/>
      <c r="P35" s="471"/>
      <c r="Q35" s="471"/>
      <c r="R35" s="471"/>
      <c r="S35" s="471"/>
      <c r="T35" s="471"/>
      <c r="U35" s="471"/>
      <c r="V35" s="471"/>
      <c r="W35" s="471"/>
      <c r="X35" s="471"/>
      <c r="Y35" s="471"/>
      <c r="Z35" s="471"/>
      <c r="AA35" s="471"/>
      <c r="AB35" s="471"/>
    </row>
    <row r="36" spans="1:28" ht="22.5" customHeight="1" x14ac:dyDescent="0.2">
      <c r="A36" s="473">
        <v>35</v>
      </c>
      <c r="B36" s="476"/>
      <c r="C36" s="476"/>
      <c r="D36" s="476"/>
      <c r="E36" s="471"/>
      <c r="F36" s="471"/>
      <c r="G36" s="471"/>
      <c r="H36" s="471"/>
      <c r="I36" s="471"/>
      <c r="J36" s="471"/>
      <c r="K36" s="471"/>
      <c r="L36" s="471"/>
      <c r="M36" s="471"/>
      <c r="N36" s="471"/>
      <c r="O36" s="471"/>
      <c r="P36" s="471"/>
      <c r="Q36" s="471"/>
      <c r="R36" s="471"/>
      <c r="S36" s="471"/>
      <c r="T36" s="471"/>
      <c r="U36" s="471"/>
      <c r="V36" s="471"/>
      <c r="W36" s="471"/>
      <c r="X36" s="471"/>
      <c r="Y36" s="471"/>
      <c r="Z36" s="471"/>
      <c r="AA36" s="471"/>
      <c r="AB36" s="471"/>
    </row>
    <row r="37" spans="1:28" ht="22.5" customHeight="1" x14ac:dyDescent="0.2">
      <c r="A37" s="473">
        <v>36</v>
      </c>
      <c r="B37" s="476"/>
      <c r="C37" s="476"/>
      <c r="D37" s="476"/>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row>
    <row r="38" spans="1:28" ht="15" customHeight="1" x14ac:dyDescent="0.2">
      <c r="A38" s="471"/>
      <c r="B38" s="471"/>
      <c r="C38" s="471"/>
      <c r="D38" s="471"/>
      <c r="E38" s="471"/>
      <c r="F38" s="471"/>
      <c r="G38" s="471"/>
      <c r="H38" s="471"/>
      <c r="I38" s="471"/>
      <c r="J38" s="471"/>
      <c r="K38" s="471"/>
      <c r="L38" s="471"/>
      <c r="M38" s="471"/>
      <c r="N38" s="471"/>
      <c r="O38" s="471"/>
      <c r="P38" s="471"/>
      <c r="Q38" s="471"/>
      <c r="R38" s="471"/>
      <c r="S38" s="471"/>
      <c r="T38" s="471"/>
      <c r="U38" s="471"/>
      <c r="V38" s="471"/>
      <c r="W38" s="471"/>
      <c r="X38" s="471"/>
      <c r="Y38" s="471"/>
      <c r="Z38" s="471"/>
      <c r="AA38" s="471"/>
      <c r="AB38" s="471"/>
    </row>
    <row r="39" spans="1:28" ht="15" customHeight="1" x14ac:dyDescent="0.2">
      <c r="A39" s="471"/>
      <c r="B39" s="471"/>
      <c r="C39" s="471"/>
      <c r="D39" s="471"/>
      <c r="E39" s="471"/>
      <c r="F39" s="471"/>
      <c r="G39" s="471"/>
      <c r="H39" s="471"/>
      <c r="I39" s="471"/>
      <c r="J39" s="471"/>
      <c r="K39" s="471"/>
      <c r="L39" s="471"/>
      <c r="M39" s="471"/>
      <c r="N39" s="471"/>
      <c r="O39" s="471"/>
      <c r="P39" s="471"/>
      <c r="Q39" s="471"/>
      <c r="R39" s="471"/>
      <c r="S39" s="471"/>
      <c r="T39" s="471"/>
      <c r="U39" s="471"/>
      <c r="V39" s="471"/>
      <c r="W39" s="471"/>
      <c r="X39" s="471"/>
      <c r="Y39" s="471"/>
      <c r="Z39" s="471"/>
      <c r="AA39" s="471"/>
      <c r="AB39" s="471"/>
    </row>
    <row r="40" spans="1:28" ht="15" customHeight="1" x14ac:dyDescent="0.2">
      <c r="A40" s="471"/>
      <c r="B40" s="471"/>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471"/>
      <c r="AA40" s="471"/>
      <c r="AB40" s="471"/>
    </row>
    <row r="41" spans="1:28" ht="15" customHeight="1" x14ac:dyDescent="0.2">
      <c r="A41" s="471"/>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row>
    <row r="42" spans="1:28" ht="15" customHeight="1" x14ac:dyDescent="0.2">
      <c r="A42" s="471"/>
      <c r="B42" s="471"/>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row>
    <row r="43" spans="1:28" ht="15" customHeight="1" x14ac:dyDescent="0.2">
      <c r="A43" s="471"/>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row>
    <row r="44" spans="1:28" ht="15" customHeight="1" x14ac:dyDescent="0.2">
      <c r="A44" s="471"/>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row>
    <row r="45" spans="1:28" ht="15" customHeight="1" x14ac:dyDescent="0.2">
      <c r="A45" s="471"/>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row>
    <row r="46" spans="1:28" ht="15" customHeight="1" x14ac:dyDescent="0.2">
      <c r="A46" s="471"/>
      <c r="B46" s="471"/>
      <c r="C46" s="471"/>
      <c r="D46" s="471"/>
      <c r="E46" s="471"/>
      <c r="F46" s="471"/>
      <c r="G46" s="471"/>
      <c r="H46" s="471"/>
      <c r="I46" s="471"/>
      <c r="J46" s="471"/>
      <c r="K46" s="471"/>
      <c r="L46" s="471"/>
      <c r="M46" s="471"/>
      <c r="N46" s="471"/>
      <c r="O46" s="471"/>
      <c r="P46" s="471"/>
      <c r="Q46" s="471"/>
      <c r="R46" s="471"/>
      <c r="S46" s="471"/>
      <c r="T46" s="471"/>
      <c r="U46" s="471"/>
      <c r="V46" s="471"/>
      <c r="W46" s="471"/>
      <c r="X46" s="471"/>
      <c r="Y46" s="471"/>
      <c r="Z46" s="471"/>
      <c r="AA46" s="471"/>
      <c r="AB46" s="471"/>
    </row>
    <row r="47" spans="1:28" ht="15" customHeight="1" x14ac:dyDescent="0.2">
      <c r="A47" s="471"/>
      <c r="B47" s="471"/>
      <c r="C47" s="471"/>
      <c r="D47" s="47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1"/>
    </row>
    <row r="48" spans="1:28" x14ac:dyDescent="0.2">
      <c r="A48" s="471"/>
      <c r="B48" s="471"/>
      <c r="C48" s="471"/>
      <c r="D48" s="471"/>
      <c r="E48" s="471"/>
      <c r="F48" s="471"/>
      <c r="G48" s="471"/>
      <c r="H48" s="471"/>
      <c r="I48" s="471"/>
      <c r="J48" s="471"/>
      <c r="K48" s="471"/>
      <c r="L48" s="471"/>
      <c r="M48" s="471"/>
      <c r="N48" s="471"/>
      <c r="O48" s="471"/>
      <c r="P48" s="471"/>
      <c r="Q48" s="471"/>
      <c r="R48" s="471"/>
      <c r="S48" s="471"/>
      <c r="T48" s="471"/>
      <c r="U48" s="471"/>
      <c r="V48" s="471"/>
      <c r="W48" s="471"/>
      <c r="X48" s="471"/>
      <c r="Y48" s="471"/>
      <c r="Z48" s="471"/>
      <c r="AA48" s="471"/>
      <c r="AB48" s="471"/>
    </row>
    <row r="49" spans="1:28" x14ac:dyDescent="0.2">
      <c r="A49" s="471"/>
      <c r="B49" s="471"/>
      <c r="C49" s="471"/>
      <c r="D49" s="471"/>
      <c r="E49" s="471"/>
      <c r="F49" s="471"/>
      <c r="G49" s="471"/>
      <c r="H49" s="471"/>
      <c r="I49" s="471"/>
      <c r="J49" s="471"/>
      <c r="K49" s="471"/>
      <c r="L49" s="471"/>
      <c r="M49" s="471"/>
      <c r="N49" s="471"/>
      <c r="O49" s="471"/>
      <c r="P49" s="471"/>
      <c r="Q49" s="471"/>
      <c r="R49" s="471"/>
      <c r="S49" s="471"/>
      <c r="T49" s="471"/>
      <c r="U49" s="471"/>
      <c r="V49" s="471"/>
      <c r="W49" s="471"/>
      <c r="X49" s="471"/>
      <c r="Y49" s="471"/>
      <c r="Z49" s="471"/>
      <c r="AA49" s="471"/>
      <c r="AB49" s="471"/>
    </row>
    <row r="50" spans="1:28" x14ac:dyDescent="0.2">
      <c r="A50" s="471"/>
      <c r="B50" s="471"/>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row>
    <row r="51" spans="1:28" x14ac:dyDescent="0.2">
      <c r="A51" s="471"/>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row>
    <row r="52" spans="1:28" x14ac:dyDescent="0.2">
      <c r="A52" s="471"/>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row>
    <row r="53" spans="1:28" x14ac:dyDescent="0.2">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row>
    <row r="54" spans="1:28"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row>
    <row r="55" spans="1:28" x14ac:dyDescent="0.2">
      <c r="A55" s="471"/>
      <c r="B55" s="471"/>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row>
    <row r="56" spans="1:28" x14ac:dyDescent="0.2">
      <c r="A56" s="471"/>
      <c r="B56" s="471"/>
      <c r="C56" s="471"/>
      <c r="D56" s="471"/>
      <c r="E56" s="471"/>
      <c r="F56" s="471"/>
      <c r="G56" s="471"/>
      <c r="H56" s="471"/>
      <c r="I56" s="471"/>
      <c r="J56" s="471"/>
      <c r="K56" s="471"/>
      <c r="L56" s="471"/>
      <c r="M56" s="471"/>
      <c r="N56" s="471"/>
      <c r="O56" s="471"/>
      <c r="P56" s="471"/>
      <c r="Q56" s="471"/>
      <c r="R56" s="471"/>
      <c r="S56" s="471"/>
      <c r="T56" s="471"/>
      <c r="U56" s="471"/>
      <c r="V56" s="471"/>
      <c r="W56" s="471"/>
      <c r="X56" s="471"/>
      <c r="Y56" s="471"/>
      <c r="Z56" s="471"/>
      <c r="AA56" s="471"/>
      <c r="AB56" s="471"/>
    </row>
    <row r="57" spans="1:28" x14ac:dyDescent="0.2">
      <c r="A57" s="471"/>
      <c r="B57" s="471"/>
      <c r="C57" s="471"/>
      <c r="D57" s="471"/>
      <c r="E57" s="471"/>
      <c r="F57" s="471"/>
      <c r="G57" s="471"/>
      <c r="H57" s="471"/>
      <c r="I57" s="471"/>
      <c r="J57" s="471"/>
      <c r="K57" s="471"/>
      <c r="L57" s="471"/>
      <c r="M57" s="471"/>
      <c r="N57" s="471"/>
      <c r="O57" s="471"/>
      <c r="P57" s="471"/>
      <c r="Q57" s="471"/>
      <c r="R57" s="471"/>
      <c r="S57" s="471"/>
      <c r="T57" s="471"/>
      <c r="U57" s="471"/>
      <c r="V57" s="471"/>
      <c r="W57" s="471"/>
      <c r="X57" s="471"/>
      <c r="Y57" s="471"/>
      <c r="Z57" s="471"/>
      <c r="AA57" s="471"/>
      <c r="AB57" s="471"/>
    </row>
    <row r="58" spans="1:28" x14ac:dyDescent="0.2">
      <c r="A58" s="471"/>
      <c r="B58" s="471"/>
      <c r="C58" s="471"/>
      <c r="D58" s="471"/>
      <c r="E58" s="471"/>
      <c r="F58" s="471"/>
      <c r="G58" s="471"/>
      <c r="H58" s="471"/>
      <c r="I58" s="471"/>
      <c r="J58" s="471"/>
      <c r="K58" s="471"/>
      <c r="L58" s="471"/>
      <c r="M58" s="471"/>
      <c r="N58" s="471"/>
      <c r="O58" s="471"/>
      <c r="P58" s="471"/>
      <c r="Q58" s="471"/>
      <c r="R58" s="471"/>
      <c r="S58" s="471"/>
      <c r="T58" s="471"/>
      <c r="U58" s="471"/>
      <c r="V58" s="471"/>
      <c r="W58" s="471"/>
      <c r="X58" s="471"/>
      <c r="Y58" s="471"/>
      <c r="Z58" s="471"/>
      <c r="AA58" s="471"/>
      <c r="AB58" s="471"/>
    </row>
    <row r="59" spans="1:28" x14ac:dyDescent="0.2">
      <c r="A59" s="471"/>
      <c r="B59" s="471"/>
      <c r="C59" s="471"/>
      <c r="D59" s="471"/>
      <c r="E59" s="471"/>
      <c r="F59" s="471"/>
      <c r="G59" s="471"/>
      <c r="H59" s="471"/>
      <c r="I59" s="471"/>
      <c r="J59" s="471"/>
      <c r="K59" s="471"/>
      <c r="L59" s="471"/>
      <c r="M59" s="471"/>
      <c r="N59" s="471"/>
      <c r="O59" s="471"/>
      <c r="P59" s="471"/>
      <c r="Q59" s="471"/>
      <c r="R59" s="471"/>
      <c r="S59" s="471"/>
      <c r="T59" s="471"/>
      <c r="U59" s="471"/>
      <c r="V59" s="471"/>
      <c r="W59" s="471"/>
      <c r="X59" s="471"/>
      <c r="Y59" s="471"/>
      <c r="Z59" s="471"/>
      <c r="AA59" s="471"/>
      <c r="AB59" s="471"/>
    </row>
    <row r="60" spans="1:28" x14ac:dyDescent="0.2">
      <c r="A60" s="471"/>
      <c r="B60" s="471"/>
      <c r="C60" s="471"/>
      <c r="D60" s="471"/>
      <c r="E60" s="471"/>
      <c r="F60" s="471"/>
      <c r="G60" s="471"/>
      <c r="H60" s="471"/>
      <c r="I60" s="471"/>
      <c r="J60" s="471"/>
      <c r="K60" s="471"/>
      <c r="L60" s="471"/>
      <c r="M60" s="471"/>
      <c r="N60" s="471"/>
      <c r="O60" s="471"/>
      <c r="P60" s="471"/>
      <c r="Q60" s="471"/>
      <c r="R60" s="471"/>
      <c r="S60" s="471"/>
      <c r="T60" s="471"/>
      <c r="U60" s="471"/>
      <c r="V60" s="471"/>
      <c r="W60" s="471"/>
      <c r="X60" s="471"/>
      <c r="Y60" s="471"/>
      <c r="Z60" s="471"/>
      <c r="AA60" s="471"/>
      <c r="AB60" s="471"/>
    </row>
    <row r="61" spans="1:28" x14ac:dyDescent="0.2">
      <c r="A61" s="471"/>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row>
    <row r="62" spans="1:28" x14ac:dyDescent="0.2">
      <c r="A62" s="471"/>
      <c r="B62" s="471"/>
      <c r="C62" s="471"/>
      <c r="D62" s="471"/>
      <c r="E62" s="471"/>
      <c r="F62" s="471"/>
      <c r="G62" s="471"/>
      <c r="H62" s="471"/>
      <c r="I62" s="471"/>
      <c r="J62" s="471"/>
      <c r="K62" s="471"/>
      <c r="L62" s="471"/>
      <c r="M62" s="471"/>
      <c r="N62" s="471"/>
      <c r="O62" s="471"/>
      <c r="P62" s="471"/>
      <c r="Q62" s="471"/>
      <c r="R62" s="471"/>
      <c r="S62" s="471"/>
      <c r="T62" s="471"/>
      <c r="U62" s="471"/>
      <c r="V62" s="471"/>
      <c r="W62" s="471"/>
      <c r="X62" s="471"/>
      <c r="Y62" s="471"/>
      <c r="Z62" s="471"/>
      <c r="AA62" s="471"/>
      <c r="AB62" s="471"/>
    </row>
    <row r="63" spans="1:28" x14ac:dyDescent="0.2">
      <c r="A63" s="471"/>
      <c r="B63" s="471"/>
      <c r="C63" s="471"/>
      <c r="D63" s="471"/>
      <c r="E63" s="471"/>
      <c r="F63" s="471"/>
      <c r="G63" s="471"/>
      <c r="H63" s="471"/>
      <c r="I63" s="471"/>
      <c r="J63" s="471"/>
      <c r="K63" s="471"/>
      <c r="L63" s="471"/>
      <c r="M63" s="471"/>
      <c r="N63" s="471"/>
      <c r="O63" s="471"/>
      <c r="P63" s="471"/>
      <c r="Q63" s="471"/>
      <c r="R63" s="471"/>
      <c r="S63" s="471"/>
      <c r="T63" s="471"/>
      <c r="U63" s="471"/>
      <c r="V63" s="471"/>
      <c r="W63" s="471"/>
      <c r="X63" s="471"/>
      <c r="Y63" s="471"/>
      <c r="Z63" s="471"/>
      <c r="AA63" s="471"/>
      <c r="AB63" s="471"/>
    </row>
    <row r="64" spans="1:28" x14ac:dyDescent="0.2">
      <c r="A64" s="471"/>
      <c r="B64" s="471"/>
      <c r="C64" s="471"/>
      <c r="D64" s="471"/>
      <c r="E64" s="471"/>
      <c r="F64" s="471"/>
      <c r="G64" s="471"/>
      <c r="H64" s="471"/>
      <c r="I64" s="471"/>
      <c r="J64" s="471"/>
      <c r="K64" s="471"/>
      <c r="L64" s="471"/>
      <c r="M64" s="471"/>
      <c r="N64" s="471"/>
      <c r="O64" s="471"/>
      <c r="P64" s="471"/>
      <c r="Q64" s="471"/>
      <c r="R64" s="471"/>
      <c r="S64" s="471"/>
      <c r="T64" s="471"/>
      <c r="U64" s="471"/>
      <c r="V64" s="471"/>
      <c r="W64" s="471"/>
      <c r="X64" s="471"/>
      <c r="Y64" s="471"/>
      <c r="Z64" s="471"/>
      <c r="AA64" s="471"/>
      <c r="AB64" s="471"/>
    </row>
    <row r="65" spans="1:28" x14ac:dyDescent="0.2">
      <c r="A65" s="471"/>
      <c r="B65" s="471"/>
      <c r="C65" s="471"/>
      <c r="D65" s="471"/>
      <c r="E65" s="471"/>
      <c r="F65" s="471"/>
      <c r="G65" s="471"/>
      <c r="H65" s="471"/>
      <c r="I65" s="471"/>
      <c r="J65" s="471"/>
      <c r="K65" s="471"/>
      <c r="L65" s="471"/>
      <c r="M65" s="471"/>
      <c r="N65" s="471"/>
      <c r="O65" s="471"/>
      <c r="P65" s="471"/>
      <c r="Q65" s="471"/>
      <c r="R65" s="471"/>
      <c r="S65" s="471"/>
      <c r="T65" s="471"/>
      <c r="U65" s="471"/>
      <c r="V65" s="471"/>
      <c r="W65" s="471"/>
      <c r="X65" s="471"/>
      <c r="Y65" s="471"/>
      <c r="Z65" s="471"/>
      <c r="AA65" s="471"/>
      <c r="AB65" s="471"/>
    </row>
    <row r="66" spans="1:28" x14ac:dyDescent="0.2">
      <c r="A66" s="471"/>
      <c r="B66" s="471"/>
      <c r="C66" s="471"/>
      <c r="D66" s="471"/>
      <c r="E66" s="471"/>
      <c r="F66" s="471"/>
      <c r="G66" s="471"/>
      <c r="H66" s="471"/>
      <c r="I66" s="471"/>
      <c r="J66" s="471"/>
      <c r="K66" s="471"/>
      <c r="L66" s="471"/>
      <c r="M66" s="471"/>
      <c r="N66" s="471"/>
      <c r="O66" s="471"/>
      <c r="P66" s="471"/>
      <c r="Q66" s="471"/>
      <c r="R66" s="471"/>
      <c r="S66" s="471"/>
      <c r="T66" s="471"/>
      <c r="U66" s="471"/>
      <c r="V66" s="471"/>
      <c r="W66" s="471"/>
      <c r="X66" s="471"/>
      <c r="Y66" s="471"/>
      <c r="Z66" s="471"/>
      <c r="AA66" s="471"/>
      <c r="AB66" s="471"/>
    </row>
    <row r="67" spans="1:28" x14ac:dyDescent="0.2">
      <c r="A67" s="471"/>
      <c r="B67" s="471"/>
      <c r="C67" s="471"/>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471"/>
      <c r="AB67" s="471"/>
    </row>
    <row r="68" spans="1:28" x14ac:dyDescent="0.2">
      <c r="A68" s="471"/>
      <c r="B68" s="471"/>
      <c r="C68" s="471"/>
      <c r="D68" s="471"/>
      <c r="E68" s="471"/>
      <c r="F68" s="471"/>
      <c r="G68" s="471"/>
      <c r="H68" s="471"/>
      <c r="I68" s="471"/>
      <c r="J68" s="471"/>
      <c r="K68" s="471"/>
      <c r="L68" s="471"/>
      <c r="M68" s="471"/>
      <c r="N68" s="471"/>
      <c r="O68" s="471"/>
      <c r="P68" s="471"/>
      <c r="Q68" s="471"/>
      <c r="R68" s="471"/>
      <c r="S68" s="471"/>
      <c r="T68" s="471"/>
      <c r="U68" s="471"/>
      <c r="V68" s="471"/>
      <c r="W68" s="471"/>
      <c r="X68" s="471"/>
      <c r="Y68" s="471"/>
      <c r="Z68" s="471"/>
      <c r="AA68" s="471"/>
      <c r="AB68" s="471"/>
    </row>
    <row r="69" spans="1:28" x14ac:dyDescent="0.2">
      <c r="A69" s="471"/>
      <c r="B69" s="471"/>
      <c r="C69" s="471"/>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471"/>
      <c r="AB69" s="471"/>
    </row>
    <row r="70" spans="1:28" x14ac:dyDescent="0.2">
      <c r="A70" s="471"/>
      <c r="B70" s="471"/>
      <c r="C70" s="471"/>
      <c r="D70" s="471"/>
      <c r="E70" s="471"/>
      <c r="F70" s="471"/>
      <c r="G70" s="471"/>
      <c r="H70" s="471"/>
      <c r="I70" s="471"/>
      <c r="J70" s="471"/>
      <c r="K70" s="471"/>
      <c r="L70" s="471"/>
      <c r="M70" s="471"/>
      <c r="N70" s="471"/>
      <c r="O70" s="471"/>
      <c r="P70" s="471"/>
      <c r="Q70" s="471"/>
      <c r="R70" s="471"/>
      <c r="S70" s="471"/>
      <c r="T70" s="471"/>
      <c r="U70" s="471"/>
      <c r="V70" s="471"/>
      <c r="W70" s="471"/>
      <c r="X70" s="471"/>
      <c r="Y70" s="471"/>
      <c r="Z70" s="471"/>
      <c r="AA70" s="471"/>
      <c r="AB70" s="471"/>
    </row>
    <row r="71" spans="1:28" x14ac:dyDescent="0.2">
      <c r="A71" s="471"/>
      <c r="B71" s="471"/>
      <c r="C71" s="471"/>
      <c r="D71" s="471"/>
      <c r="E71" s="471"/>
      <c r="F71" s="471"/>
      <c r="G71" s="471"/>
      <c r="H71" s="471"/>
      <c r="I71" s="471"/>
      <c r="J71" s="471"/>
      <c r="K71" s="471"/>
      <c r="L71" s="471"/>
      <c r="M71" s="471"/>
      <c r="N71" s="471"/>
      <c r="O71" s="471"/>
      <c r="P71" s="471"/>
      <c r="Q71" s="471"/>
      <c r="R71" s="471"/>
      <c r="S71" s="471"/>
      <c r="T71" s="471"/>
      <c r="U71" s="471"/>
      <c r="V71" s="471"/>
      <c r="W71" s="471"/>
      <c r="X71" s="471"/>
      <c r="Y71" s="471"/>
      <c r="Z71" s="471"/>
      <c r="AA71" s="471"/>
      <c r="AB71" s="471"/>
    </row>
    <row r="72" spans="1:28" x14ac:dyDescent="0.2">
      <c r="A72" s="471"/>
      <c r="B72" s="471"/>
      <c r="C72" s="471"/>
      <c r="D72" s="471"/>
      <c r="E72" s="471"/>
      <c r="F72" s="471"/>
      <c r="G72" s="471"/>
      <c r="H72" s="471"/>
      <c r="I72" s="471"/>
      <c r="J72" s="471"/>
      <c r="K72" s="471"/>
      <c r="L72" s="471"/>
      <c r="M72" s="471"/>
      <c r="N72" s="471"/>
      <c r="O72" s="471"/>
      <c r="P72" s="471"/>
      <c r="Q72" s="471"/>
      <c r="R72" s="471"/>
      <c r="S72" s="471"/>
      <c r="T72" s="471"/>
      <c r="U72" s="471"/>
      <c r="V72" s="471"/>
      <c r="W72" s="471"/>
      <c r="X72" s="471"/>
      <c r="Y72" s="471"/>
      <c r="Z72" s="471"/>
      <c r="AA72" s="471"/>
      <c r="AB72" s="471"/>
    </row>
    <row r="73" spans="1:28" x14ac:dyDescent="0.2">
      <c r="A73" s="471"/>
      <c r="B73" s="471"/>
      <c r="C73" s="471"/>
      <c r="D73" s="471"/>
      <c r="E73" s="471"/>
      <c r="F73" s="471"/>
      <c r="G73" s="471"/>
      <c r="H73" s="471"/>
      <c r="I73" s="471"/>
      <c r="J73" s="471"/>
      <c r="K73" s="471"/>
      <c r="L73" s="471"/>
      <c r="M73" s="471"/>
      <c r="N73" s="471"/>
      <c r="O73" s="471"/>
      <c r="P73" s="471"/>
      <c r="Q73" s="471"/>
      <c r="R73" s="471"/>
      <c r="S73" s="471"/>
      <c r="T73" s="471"/>
      <c r="U73" s="471"/>
      <c r="V73" s="471"/>
      <c r="W73" s="471"/>
      <c r="X73" s="471"/>
      <c r="Y73" s="471"/>
      <c r="Z73" s="471"/>
      <c r="AA73" s="471"/>
      <c r="AB73" s="471"/>
    </row>
    <row r="74" spans="1:28" x14ac:dyDescent="0.2">
      <c r="A74" s="471"/>
      <c r="B74" s="471"/>
      <c r="C74" s="471"/>
      <c r="D74" s="471"/>
      <c r="E74" s="471"/>
      <c r="F74" s="471"/>
      <c r="G74" s="471"/>
      <c r="H74" s="471"/>
      <c r="I74" s="471"/>
      <c r="J74" s="471"/>
      <c r="K74" s="471"/>
      <c r="L74" s="471"/>
      <c r="M74" s="471"/>
      <c r="N74" s="471"/>
      <c r="O74" s="471"/>
      <c r="P74" s="471"/>
      <c r="Q74" s="471"/>
      <c r="R74" s="471"/>
      <c r="S74" s="471"/>
      <c r="T74" s="471"/>
      <c r="U74" s="471"/>
      <c r="V74" s="471"/>
      <c r="W74" s="471"/>
      <c r="X74" s="471"/>
      <c r="Y74" s="471"/>
      <c r="Z74" s="471"/>
      <c r="AA74" s="471"/>
      <c r="AB74" s="471"/>
    </row>
    <row r="75" spans="1:28" x14ac:dyDescent="0.2">
      <c r="A75" s="471"/>
      <c r="B75" s="471"/>
      <c r="C75" s="471"/>
      <c r="D75" s="471"/>
      <c r="E75" s="471"/>
      <c r="F75" s="471"/>
      <c r="G75" s="471"/>
      <c r="H75" s="471"/>
      <c r="I75" s="471"/>
      <c r="J75" s="471"/>
      <c r="K75" s="471"/>
      <c r="L75" s="471"/>
      <c r="M75" s="471"/>
      <c r="N75" s="471"/>
      <c r="O75" s="471"/>
      <c r="P75" s="471"/>
      <c r="Q75" s="471"/>
      <c r="R75" s="471"/>
      <c r="S75" s="471"/>
      <c r="T75" s="471"/>
      <c r="U75" s="471"/>
      <c r="V75" s="471"/>
      <c r="W75" s="471"/>
      <c r="X75" s="471"/>
      <c r="Y75" s="471"/>
      <c r="Z75" s="471"/>
      <c r="AA75" s="471"/>
      <c r="AB75" s="471"/>
    </row>
    <row r="76" spans="1:28" x14ac:dyDescent="0.2">
      <c r="A76" s="471"/>
      <c r="B76" s="471"/>
      <c r="C76" s="471"/>
      <c r="D76" s="471"/>
      <c r="E76" s="471"/>
      <c r="F76" s="471"/>
      <c r="G76" s="471"/>
      <c r="H76" s="471"/>
      <c r="I76" s="471"/>
      <c r="J76" s="471"/>
      <c r="K76" s="471"/>
      <c r="L76" s="471"/>
      <c r="M76" s="471"/>
      <c r="N76" s="471"/>
      <c r="O76" s="471"/>
      <c r="P76" s="471"/>
      <c r="Q76" s="471"/>
      <c r="R76" s="471"/>
      <c r="S76" s="471"/>
      <c r="T76" s="471"/>
      <c r="U76" s="471"/>
      <c r="V76" s="471"/>
      <c r="W76" s="471"/>
      <c r="X76" s="471"/>
      <c r="Y76" s="471"/>
      <c r="Z76" s="471"/>
      <c r="AA76" s="471"/>
      <c r="AB76" s="471"/>
    </row>
    <row r="77" spans="1:28" x14ac:dyDescent="0.2">
      <c r="A77" s="471"/>
      <c r="B77" s="471"/>
      <c r="C77" s="471"/>
      <c r="D77" s="471"/>
      <c r="E77" s="471"/>
      <c r="F77" s="471"/>
      <c r="G77" s="471"/>
      <c r="H77" s="471"/>
      <c r="I77" s="471"/>
      <c r="J77" s="471"/>
      <c r="K77" s="471"/>
      <c r="L77" s="471"/>
      <c r="M77" s="471"/>
      <c r="N77" s="471"/>
      <c r="O77" s="471"/>
      <c r="P77" s="471"/>
      <c r="Q77" s="471"/>
      <c r="R77" s="471"/>
      <c r="S77" s="471"/>
      <c r="T77" s="471"/>
      <c r="U77" s="471"/>
      <c r="V77" s="471"/>
      <c r="W77" s="471"/>
      <c r="X77" s="471"/>
      <c r="Y77" s="471"/>
      <c r="Z77" s="471"/>
      <c r="AA77" s="471"/>
      <c r="AB77" s="471"/>
    </row>
    <row r="78" spans="1:28" x14ac:dyDescent="0.2">
      <c r="A78" s="471"/>
      <c r="B78" s="471"/>
      <c r="C78" s="471"/>
      <c r="D78" s="471"/>
      <c r="E78" s="471"/>
      <c r="F78" s="471"/>
      <c r="G78" s="471"/>
      <c r="H78" s="471"/>
      <c r="I78" s="471"/>
      <c r="J78" s="471"/>
      <c r="K78" s="471"/>
      <c r="L78" s="471"/>
      <c r="M78" s="471"/>
      <c r="N78" s="471"/>
      <c r="O78" s="471"/>
      <c r="P78" s="471"/>
      <c r="Q78" s="471"/>
      <c r="R78" s="471"/>
      <c r="S78" s="471"/>
      <c r="T78" s="471"/>
      <c r="U78" s="471"/>
      <c r="V78" s="471"/>
      <c r="W78" s="471"/>
      <c r="X78" s="471"/>
      <c r="Y78" s="471"/>
      <c r="Z78" s="471"/>
      <c r="AA78" s="471"/>
      <c r="AB78" s="471"/>
    </row>
    <row r="79" spans="1:28" x14ac:dyDescent="0.2">
      <c r="A79" s="471"/>
      <c r="B79" s="471"/>
      <c r="C79" s="471"/>
      <c r="D79" s="471"/>
      <c r="E79" s="471"/>
      <c r="F79" s="471"/>
      <c r="G79" s="471"/>
      <c r="H79" s="471"/>
      <c r="I79" s="471"/>
      <c r="J79" s="471"/>
      <c r="K79" s="471"/>
      <c r="L79" s="471"/>
      <c r="M79" s="471"/>
      <c r="N79" s="471"/>
      <c r="O79" s="471"/>
      <c r="P79" s="471"/>
      <c r="Q79" s="471"/>
      <c r="R79" s="471"/>
      <c r="S79" s="471"/>
      <c r="T79" s="471"/>
      <c r="U79" s="471"/>
      <c r="V79" s="471"/>
      <c r="W79" s="471"/>
      <c r="X79" s="471"/>
      <c r="Y79" s="471"/>
      <c r="Z79" s="471"/>
      <c r="AA79" s="471"/>
      <c r="AB79" s="471"/>
    </row>
    <row r="80" spans="1:28" x14ac:dyDescent="0.2">
      <c r="A80" s="471"/>
      <c r="B80" s="471"/>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row>
    <row r="81" spans="1:28" x14ac:dyDescent="0.2">
      <c r="A81" s="471"/>
      <c r="B81" s="471"/>
      <c r="C81" s="471"/>
      <c r="D81" s="471"/>
      <c r="E81" s="471"/>
      <c r="F81" s="471"/>
      <c r="G81" s="471"/>
      <c r="H81" s="471"/>
      <c r="I81" s="471"/>
      <c r="J81" s="471"/>
      <c r="K81" s="471"/>
      <c r="L81" s="471"/>
      <c r="M81" s="471"/>
      <c r="N81" s="471"/>
      <c r="O81" s="471"/>
      <c r="P81" s="471"/>
      <c r="Q81" s="471"/>
      <c r="R81" s="471"/>
      <c r="S81" s="471"/>
      <c r="T81" s="471"/>
      <c r="U81" s="471"/>
      <c r="V81" s="471"/>
      <c r="W81" s="471"/>
      <c r="X81" s="471"/>
      <c r="Y81" s="471"/>
      <c r="Z81" s="471"/>
      <c r="AA81" s="471"/>
      <c r="AB81" s="471"/>
    </row>
    <row r="82" spans="1:28" x14ac:dyDescent="0.2">
      <c r="A82" s="471"/>
      <c r="B82" s="471"/>
      <c r="C82" s="471"/>
      <c r="D82" s="471"/>
      <c r="E82" s="471"/>
      <c r="F82" s="471"/>
      <c r="G82" s="471"/>
      <c r="H82" s="471"/>
      <c r="I82" s="471"/>
      <c r="J82" s="471"/>
      <c r="K82" s="471"/>
      <c r="L82" s="471"/>
      <c r="M82" s="471"/>
      <c r="N82" s="471"/>
      <c r="O82" s="471"/>
      <c r="P82" s="471"/>
      <c r="Q82" s="471"/>
      <c r="R82" s="471"/>
      <c r="S82" s="471"/>
      <c r="T82" s="471"/>
      <c r="U82" s="471"/>
      <c r="V82" s="471"/>
      <c r="W82" s="471"/>
      <c r="X82" s="471"/>
      <c r="Y82" s="471"/>
      <c r="Z82" s="471"/>
      <c r="AA82" s="471"/>
      <c r="AB82" s="471"/>
    </row>
    <row r="83" spans="1:28" x14ac:dyDescent="0.2">
      <c r="A83" s="471"/>
      <c r="B83" s="471"/>
      <c r="C83" s="471"/>
      <c r="D83" s="471"/>
      <c r="E83" s="471"/>
      <c r="F83" s="471"/>
      <c r="G83" s="471"/>
      <c r="H83" s="471"/>
      <c r="I83" s="471"/>
      <c r="J83" s="471"/>
      <c r="K83" s="471"/>
      <c r="L83" s="471"/>
      <c r="M83" s="471"/>
      <c r="N83" s="471"/>
      <c r="O83" s="471"/>
      <c r="P83" s="471"/>
      <c r="Q83" s="471"/>
      <c r="R83" s="471"/>
      <c r="S83" s="471"/>
      <c r="T83" s="471"/>
      <c r="U83" s="471"/>
      <c r="V83" s="471"/>
      <c r="W83" s="471"/>
      <c r="X83" s="471"/>
      <c r="Y83" s="471"/>
      <c r="Z83" s="471"/>
      <c r="AA83" s="471"/>
      <c r="AB83" s="471"/>
    </row>
    <row r="84" spans="1:28" x14ac:dyDescent="0.2">
      <c r="A84" s="471"/>
      <c r="B84" s="471"/>
      <c r="C84" s="471"/>
      <c r="D84" s="471"/>
      <c r="E84" s="471"/>
      <c r="F84" s="471"/>
      <c r="G84" s="471"/>
      <c r="H84" s="471"/>
      <c r="I84" s="471"/>
      <c r="J84" s="471"/>
      <c r="K84" s="471"/>
      <c r="L84" s="471"/>
      <c r="M84" s="471"/>
      <c r="N84" s="471"/>
      <c r="O84" s="471"/>
      <c r="P84" s="471"/>
      <c r="Q84" s="471"/>
      <c r="R84" s="471"/>
      <c r="S84" s="471"/>
      <c r="T84" s="471"/>
      <c r="U84" s="471"/>
      <c r="V84" s="471"/>
      <c r="W84" s="471"/>
      <c r="X84" s="471"/>
      <c r="Y84" s="471"/>
      <c r="Z84" s="471"/>
      <c r="AA84" s="471"/>
      <c r="AB84" s="471"/>
    </row>
    <row r="85" spans="1:28" x14ac:dyDescent="0.2">
      <c r="A85" s="471"/>
      <c r="B85" s="471"/>
      <c r="C85" s="471"/>
      <c r="D85" s="471"/>
      <c r="E85" s="471"/>
      <c r="F85" s="471"/>
      <c r="G85" s="471"/>
      <c r="H85" s="471"/>
      <c r="I85" s="471"/>
      <c r="J85" s="471"/>
      <c r="K85" s="471"/>
      <c r="L85" s="471"/>
      <c r="M85" s="471"/>
      <c r="N85" s="471"/>
      <c r="O85" s="471"/>
      <c r="P85" s="471"/>
      <c r="Q85" s="471"/>
      <c r="R85" s="471"/>
      <c r="S85" s="471"/>
      <c r="T85" s="471"/>
      <c r="U85" s="471"/>
      <c r="V85" s="471"/>
      <c r="W85" s="471"/>
      <c r="X85" s="471"/>
      <c r="Y85" s="471"/>
      <c r="Z85" s="471"/>
      <c r="AA85" s="471"/>
      <c r="AB85" s="471"/>
    </row>
    <row r="86" spans="1:28" x14ac:dyDescent="0.2">
      <c r="A86" s="471"/>
      <c r="B86" s="471"/>
      <c r="C86" s="471"/>
      <c r="D86" s="471"/>
      <c r="E86" s="471"/>
      <c r="F86" s="471"/>
      <c r="G86" s="471"/>
      <c r="H86" s="471"/>
      <c r="I86" s="471"/>
      <c r="J86" s="471"/>
      <c r="K86" s="471"/>
      <c r="L86" s="471"/>
      <c r="M86" s="471"/>
      <c r="N86" s="471"/>
      <c r="O86" s="471"/>
      <c r="P86" s="471"/>
      <c r="Q86" s="471"/>
      <c r="R86" s="471"/>
      <c r="S86" s="471"/>
      <c r="T86" s="471"/>
      <c r="U86" s="471"/>
      <c r="V86" s="471"/>
      <c r="W86" s="471"/>
      <c r="X86" s="471"/>
      <c r="Y86" s="471"/>
      <c r="Z86" s="471"/>
      <c r="AA86" s="471"/>
      <c r="AB86" s="471"/>
    </row>
    <row r="87" spans="1:28" x14ac:dyDescent="0.2">
      <c r="A87" s="471"/>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row>
    <row r="88" spans="1:28" x14ac:dyDescent="0.2">
      <c r="A88" s="471"/>
      <c r="B88" s="471"/>
      <c r="C88" s="471"/>
      <c r="D88" s="471"/>
      <c r="E88" s="471"/>
      <c r="F88" s="471"/>
      <c r="G88" s="471"/>
      <c r="H88" s="471"/>
      <c r="I88" s="471"/>
      <c r="J88" s="471"/>
      <c r="K88" s="471"/>
      <c r="L88" s="471"/>
      <c r="M88" s="471"/>
      <c r="N88" s="471"/>
      <c r="O88" s="471"/>
      <c r="P88" s="471"/>
      <c r="Q88" s="471"/>
      <c r="R88" s="471"/>
      <c r="S88" s="471"/>
      <c r="T88" s="471"/>
      <c r="U88" s="471"/>
      <c r="V88" s="471"/>
      <c r="W88" s="471"/>
      <c r="X88" s="471"/>
      <c r="Y88" s="471"/>
      <c r="Z88" s="471"/>
      <c r="AA88" s="471"/>
      <c r="AB88" s="471"/>
    </row>
    <row r="89" spans="1:28" x14ac:dyDescent="0.2">
      <c r="A89" s="471"/>
      <c r="B89" s="471"/>
      <c r="C89" s="471"/>
      <c r="D89" s="471"/>
      <c r="E89" s="471"/>
      <c r="F89" s="471"/>
      <c r="G89" s="471"/>
      <c r="H89" s="471"/>
      <c r="I89" s="471"/>
      <c r="J89" s="471"/>
      <c r="K89" s="471"/>
      <c r="L89" s="471"/>
      <c r="M89" s="471"/>
      <c r="N89" s="471"/>
      <c r="O89" s="471"/>
      <c r="P89" s="471"/>
      <c r="Q89" s="471"/>
      <c r="R89" s="471"/>
      <c r="S89" s="471"/>
      <c r="T89" s="471"/>
      <c r="U89" s="471"/>
      <c r="V89" s="471"/>
      <c r="W89" s="471"/>
      <c r="X89" s="471"/>
      <c r="Y89" s="471"/>
      <c r="Z89" s="471"/>
      <c r="AA89" s="471"/>
      <c r="AB89" s="471"/>
    </row>
    <row r="90" spans="1:28" x14ac:dyDescent="0.2">
      <c r="A90" s="471"/>
      <c r="B90" s="471"/>
      <c r="C90" s="471"/>
      <c r="D90" s="471"/>
      <c r="E90" s="471"/>
      <c r="F90" s="471"/>
      <c r="G90" s="471"/>
      <c r="H90" s="471"/>
      <c r="I90" s="471"/>
      <c r="J90" s="471"/>
      <c r="K90" s="471"/>
      <c r="L90" s="471"/>
      <c r="M90" s="471"/>
      <c r="N90" s="471"/>
      <c r="O90" s="471"/>
      <c r="P90" s="471"/>
      <c r="Q90" s="471"/>
      <c r="R90" s="471"/>
      <c r="S90" s="471"/>
      <c r="T90" s="471"/>
      <c r="U90" s="471"/>
      <c r="V90" s="471"/>
      <c r="W90" s="471"/>
      <c r="X90" s="471"/>
      <c r="Y90" s="471"/>
      <c r="Z90" s="471"/>
      <c r="AA90" s="471"/>
      <c r="AB90" s="471"/>
    </row>
    <row r="91" spans="1:28" x14ac:dyDescent="0.2">
      <c r="A91" s="471"/>
      <c r="B91" s="471"/>
      <c r="C91" s="471"/>
      <c r="D91" s="471"/>
      <c r="E91" s="471"/>
      <c r="F91" s="471"/>
      <c r="G91" s="471"/>
      <c r="H91" s="471"/>
      <c r="I91" s="471"/>
      <c r="J91" s="471"/>
      <c r="K91" s="471"/>
      <c r="L91" s="471"/>
      <c r="M91" s="471"/>
      <c r="N91" s="471"/>
      <c r="O91" s="471"/>
      <c r="P91" s="471"/>
      <c r="Q91" s="471"/>
      <c r="R91" s="471"/>
      <c r="S91" s="471"/>
      <c r="T91" s="471"/>
      <c r="U91" s="471"/>
      <c r="V91" s="471"/>
      <c r="W91" s="471"/>
      <c r="X91" s="471"/>
      <c r="Y91" s="471"/>
      <c r="Z91" s="471"/>
      <c r="AA91" s="471"/>
      <c r="AB91" s="471"/>
    </row>
    <row r="92" spans="1:28" x14ac:dyDescent="0.2">
      <c r="A92" s="471"/>
      <c r="B92" s="471"/>
      <c r="C92" s="471"/>
      <c r="D92" s="471"/>
      <c r="E92" s="471"/>
      <c r="F92" s="471"/>
      <c r="G92" s="471"/>
      <c r="H92" s="471"/>
      <c r="I92" s="471"/>
      <c r="J92" s="471"/>
      <c r="K92" s="471"/>
      <c r="L92" s="471"/>
      <c r="M92" s="471"/>
      <c r="N92" s="471"/>
      <c r="O92" s="471"/>
      <c r="P92" s="471"/>
      <c r="Q92" s="471"/>
      <c r="R92" s="471"/>
      <c r="S92" s="471"/>
      <c r="T92" s="471"/>
      <c r="U92" s="471"/>
      <c r="V92" s="471"/>
      <c r="W92" s="471"/>
      <c r="X92" s="471"/>
      <c r="Y92" s="471"/>
      <c r="Z92" s="471"/>
      <c r="AA92" s="471"/>
      <c r="AB92" s="471"/>
    </row>
    <row r="93" spans="1:28" x14ac:dyDescent="0.2">
      <c r="A93" s="471"/>
      <c r="B93" s="471"/>
      <c r="C93" s="471"/>
      <c r="D93" s="471"/>
      <c r="E93" s="471"/>
      <c r="F93" s="471"/>
      <c r="G93" s="471"/>
      <c r="H93" s="471"/>
      <c r="I93" s="471"/>
      <c r="J93" s="471"/>
      <c r="K93" s="471"/>
      <c r="L93" s="471"/>
      <c r="M93" s="471"/>
      <c r="N93" s="471"/>
      <c r="O93" s="471"/>
      <c r="P93" s="471"/>
      <c r="Q93" s="471"/>
      <c r="R93" s="471"/>
      <c r="S93" s="471"/>
      <c r="T93" s="471"/>
      <c r="U93" s="471"/>
      <c r="V93" s="471"/>
      <c r="W93" s="471"/>
      <c r="X93" s="471"/>
      <c r="Y93" s="471"/>
      <c r="Z93" s="471"/>
      <c r="AA93" s="471"/>
      <c r="AB93" s="471"/>
    </row>
    <row r="94" spans="1:28" x14ac:dyDescent="0.2">
      <c r="A94" s="471"/>
      <c r="B94" s="471"/>
      <c r="C94" s="471"/>
      <c r="D94" s="471"/>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row>
    <row r="95" spans="1:28" x14ac:dyDescent="0.2">
      <c r="A95" s="471"/>
      <c r="B95" s="471"/>
      <c r="C95" s="471"/>
      <c r="D95" s="471"/>
      <c r="E95" s="471"/>
      <c r="F95" s="471"/>
      <c r="G95" s="471"/>
      <c r="H95" s="471"/>
      <c r="I95" s="471"/>
      <c r="J95" s="471"/>
      <c r="K95" s="471"/>
      <c r="L95" s="471"/>
      <c r="M95" s="471"/>
      <c r="N95" s="471"/>
      <c r="O95" s="471"/>
      <c r="P95" s="471"/>
      <c r="Q95" s="471"/>
      <c r="R95" s="471"/>
      <c r="S95" s="471"/>
      <c r="T95" s="471"/>
      <c r="U95" s="471"/>
      <c r="V95" s="471"/>
      <c r="W95" s="471"/>
      <c r="X95" s="471"/>
      <c r="Y95" s="471"/>
      <c r="Z95" s="471"/>
      <c r="AA95" s="471"/>
      <c r="AB95" s="471"/>
    </row>
    <row r="96" spans="1:28" x14ac:dyDescent="0.2">
      <c r="A96" s="471"/>
      <c r="B96" s="471"/>
      <c r="C96" s="471"/>
      <c r="D96" s="471"/>
      <c r="E96" s="471"/>
      <c r="F96" s="471"/>
      <c r="G96" s="471"/>
      <c r="H96" s="471"/>
      <c r="I96" s="471"/>
      <c r="J96" s="471"/>
      <c r="K96" s="471"/>
      <c r="L96" s="471"/>
      <c r="M96" s="471"/>
      <c r="N96" s="471"/>
      <c r="O96" s="471"/>
      <c r="P96" s="471"/>
      <c r="Q96" s="471"/>
      <c r="R96" s="471"/>
      <c r="S96" s="471"/>
      <c r="T96" s="471"/>
      <c r="U96" s="471"/>
      <c r="V96" s="471"/>
      <c r="W96" s="471"/>
      <c r="X96" s="471"/>
      <c r="Y96" s="471"/>
      <c r="Z96" s="471"/>
      <c r="AA96" s="471"/>
      <c r="AB96" s="471"/>
    </row>
    <row r="97" spans="1:28" x14ac:dyDescent="0.2">
      <c r="A97" s="471"/>
      <c r="B97" s="471"/>
      <c r="C97" s="471"/>
      <c r="D97" s="471"/>
      <c r="E97" s="471"/>
      <c r="F97" s="471"/>
      <c r="G97" s="471"/>
      <c r="H97" s="471"/>
      <c r="I97" s="471"/>
      <c r="J97" s="471"/>
      <c r="K97" s="471"/>
      <c r="L97" s="471"/>
      <c r="M97" s="471"/>
      <c r="N97" s="471"/>
      <c r="O97" s="471"/>
      <c r="P97" s="471"/>
      <c r="Q97" s="471"/>
      <c r="R97" s="471"/>
      <c r="S97" s="471"/>
      <c r="T97" s="471"/>
      <c r="U97" s="471"/>
      <c r="V97" s="471"/>
      <c r="W97" s="471"/>
      <c r="X97" s="471"/>
      <c r="Y97" s="471"/>
      <c r="Z97" s="471"/>
      <c r="AA97" s="471"/>
      <c r="AB97" s="471"/>
    </row>
    <row r="98" spans="1:28" x14ac:dyDescent="0.2">
      <c r="A98" s="471"/>
      <c r="B98" s="471"/>
      <c r="C98" s="471"/>
      <c r="D98" s="471"/>
      <c r="E98" s="471"/>
      <c r="F98" s="471"/>
      <c r="G98" s="471"/>
      <c r="H98" s="471"/>
      <c r="I98" s="471"/>
      <c r="J98" s="471"/>
      <c r="K98" s="471"/>
      <c r="L98" s="471"/>
      <c r="M98" s="471"/>
      <c r="N98" s="471"/>
      <c r="O98" s="471"/>
      <c r="P98" s="471"/>
      <c r="Q98" s="471"/>
      <c r="R98" s="471"/>
      <c r="S98" s="471"/>
      <c r="T98" s="471"/>
      <c r="U98" s="471"/>
      <c r="V98" s="471"/>
      <c r="W98" s="471"/>
      <c r="X98" s="471"/>
      <c r="Y98" s="471"/>
      <c r="Z98" s="471"/>
      <c r="AA98" s="471"/>
      <c r="AB98" s="471"/>
    </row>
    <row r="99" spans="1:28" x14ac:dyDescent="0.2">
      <c r="A99" s="471"/>
      <c r="B99" s="471"/>
      <c r="C99" s="471"/>
      <c r="D99" s="471"/>
      <c r="E99" s="471"/>
      <c r="F99" s="471"/>
      <c r="G99" s="471"/>
      <c r="H99" s="471"/>
      <c r="I99" s="471"/>
      <c r="J99" s="471"/>
      <c r="K99" s="471"/>
      <c r="L99" s="471"/>
      <c r="M99" s="471"/>
      <c r="N99" s="471"/>
      <c r="O99" s="471"/>
      <c r="P99" s="471"/>
      <c r="Q99" s="471"/>
      <c r="R99" s="471"/>
      <c r="S99" s="471"/>
      <c r="T99" s="471"/>
      <c r="U99" s="471"/>
      <c r="V99" s="471"/>
      <c r="W99" s="471"/>
      <c r="X99" s="471"/>
      <c r="Y99" s="471"/>
      <c r="Z99" s="471"/>
      <c r="AA99" s="471"/>
      <c r="AB99" s="471"/>
    </row>
    <row r="100" spans="1:28" x14ac:dyDescent="0.2">
      <c r="A100" s="471"/>
      <c r="B100" s="471"/>
      <c r="C100" s="471"/>
      <c r="D100" s="471"/>
      <c r="E100" s="471"/>
      <c r="F100" s="471"/>
      <c r="G100" s="471"/>
      <c r="H100" s="471"/>
      <c r="I100" s="471"/>
      <c r="J100" s="471"/>
      <c r="K100" s="471"/>
      <c r="L100" s="471"/>
      <c r="M100" s="471"/>
      <c r="N100" s="471"/>
      <c r="O100" s="471"/>
      <c r="P100" s="471"/>
      <c r="Q100" s="471"/>
      <c r="R100" s="471"/>
      <c r="S100" s="471"/>
      <c r="T100" s="471"/>
      <c r="U100" s="471"/>
      <c r="V100" s="471"/>
      <c r="W100" s="471"/>
      <c r="X100" s="471"/>
      <c r="Y100" s="471"/>
      <c r="Z100" s="471"/>
      <c r="AA100" s="471"/>
      <c r="AB100" s="471"/>
    </row>
    <row r="101" spans="1:28" x14ac:dyDescent="0.2">
      <c r="A101" s="471"/>
      <c r="B101" s="471"/>
      <c r="C101" s="471"/>
      <c r="D101" s="471"/>
      <c r="E101" s="471"/>
      <c r="F101" s="471"/>
      <c r="G101" s="471"/>
      <c r="H101" s="471"/>
      <c r="I101" s="471"/>
      <c r="J101" s="471"/>
      <c r="K101" s="471"/>
      <c r="L101" s="471"/>
      <c r="M101" s="471"/>
      <c r="N101" s="471"/>
      <c r="O101" s="471"/>
      <c r="P101" s="471"/>
      <c r="Q101" s="471"/>
      <c r="R101" s="471"/>
      <c r="S101" s="471"/>
      <c r="T101" s="471"/>
      <c r="U101" s="471"/>
      <c r="V101" s="471"/>
      <c r="W101" s="471"/>
      <c r="X101" s="471"/>
      <c r="Y101" s="471"/>
      <c r="Z101" s="471"/>
      <c r="AA101" s="471"/>
      <c r="AB101" s="471"/>
    </row>
    <row r="102" spans="1:28" x14ac:dyDescent="0.2">
      <c r="A102" s="471"/>
      <c r="B102" s="471"/>
      <c r="C102" s="471"/>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1"/>
      <c r="AA102" s="471"/>
      <c r="AB102" s="471"/>
    </row>
    <row r="103" spans="1:28" x14ac:dyDescent="0.2">
      <c r="A103" s="471"/>
      <c r="B103" s="471"/>
      <c r="C103" s="471"/>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1"/>
      <c r="AA103" s="471"/>
      <c r="AB103" s="471"/>
    </row>
    <row r="104" spans="1:28" x14ac:dyDescent="0.2">
      <c r="A104" s="471"/>
      <c r="B104" s="471"/>
      <c r="C104" s="471"/>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1"/>
      <c r="AA104" s="471"/>
      <c r="AB104" s="471"/>
    </row>
    <row r="105" spans="1:28" x14ac:dyDescent="0.2">
      <c r="A105" s="471"/>
      <c r="B105" s="471"/>
      <c r="C105" s="471"/>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row>
    <row r="106" spans="1:28" x14ac:dyDescent="0.2">
      <c r="A106" s="471"/>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row>
    <row r="107" spans="1:28" x14ac:dyDescent="0.2">
      <c r="A107" s="471"/>
      <c r="B107" s="471"/>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row>
    <row r="108" spans="1:28" x14ac:dyDescent="0.2">
      <c r="A108" s="471"/>
      <c r="B108" s="471"/>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row>
    <row r="109" spans="1:28" x14ac:dyDescent="0.2">
      <c r="A109" s="471"/>
      <c r="B109" s="471"/>
      <c r="C109" s="471"/>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1"/>
      <c r="AA109" s="471"/>
      <c r="AB109" s="471"/>
    </row>
    <row r="110" spans="1:28" x14ac:dyDescent="0.2">
      <c r="A110" s="471"/>
      <c r="B110" s="471"/>
      <c r="C110" s="471"/>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1"/>
      <c r="AA110" s="471"/>
      <c r="AB110" s="471"/>
    </row>
    <row r="111" spans="1:28" x14ac:dyDescent="0.2">
      <c r="A111" s="471"/>
      <c r="B111" s="471"/>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row>
    <row r="112" spans="1:28" x14ac:dyDescent="0.2">
      <c r="A112" s="471"/>
      <c r="B112" s="471"/>
      <c r="C112" s="471"/>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1"/>
      <c r="AA112" s="471"/>
      <c r="AB112" s="471"/>
    </row>
    <row r="113" spans="1:28" x14ac:dyDescent="0.2">
      <c r="A113" s="471"/>
      <c r="B113" s="471"/>
      <c r="C113" s="471"/>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1"/>
      <c r="AA113" s="471"/>
      <c r="AB113" s="471"/>
    </row>
    <row r="114" spans="1:28" x14ac:dyDescent="0.2">
      <c r="A114" s="471"/>
      <c r="B114" s="471"/>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row>
    <row r="115" spans="1:28" x14ac:dyDescent="0.2">
      <c r="A115" s="471"/>
      <c r="B115" s="471"/>
      <c r="C115" s="471"/>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1"/>
      <c r="AA115" s="471"/>
      <c r="AB115" s="471"/>
    </row>
    <row r="116" spans="1:28" x14ac:dyDescent="0.2">
      <c r="A116" s="471"/>
      <c r="B116" s="471"/>
      <c r="C116" s="471"/>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1"/>
      <c r="AA116" s="471"/>
      <c r="AB116" s="471"/>
    </row>
    <row r="117" spans="1:28" x14ac:dyDescent="0.2">
      <c r="A117" s="471"/>
      <c r="B117" s="471"/>
      <c r="C117" s="471"/>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1"/>
      <c r="AA117" s="471"/>
      <c r="AB117" s="471"/>
    </row>
    <row r="118" spans="1:28" x14ac:dyDescent="0.2">
      <c r="A118" s="471"/>
      <c r="B118" s="471"/>
      <c r="C118" s="471"/>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1"/>
      <c r="AA118" s="471"/>
      <c r="AB118" s="471"/>
    </row>
    <row r="119" spans="1:28" x14ac:dyDescent="0.2">
      <c r="A119" s="471"/>
      <c r="B119" s="471"/>
      <c r="C119" s="471"/>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1"/>
      <c r="AA119" s="471"/>
      <c r="AB119" s="471"/>
    </row>
    <row r="120" spans="1:28" x14ac:dyDescent="0.2">
      <c r="A120" s="471"/>
      <c r="B120" s="471"/>
      <c r="C120" s="471"/>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1"/>
      <c r="AA120" s="471"/>
      <c r="AB120" s="471"/>
    </row>
    <row r="121" spans="1:28" x14ac:dyDescent="0.2">
      <c r="A121" s="471"/>
      <c r="B121" s="471"/>
      <c r="C121" s="471"/>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1"/>
      <c r="AA121" s="471"/>
      <c r="AB121" s="471"/>
    </row>
    <row r="122" spans="1:28" x14ac:dyDescent="0.2">
      <c r="A122" s="471"/>
      <c r="B122" s="471"/>
      <c r="C122" s="471"/>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1"/>
      <c r="AA122" s="471"/>
      <c r="AB122" s="471"/>
    </row>
    <row r="123" spans="1:28" x14ac:dyDescent="0.2">
      <c r="A123" s="471"/>
      <c r="B123" s="471"/>
      <c r="C123" s="471"/>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1"/>
      <c r="AA123" s="471"/>
      <c r="AB123" s="471"/>
    </row>
    <row r="124" spans="1:28" x14ac:dyDescent="0.2">
      <c r="A124" s="471"/>
      <c r="B124" s="471"/>
      <c r="C124" s="471"/>
      <c r="D124" s="471"/>
      <c r="E124" s="471"/>
      <c r="F124" s="471"/>
      <c r="G124" s="471"/>
      <c r="H124" s="471"/>
      <c r="I124" s="471"/>
      <c r="J124" s="471"/>
      <c r="K124" s="471"/>
      <c r="L124" s="471"/>
      <c r="M124" s="471"/>
      <c r="N124" s="471"/>
      <c r="O124" s="471"/>
      <c r="P124" s="471"/>
      <c r="Q124" s="471"/>
      <c r="R124" s="471"/>
      <c r="S124" s="471"/>
      <c r="T124" s="471"/>
      <c r="U124" s="471"/>
      <c r="V124" s="471"/>
      <c r="W124" s="471"/>
      <c r="X124" s="471"/>
      <c r="Y124" s="471"/>
      <c r="Z124" s="471"/>
      <c r="AA124" s="471"/>
      <c r="AB124" s="471"/>
    </row>
    <row r="125" spans="1:28" x14ac:dyDescent="0.2">
      <c r="A125" s="471"/>
      <c r="B125" s="471"/>
      <c r="C125" s="471"/>
      <c r="D125" s="471"/>
      <c r="E125" s="471"/>
      <c r="F125" s="471"/>
      <c r="G125" s="471"/>
      <c r="H125" s="471"/>
      <c r="I125" s="471"/>
      <c r="J125" s="471"/>
      <c r="K125" s="471"/>
      <c r="L125" s="471"/>
      <c r="M125" s="471"/>
      <c r="N125" s="471"/>
      <c r="O125" s="471"/>
      <c r="P125" s="471"/>
      <c r="Q125" s="471"/>
      <c r="R125" s="471"/>
      <c r="S125" s="471"/>
      <c r="T125" s="471"/>
      <c r="U125" s="471"/>
      <c r="V125" s="471"/>
      <c r="W125" s="471"/>
      <c r="X125" s="471"/>
      <c r="Y125" s="471"/>
      <c r="Z125" s="471"/>
      <c r="AA125" s="471"/>
      <c r="AB125" s="471"/>
    </row>
    <row r="126" spans="1:28" x14ac:dyDescent="0.2">
      <c r="A126" s="471"/>
      <c r="B126" s="471"/>
      <c r="C126" s="471"/>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1"/>
      <c r="Z126" s="471"/>
      <c r="AA126" s="471"/>
      <c r="AB126" s="471"/>
    </row>
    <row r="127" spans="1:28" x14ac:dyDescent="0.2">
      <c r="A127" s="471"/>
      <c r="B127" s="471"/>
      <c r="C127" s="471"/>
      <c r="D127" s="471"/>
      <c r="E127" s="471"/>
      <c r="F127" s="471"/>
      <c r="G127" s="471"/>
      <c r="H127" s="471"/>
      <c r="I127" s="471"/>
      <c r="J127" s="471"/>
      <c r="K127" s="471"/>
      <c r="L127" s="471"/>
      <c r="M127" s="471"/>
      <c r="N127" s="471"/>
      <c r="O127" s="471"/>
      <c r="P127" s="471"/>
      <c r="Q127" s="471"/>
      <c r="R127" s="471"/>
      <c r="S127" s="471"/>
      <c r="T127" s="471"/>
      <c r="U127" s="471"/>
      <c r="V127" s="471"/>
      <c r="W127" s="471"/>
      <c r="X127" s="471"/>
      <c r="Y127" s="471"/>
      <c r="Z127" s="471"/>
      <c r="AA127" s="471"/>
      <c r="AB127" s="471"/>
    </row>
    <row r="128" spans="1:28" x14ac:dyDescent="0.2">
      <c r="A128" s="471"/>
      <c r="B128" s="471"/>
      <c r="C128" s="471"/>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c r="AA128" s="471"/>
      <c r="AB128" s="471"/>
    </row>
    <row r="129" spans="1:28" x14ac:dyDescent="0.2">
      <c r="A129" s="471"/>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c r="AA129" s="471"/>
      <c r="AB129" s="471"/>
    </row>
    <row r="130" spans="1:28" x14ac:dyDescent="0.2">
      <c r="A130" s="471"/>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row>
    <row r="131" spans="1:28" x14ac:dyDescent="0.2">
      <c r="A131" s="471"/>
      <c r="B131" s="471"/>
      <c r="C131" s="471"/>
      <c r="D131" s="471"/>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1"/>
      <c r="AA131" s="471"/>
      <c r="AB131" s="471"/>
    </row>
    <row r="132" spans="1:28" x14ac:dyDescent="0.2">
      <c r="A132" s="471"/>
      <c r="B132" s="471"/>
      <c r="C132" s="471"/>
      <c r="D132" s="471"/>
      <c r="E132" s="471"/>
      <c r="F132" s="471"/>
      <c r="G132" s="471"/>
      <c r="H132" s="471"/>
      <c r="I132" s="471"/>
      <c r="J132" s="471"/>
      <c r="K132" s="471"/>
      <c r="L132" s="471"/>
      <c r="M132" s="471"/>
      <c r="N132" s="471"/>
      <c r="O132" s="471"/>
      <c r="P132" s="471"/>
      <c r="Q132" s="471"/>
      <c r="R132" s="471"/>
      <c r="S132" s="471"/>
      <c r="T132" s="471"/>
      <c r="U132" s="471"/>
      <c r="V132" s="471"/>
      <c r="W132" s="471"/>
      <c r="X132" s="471"/>
      <c r="Y132" s="471"/>
      <c r="Z132" s="471"/>
      <c r="AA132" s="471"/>
      <c r="AB132" s="471"/>
    </row>
    <row r="133" spans="1:28" x14ac:dyDescent="0.2">
      <c r="A133" s="471"/>
      <c r="B133" s="471"/>
      <c r="C133" s="471"/>
      <c r="D133" s="471"/>
      <c r="E133" s="471"/>
      <c r="F133" s="471"/>
      <c r="G133" s="471"/>
      <c r="H133" s="471"/>
      <c r="I133" s="471"/>
      <c r="J133" s="471"/>
      <c r="K133" s="471"/>
      <c r="L133" s="471"/>
      <c r="M133" s="471"/>
      <c r="N133" s="471"/>
      <c r="O133" s="471"/>
      <c r="P133" s="471"/>
      <c r="Q133" s="471"/>
      <c r="R133" s="471"/>
      <c r="S133" s="471"/>
      <c r="T133" s="471"/>
      <c r="U133" s="471"/>
      <c r="V133" s="471"/>
      <c r="W133" s="471"/>
      <c r="X133" s="471"/>
      <c r="Y133" s="471"/>
      <c r="Z133" s="471"/>
      <c r="AA133" s="471"/>
      <c r="AB133" s="471"/>
    </row>
    <row r="134" spans="1:28" x14ac:dyDescent="0.2">
      <c r="A134" s="471"/>
      <c r="B134" s="471"/>
      <c r="C134" s="471"/>
      <c r="D134" s="471"/>
      <c r="E134" s="471"/>
      <c r="F134" s="471"/>
      <c r="G134" s="471"/>
      <c r="H134" s="471"/>
      <c r="I134" s="471"/>
      <c r="J134" s="471"/>
      <c r="K134" s="471"/>
      <c r="L134" s="471"/>
      <c r="M134" s="471"/>
      <c r="N134" s="471"/>
      <c r="O134" s="471"/>
      <c r="P134" s="471"/>
      <c r="Q134" s="471"/>
      <c r="R134" s="471"/>
      <c r="S134" s="471"/>
      <c r="T134" s="471"/>
      <c r="U134" s="471"/>
      <c r="V134" s="471"/>
      <c r="W134" s="471"/>
      <c r="X134" s="471"/>
      <c r="Y134" s="471"/>
      <c r="Z134" s="471"/>
      <c r="AA134" s="471"/>
      <c r="AB134" s="471"/>
    </row>
    <row r="135" spans="1:28" x14ac:dyDescent="0.2">
      <c r="A135" s="471"/>
      <c r="B135" s="471"/>
      <c r="C135" s="471"/>
      <c r="D135" s="471"/>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1"/>
      <c r="AA135" s="471"/>
      <c r="AB135" s="471"/>
    </row>
    <row r="136" spans="1:28" x14ac:dyDescent="0.2">
      <c r="A136" s="471"/>
      <c r="B136" s="471"/>
      <c r="C136" s="471"/>
      <c r="D136" s="471"/>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1"/>
      <c r="AA136" s="471"/>
      <c r="AB136" s="471"/>
    </row>
    <row r="137" spans="1:28" x14ac:dyDescent="0.2">
      <c r="A137" s="471"/>
      <c r="B137" s="471"/>
      <c r="C137" s="471"/>
      <c r="D137" s="471"/>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1"/>
      <c r="AA137" s="471"/>
      <c r="AB137" s="471"/>
    </row>
    <row r="138" spans="1:28" x14ac:dyDescent="0.2">
      <c r="A138" s="471"/>
      <c r="B138" s="471"/>
      <c r="C138" s="471"/>
      <c r="D138" s="471"/>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c r="AA138" s="471"/>
      <c r="AB138" s="471"/>
    </row>
    <row r="139" spans="1:28" x14ac:dyDescent="0.2">
      <c r="A139" s="471"/>
      <c r="B139" s="471"/>
      <c r="C139" s="471"/>
      <c r="D139" s="471"/>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1"/>
      <c r="AA139" s="471"/>
      <c r="AB139" s="471"/>
    </row>
    <row r="140" spans="1:28" x14ac:dyDescent="0.2">
      <c r="A140" s="471"/>
      <c r="B140" s="471"/>
      <c r="C140" s="471"/>
      <c r="D140" s="471"/>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1"/>
      <c r="AA140" s="471"/>
      <c r="AB140" s="471"/>
    </row>
    <row r="141" spans="1:28" x14ac:dyDescent="0.2">
      <c r="A141" s="471"/>
      <c r="B141" s="471"/>
      <c r="C141" s="471"/>
      <c r="D141" s="471"/>
      <c r="E141" s="471"/>
      <c r="F141" s="471"/>
      <c r="G141" s="471"/>
      <c r="H141" s="471"/>
      <c r="I141" s="471"/>
      <c r="J141" s="471"/>
      <c r="K141" s="471"/>
      <c r="L141" s="471"/>
      <c r="M141" s="471"/>
      <c r="N141" s="471"/>
      <c r="O141" s="471"/>
      <c r="P141" s="471"/>
      <c r="Q141" s="471"/>
      <c r="R141" s="471"/>
      <c r="S141" s="471"/>
      <c r="T141" s="471"/>
      <c r="U141" s="471"/>
      <c r="V141" s="471"/>
      <c r="W141" s="471"/>
      <c r="X141" s="471"/>
      <c r="Y141" s="471"/>
      <c r="Z141" s="471"/>
      <c r="AA141" s="471"/>
      <c r="AB141" s="471"/>
    </row>
    <row r="142" spans="1:28" x14ac:dyDescent="0.2">
      <c r="A142" s="471"/>
      <c r="B142" s="471"/>
      <c r="C142" s="471"/>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c r="AA142" s="471"/>
      <c r="AB142" s="471"/>
    </row>
    <row r="143" spans="1:28" x14ac:dyDescent="0.2">
      <c r="A143" s="471"/>
      <c r="B143" s="471"/>
      <c r="C143" s="471"/>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c r="AA143" s="471"/>
      <c r="AB143" s="471"/>
    </row>
    <row r="144" spans="1:28" x14ac:dyDescent="0.2">
      <c r="A144" s="471"/>
      <c r="B144" s="471"/>
      <c r="C144" s="471"/>
      <c r="D144" s="471"/>
      <c r="E144" s="471"/>
      <c r="F144" s="471"/>
      <c r="G144" s="471"/>
      <c r="H144" s="471"/>
      <c r="I144" s="471"/>
      <c r="J144" s="471"/>
      <c r="K144" s="471"/>
      <c r="L144" s="471"/>
      <c r="M144" s="471"/>
      <c r="N144" s="471"/>
      <c r="O144" s="471"/>
      <c r="P144" s="471"/>
      <c r="Q144" s="471"/>
      <c r="R144" s="471"/>
      <c r="S144" s="471"/>
      <c r="T144" s="471"/>
      <c r="U144" s="471"/>
      <c r="V144" s="471"/>
      <c r="W144" s="471"/>
      <c r="X144" s="471"/>
      <c r="Y144" s="471"/>
      <c r="Z144" s="471"/>
      <c r="AA144" s="471"/>
      <c r="AB144" s="471"/>
    </row>
    <row r="145" spans="1:28" x14ac:dyDescent="0.2">
      <c r="A145" s="471"/>
      <c r="B145" s="471"/>
      <c r="C145" s="471"/>
      <c r="D145" s="471"/>
      <c r="E145" s="471"/>
      <c r="F145" s="471"/>
      <c r="G145" s="471"/>
      <c r="H145" s="471"/>
      <c r="I145" s="471"/>
      <c r="J145" s="471"/>
      <c r="K145" s="471"/>
      <c r="L145" s="471"/>
      <c r="M145" s="471"/>
      <c r="N145" s="471"/>
      <c r="O145" s="471"/>
      <c r="P145" s="471"/>
      <c r="Q145" s="471"/>
      <c r="R145" s="471"/>
      <c r="S145" s="471"/>
      <c r="T145" s="471"/>
      <c r="U145" s="471"/>
      <c r="V145" s="471"/>
      <c r="W145" s="471"/>
      <c r="X145" s="471"/>
      <c r="Y145" s="471"/>
      <c r="Z145" s="471"/>
      <c r="AA145" s="471"/>
      <c r="AB145" s="471"/>
    </row>
    <row r="146" spans="1:28" x14ac:dyDescent="0.2">
      <c r="A146" s="471"/>
      <c r="B146" s="471"/>
      <c r="C146" s="471"/>
      <c r="D146" s="471"/>
      <c r="E146" s="471"/>
      <c r="F146" s="471"/>
      <c r="G146" s="471"/>
      <c r="H146" s="471"/>
      <c r="I146" s="471"/>
      <c r="J146" s="471"/>
      <c r="K146" s="471"/>
      <c r="L146" s="471"/>
      <c r="M146" s="471"/>
      <c r="N146" s="471"/>
      <c r="O146" s="471"/>
      <c r="P146" s="471"/>
      <c r="Q146" s="471"/>
      <c r="R146" s="471"/>
      <c r="S146" s="471"/>
      <c r="T146" s="471"/>
      <c r="U146" s="471"/>
      <c r="V146" s="471"/>
      <c r="W146" s="471"/>
      <c r="X146" s="471"/>
      <c r="Y146" s="471"/>
      <c r="Z146" s="471"/>
      <c r="AA146" s="471"/>
      <c r="AB146" s="471"/>
    </row>
    <row r="147" spans="1:28" x14ac:dyDescent="0.2">
      <c r="A147" s="471"/>
      <c r="B147" s="471"/>
      <c r="C147" s="471"/>
      <c r="D147" s="471"/>
      <c r="E147" s="471"/>
      <c r="F147" s="471"/>
      <c r="G147" s="471"/>
      <c r="H147" s="471"/>
      <c r="I147" s="471"/>
      <c r="J147" s="471"/>
      <c r="K147" s="471"/>
      <c r="L147" s="471"/>
      <c r="M147" s="471"/>
      <c r="N147" s="471"/>
      <c r="O147" s="471"/>
      <c r="P147" s="471"/>
      <c r="Q147" s="471"/>
      <c r="R147" s="471"/>
      <c r="S147" s="471"/>
      <c r="T147" s="471"/>
      <c r="U147" s="471"/>
      <c r="V147" s="471"/>
      <c r="W147" s="471"/>
      <c r="X147" s="471"/>
      <c r="Y147" s="471"/>
      <c r="Z147" s="471"/>
      <c r="AA147" s="471"/>
      <c r="AB147" s="471"/>
    </row>
    <row r="148" spans="1:28" x14ac:dyDescent="0.2">
      <c r="A148" s="471"/>
      <c r="B148" s="471"/>
      <c r="C148" s="471"/>
      <c r="D148" s="471"/>
      <c r="E148" s="471"/>
      <c r="F148" s="471"/>
      <c r="G148" s="471"/>
      <c r="H148" s="471"/>
      <c r="I148" s="471"/>
      <c r="J148" s="471"/>
      <c r="K148" s="471"/>
      <c r="L148" s="471"/>
      <c r="M148" s="471"/>
      <c r="N148" s="471"/>
      <c r="O148" s="471"/>
      <c r="P148" s="471"/>
      <c r="Q148" s="471"/>
      <c r="R148" s="471"/>
      <c r="S148" s="471"/>
      <c r="T148" s="471"/>
      <c r="U148" s="471"/>
      <c r="V148" s="471"/>
      <c r="W148" s="471"/>
      <c r="X148" s="471"/>
      <c r="Y148" s="471"/>
      <c r="Z148" s="471"/>
      <c r="AA148" s="471"/>
      <c r="AB148" s="471"/>
    </row>
    <row r="149" spans="1:28" x14ac:dyDescent="0.2">
      <c r="A149" s="471"/>
      <c r="B149" s="471"/>
      <c r="C149" s="471"/>
      <c r="D149" s="471"/>
      <c r="E149" s="471"/>
      <c r="F149" s="471"/>
      <c r="G149" s="471"/>
      <c r="H149" s="471"/>
      <c r="I149" s="471"/>
      <c r="J149" s="471"/>
      <c r="K149" s="471"/>
      <c r="L149" s="471"/>
      <c r="M149" s="471"/>
      <c r="N149" s="471"/>
      <c r="O149" s="471"/>
      <c r="P149" s="471"/>
      <c r="Q149" s="471"/>
      <c r="R149" s="471"/>
      <c r="S149" s="471"/>
      <c r="T149" s="471"/>
      <c r="U149" s="471"/>
      <c r="V149" s="471"/>
      <c r="W149" s="471"/>
      <c r="X149" s="471"/>
      <c r="Y149" s="471"/>
      <c r="Z149" s="471"/>
      <c r="AA149" s="471"/>
      <c r="AB149" s="471"/>
    </row>
    <row r="150" spans="1:28" x14ac:dyDescent="0.2">
      <c r="A150" s="471"/>
      <c r="B150" s="471"/>
      <c r="C150" s="471"/>
      <c r="D150" s="471"/>
      <c r="E150" s="471"/>
      <c r="F150" s="471"/>
      <c r="G150" s="471"/>
      <c r="H150" s="471"/>
      <c r="I150" s="471"/>
      <c r="J150" s="471"/>
      <c r="K150" s="471"/>
      <c r="L150" s="471"/>
      <c r="M150" s="471"/>
      <c r="N150" s="471"/>
      <c r="O150" s="471"/>
      <c r="P150" s="471"/>
      <c r="Q150" s="471"/>
      <c r="R150" s="471"/>
      <c r="S150" s="471"/>
      <c r="T150" s="471"/>
      <c r="U150" s="471"/>
      <c r="V150" s="471"/>
      <c r="W150" s="471"/>
      <c r="X150" s="471"/>
      <c r="Y150" s="471"/>
      <c r="Z150" s="471"/>
      <c r="AA150" s="471"/>
      <c r="AB150" s="471"/>
    </row>
    <row r="151" spans="1:28" x14ac:dyDescent="0.2">
      <c r="A151" s="471"/>
      <c r="B151" s="471"/>
      <c r="C151" s="471"/>
      <c r="D151" s="471"/>
      <c r="E151" s="471"/>
      <c r="F151" s="471"/>
      <c r="G151" s="471"/>
      <c r="H151" s="471"/>
      <c r="I151" s="471"/>
      <c r="J151" s="471"/>
      <c r="K151" s="471"/>
      <c r="L151" s="471"/>
      <c r="M151" s="471"/>
      <c r="N151" s="471"/>
      <c r="O151" s="471"/>
      <c r="P151" s="471"/>
      <c r="Q151" s="471"/>
      <c r="R151" s="471"/>
      <c r="S151" s="471"/>
      <c r="T151" s="471"/>
      <c r="U151" s="471"/>
      <c r="V151" s="471"/>
      <c r="W151" s="471"/>
      <c r="X151" s="471"/>
      <c r="Y151" s="471"/>
      <c r="Z151" s="471"/>
      <c r="AA151" s="471"/>
      <c r="AB151" s="471"/>
    </row>
  </sheetData>
  <sheetProtection password="C0CD" sheet="1" objects="1" scenarios="1" selectLockedCell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50"/>
    <pageSetUpPr fitToPage="1"/>
  </sheetPr>
  <dimension ref="A1:AE126"/>
  <sheetViews>
    <sheetView showGridLines="0" showWhiteSpace="0" view="pageBreakPreview" zoomScale="70" zoomScaleSheetLayoutView="70" zoomScalePageLayoutView="80" workbookViewId="0">
      <selection activeCell="AV4" sqref="AV4:BR14"/>
    </sheetView>
  </sheetViews>
  <sheetFormatPr baseColWidth="10" defaultRowHeight="12.75" x14ac:dyDescent="0.2"/>
  <cols>
    <col min="1" max="1" width="6.5703125" customWidth="1"/>
    <col min="2" max="2" width="8.5703125" customWidth="1"/>
    <col min="3" max="3" width="14.5703125" customWidth="1"/>
    <col min="4" max="4" width="15" customWidth="1"/>
    <col min="9" max="9" width="15.42578125" customWidth="1"/>
    <col min="10" max="10" width="8.42578125" customWidth="1"/>
    <col min="11" max="13" width="9.7109375" customWidth="1"/>
    <col min="14" max="16" width="10.28515625" customWidth="1"/>
    <col min="17" max="17" width="10.140625" customWidth="1"/>
    <col min="18" max="18" width="10.28515625" customWidth="1"/>
    <col min="19" max="19" width="13.85546875" customWidth="1"/>
    <col min="20" max="20" width="24.7109375" customWidth="1"/>
    <col min="21" max="21" width="37.140625" bestFit="1" customWidth="1"/>
    <col min="22" max="22" width="15.85546875" customWidth="1"/>
    <col min="23" max="23" width="16.28515625" customWidth="1"/>
    <col min="24" max="24" width="7" customWidth="1"/>
    <col min="26" max="26" width="91.85546875" bestFit="1" customWidth="1"/>
    <col min="27" max="27" width="14" customWidth="1"/>
  </cols>
  <sheetData>
    <row r="1" spans="12:31" ht="15" customHeight="1" x14ac:dyDescent="0.2">
      <c r="S1" s="210"/>
    </row>
    <row r="2" spans="12:31" ht="15" customHeight="1" x14ac:dyDescent="0.2">
      <c r="L2" s="501"/>
      <c r="M2" s="501"/>
      <c r="N2" s="501"/>
      <c r="O2" s="501"/>
      <c r="P2" s="501"/>
      <c r="Q2" s="501"/>
      <c r="R2" s="501"/>
      <c r="S2" s="501"/>
    </row>
    <row r="3" spans="12:31" ht="15" customHeight="1" x14ac:dyDescent="0.2">
      <c r="L3" s="502" t="s">
        <v>1235</v>
      </c>
      <c r="M3" s="502"/>
      <c r="N3" s="502"/>
      <c r="O3" s="502"/>
      <c r="P3" s="502"/>
      <c r="Q3" s="502"/>
      <c r="R3" s="502"/>
      <c r="S3" s="502"/>
    </row>
    <row r="4" spans="12:31" ht="15" customHeight="1" x14ac:dyDescent="0.2">
      <c r="T4" s="508"/>
      <c r="U4" s="508"/>
    </row>
    <row r="5" spans="12:31" ht="15" customHeight="1" x14ac:dyDescent="0.2">
      <c r="T5" s="508"/>
      <c r="U5" s="508"/>
    </row>
    <row r="6" spans="12:31" ht="15" customHeight="1" x14ac:dyDescent="0.2">
      <c r="T6" s="508"/>
      <c r="U6" s="508"/>
    </row>
    <row r="7" spans="12:31" ht="13.5" customHeight="1" x14ac:dyDescent="0.2"/>
    <row r="9" spans="12:31" ht="18" customHeight="1" x14ac:dyDescent="0.2">
      <c r="Z9" s="1"/>
      <c r="AA9" s="1"/>
      <c r="AB9" s="1"/>
      <c r="AC9" s="1"/>
      <c r="AD9" s="1"/>
      <c r="AE9" s="1"/>
    </row>
    <row r="10" spans="12:31" ht="12.75" customHeight="1" x14ac:dyDescent="0.2">
      <c r="M10" s="158"/>
      <c r="N10" s="158"/>
      <c r="O10" s="158"/>
      <c r="P10" s="158"/>
      <c r="AA10" s="1"/>
      <c r="AB10" s="1"/>
      <c r="AC10" s="1"/>
      <c r="AD10" s="1"/>
      <c r="AE10" s="1"/>
    </row>
    <row r="11" spans="12:31" x14ac:dyDescent="0.2">
      <c r="M11" s="535"/>
      <c r="N11" s="535"/>
      <c r="O11" s="535"/>
      <c r="P11" s="535"/>
      <c r="Q11" s="535"/>
      <c r="AA11" s="1"/>
      <c r="AB11" s="1"/>
      <c r="AC11" s="1"/>
      <c r="AD11" s="1"/>
      <c r="AE11" s="1"/>
    </row>
    <row r="12" spans="12:31" x14ac:dyDescent="0.2">
      <c r="M12" s="535"/>
      <c r="N12" s="535"/>
      <c r="O12" s="535"/>
      <c r="P12" s="535"/>
      <c r="Q12" s="535"/>
      <c r="U12" s="20"/>
      <c r="AA12" s="534"/>
      <c r="AB12" s="534"/>
      <c r="AC12" s="534"/>
      <c r="AD12" s="534"/>
      <c r="AE12" s="534"/>
    </row>
    <row r="13" spans="12:31" x14ac:dyDescent="0.2">
      <c r="M13" s="535"/>
      <c r="N13" s="535"/>
      <c r="O13" s="535"/>
      <c r="P13" s="535"/>
      <c r="Q13" s="535"/>
      <c r="AA13" s="534"/>
      <c r="AB13" s="534"/>
      <c r="AC13" s="534"/>
      <c r="AD13" s="534"/>
      <c r="AE13" s="534"/>
    </row>
    <row r="14" spans="12:31" x14ac:dyDescent="0.2">
      <c r="M14" s="535"/>
      <c r="N14" s="535"/>
      <c r="O14" s="535"/>
      <c r="P14" s="535"/>
      <c r="Q14" s="535"/>
      <c r="AA14" s="534"/>
      <c r="AB14" s="534"/>
      <c r="AC14" s="534"/>
      <c r="AD14" s="534"/>
      <c r="AE14" s="534"/>
    </row>
    <row r="15" spans="12:31" x14ac:dyDescent="0.2">
      <c r="M15" s="535"/>
      <c r="N15" s="535"/>
      <c r="O15" s="535"/>
      <c r="P15" s="535"/>
      <c r="Q15" s="535"/>
      <c r="Z15" s="1"/>
      <c r="AA15" s="534"/>
      <c r="AB15" s="534"/>
      <c r="AC15" s="534"/>
      <c r="AD15" s="534"/>
      <c r="AE15" s="534"/>
    </row>
    <row r="16" spans="12:31" x14ac:dyDescent="0.2">
      <c r="M16" s="535"/>
      <c r="N16" s="535"/>
      <c r="O16" s="535"/>
      <c r="P16" s="535"/>
      <c r="Q16" s="535"/>
      <c r="Z16" s="1"/>
      <c r="AA16" s="534"/>
      <c r="AB16" s="534"/>
      <c r="AC16" s="534"/>
      <c r="AD16" s="534"/>
      <c r="AE16" s="534"/>
    </row>
    <row r="17" spans="12:31" x14ac:dyDescent="0.2">
      <c r="M17" s="535"/>
      <c r="N17" s="535"/>
      <c r="O17" s="535"/>
      <c r="P17" s="535"/>
      <c r="Q17" s="535"/>
      <c r="Z17" s="1"/>
      <c r="AA17" s="534"/>
      <c r="AB17" s="534"/>
      <c r="AC17" s="534"/>
      <c r="AD17" s="534"/>
      <c r="AE17" s="534"/>
    </row>
    <row r="18" spans="12:31" x14ac:dyDescent="0.2">
      <c r="M18" s="535"/>
      <c r="N18" s="535"/>
      <c r="O18" s="535"/>
      <c r="P18" s="535"/>
      <c r="Q18" s="535"/>
      <c r="Z18" s="1"/>
      <c r="AA18" s="534"/>
      <c r="AB18" s="534"/>
      <c r="AC18" s="534"/>
      <c r="AD18" s="534"/>
      <c r="AE18" s="534"/>
    </row>
    <row r="19" spans="12:31" x14ac:dyDescent="0.2">
      <c r="M19" s="535"/>
      <c r="N19" s="535"/>
      <c r="O19" s="535"/>
      <c r="P19" s="535"/>
      <c r="Q19" s="535"/>
      <c r="Z19" s="1"/>
      <c r="AA19" s="534"/>
      <c r="AB19" s="534"/>
      <c r="AC19" s="534"/>
      <c r="AD19" s="534"/>
      <c r="AE19" s="534"/>
    </row>
    <row r="20" spans="12:31" x14ac:dyDescent="0.2">
      <c r="M20" s="535"/>
      <c r="N20" s="535"/>
      <c r="O20" s="535"/>
      <c r="P20" s="535"/>
      <c r="Q20" s="535"/>
      <c r="Z20" s="1"/>
      <c r="AA20" s="534"/>
      <c r="AB20" s="534"/>
      <c r="AC20" s="534"/>
      <c r="AD20" s="534"/>
      <c r="AE20" s="534"/>
    </row>
    <row r="21" spans="12:31" x14ac:dyDescent="0.2">
      <c r="M21" s="535"/>
      <c r="N21" s="535"/>
      <c r="O21" s="535"/>
      <c r="P21" s="535"/>
      <c r="Q21" s="535"/>
      <c r="Z21" s="1"/>
      <c r="AA21" s="534"/>
      <c r="AB21" s="534"/>
      <c r="AC21" s="534"/>
      <c r="AD21" s="534"/>
      <c r="AE21" s="534"/>
    </row>
    <row r="22" spans="12:31" x14ac:dyDescent="0.2">
      <c r="M22" s="535"/>
      <c r="N22" s="535"/>
      <c r="O22" s="535"/>
      <c r="P22" s="535"/>
      <c r="Q22" s="535"/>
      <c r="Z22" s="1"/>
      <c r="AA22" s="534"/>
      <c r="AB22" s="534"/>
      <c r="AC22" s="534"/>
      <c r="AD22" s="534"/>
      <c r="AE22" s="534"/>
    </row>
    <row r="23" spans="12:31" x14ac:dyDescent="0.2">
      <c r="M23" s="506" t="str">
        <f ca="1">UPPER(Résultats!B7)</f>
        <v>TABLETTE D'ANGLE</v>
      </c>
      <c r="N23" s="506"/>
      <c r="O23" s="506"/>
      <c r="P23" s="506"/>
      <c r="Q23" s="506"/>
      <c r="Z23" s="1"/>
      <c r="AA23" s="1"/>
      <c r="AB23" s="1"/>
      <c r="AC23" s="1"/>
      <c r="AD23" s="1"/>
      <c r="AE23" s="1"/>
    </row>
    <row r="24" spans="12:31" ht="20.25" customHeight="1" x14ac:dyDescent="0.2">
      <c r="M24" s="506"/>
      <c r="N24" s="506"/>
      <c r="O24" s="506"/>
      <c r="P24" s="506"/>
      <c r="Q24" s="506"/>
      <c r="Z24" s="1"/>
      <c r="AA24" s="1"/>
      <c r="AB24" s="1"/>
      <c r="AC24" s="1"/>
      <c r="AD24" s="1"/>
      <c r="AE24" s="1"/>
    </row>
    <row r="25" spans="12:31" x14ac:dyDescent="0.2">
      <c r="L25" s="503"/>
      <c r="M25" s="504"/>
      <c r="N25" s="504"/>
      <c r="O25" s="504"/>
      <c r="P25" s="504"/>
      <c r="Q25" s="504"/>
      <c r="R25" s="504"/>
      <c r="Z25" s="1"/>
      <c r="AA25" s="1"/>
      <c r="AB25" s="1"/>
      <c r="AC25" s="1"/>
      <c r="AD25" s="1"/>
      <c r="AE25" s="1"/>
    </row>
    <row r="26" spans="12:31" x14ac:dyDescent="0.2">
      <c r="L26" s="504"/>
      <c r="M26" s="504"/>
      <c r="N26" s="504"/>
      <c r="O26" s="504"/>
      <c r="P26" s="504"/>
      <c r="Q26" s="504"/>
      <c r="R26" s="504"/>
      <c r="Z26" s="1"/>
      <c r="AA26" s="1"/>
      <c r="AB26" s="1"/>
      <c r="AC26" s="1"/>
      <c r="AD26" s="1"/>
      <c r="AE26" s="1"/>
    </row>
    <row r="27" spans="12:31" ht="15.75" x14ac:dyDescent="0.25">
      <c r="M27" s="192" t="s">
        <v>6</v>
      </c>
      <c r="N27" s="193"/>
      <c r="O27" s="193"/>
      <c r="P27" s="193"/>
      <c r="Q27" s="193"/>
      <c r="R27" s="193"/>
      <c r="S27" s="193"/>
      <c r="Z27" s="1"/>
      <c r="AA27" s="1"/>
      <c r="AB27" s="1"/>
      <c r="AC27" s="1"/>
      <c r="AD27" s="1"/>
      <c r="AE27" s="1"/>
    </row>
    <row r="28" spans="12:31" ht="10.5" customHeight="1" x14ac:dyDescent="0.2">
      <c r="N28" s="3"/>
      <c r="O28" s="3"/>
      <c r="P28" s="3"/>
      <c r="Q28" s="3"/>
      <c r="R28" s="3"/>
      <c r="S28" s="3"/>
      <c r="Z28" s="1"/>
      <c r="AA28" s="1"/>
      <c r="AB28" s="1"/>
      <c r="AC28" s="1"/>
      <c r="AD28" s="1"/>
      <c r="AE28" s="1"/>
    </row>
    <row r="29" spans="12:31" ht="16.5" customHeight="1" x14ac:dyDescent="0.2">
      <c r="M29" s="505" t="str">
        <f>Accueil!B12</f>
        <v>DESCRIPTION DE LA SITUATION PROFESSIONNELLE</v>
      </c>
      <c r="N29" s="505"/>
      <c r="O29" s="505"/>
      <c r="P29" s="505"/>
      <c r="Q29" s="505"/>
      <c r="R29" s="505"/>
      <c r="S29" s="505"/>
      <c r="Z29" s="1"/>
      <c r="AA29" s="1"/>
      <c r="AB29" s="1"/>
      <c r="AC29" s="1"/>
      <c r="AD29" s="1"/>
      <c r="AE29" s="1"/>
    </row>
    <row r="30" spans="12:31" s="20" customFormat="1" ht="16.5" customHeight="1" x14ac:dyDescent="0.2">
      <c r="M30" s="505" t="str">
        <f>Accueil!B13</f>
        <v>Travail à réaliser</v>
      </c>
      <c r="N30" s="505"/>
      <c r="O30" s="505"/>
      <c r="P30" s="505"/>
      <c r="Q30" s="505"/>
      <c r="R30" s="505"/>
      <c r="S30" s="505"/>
    </row>
    <row r="31" spans="12:31" s="20" customFormat="1" ht="16.5" customHeight="1" x14ac:dyDescent="0.2">
      <c r="M31" s="505" t="str">
        <f>Accueil!B14</f>
        <v>Matériel nécessaire</v>
      </c>
      <c r="N31" s="505"/>
      <c r="O31" s="505"/>
      <c r="P31" s="505"/>
      <c r="Q31" s="505"/>
      <c r="R31" s="505"/>
      <c r="S31" s="505"/>
    </row>
    <row r="32" spans="12:31" s="20" customFormat="1" ht="16.5" customHeight="1" x14ac:dyDescent="0.2">
      <c r="M32" s="505" t="str">
        <f>Accueil!B15</f>
        <v>Implantation</v>
      </c>
      <c r="N32" s="505"/>
      <c r="O32" s="505"/>
      <c r="P32" s="505"/>
      <c r="Q32" s="505"/>
      <c r="R32" s="505"/>
      <c r="S32" s="505"/>
    </row>
    <row r="33" spans="12:20" s="20" customFormat="1" ht="16.5" customHeight="1" x14ac:dyDescent="0.2">
      <c r="M33" s="505" t="str">
        <f>Accueil!B16</f>
        <v>Plans de définition de l'ouvrage</v>
      </c>
      <c r="N33" s="505"/>
      <c r="O33" s="505"/>
      <c r="P33" s="505"/>
      <c r="Q33" s="505"/>
      <c r="R33" s="505"/>
      <c r="S33" s="505"/>
    </row>
    <row r="34" spans="12:20" s="20" customFormat="1" ht="16.5" customHeight="1" x14ac:dyDescent="0.2">
      <c r="M34" s="505" t="str">
        <f>Accueil!B17</f>
        <v xml:space="preserve">   .Vue(s) en 3D</v>
      </c>
      <c r="N34" s="505"/>
      <c r="O34" s="505"/>
      <c r="P34" s="505"/>
      <c r="Q34" s="505"/>
      <c r="R34" s="505"/>
      <c r="S34" s="505"/>
    </row>
    <row r="35" spans="12:20" s="20" customFormat="1" ht="16.5" customHeight="1" x14ac:dyDescent="0.2">
      <c r="M35" s="505" t="str">
        <f>Accueil!B18</f>
        <v xml:space="preserve">   .Dessin d'ensemble</v>
      </c>
      <c r="N35" s="505"/>
      <c r="O35" s="505"/>
      <c r="P35" s="505"/>
      <c r="Q35" s="505"/>
      <c r="R35" s="505"/>
      <c r="S35" s="505"/>
    </row>
    <row r="36" spans="12:20" ht="16.5" customHeight="1" x14ac:dyDescent="0.2">
      <c r="M36" s="505">
        <f>Accueil!B19</f>
        <v>0</v>
      </c>
      <c r="N36" s="505"/>
      <c r="O36" s="505"/>
      <c r="P36" s="505"/>
      <c r="Q36" s="505"/>
      <c r="R36" s="505"/>
      <c r="S36" s="505"/>
    </row>
    <row r="37" spans="12:20" ht="15" customHeight="1" x14ac:dyDescent="0.2">
      <c r="M37" s="505"/>
      <c r="N37" s="505"/>
      <c r="O37" s="505"/>
      <c r="P37" s="505"/>
      <c r="Q37" s="505"/>
      <c r="R37" s="505"/>
      <c r="S37" s="505"/>
    </row>
    <row r="38" spans="12:20" ht="15" customHeight="1" x14ac:dyDescent="0.2">
      <c r="M38" s="510" t="s">
        <v>1201</v>
      </c>
      <c r="N38" s="510"/>
      <c r="O38" s="510"/>
      <c r="P38" s="510"/>
      <c r="Q38" s="510"/>
      <c r="R38" s="510"/>
      <c r="S38" s="510"/>
    </row>
    <row r="39" spans="12:20" ht="15" customHeight="1" x14ac:dyDescent="0.25">
      <c r="M39" s="509"/>
      <c r="N39" s="509"/>
      <c r="O39" s="509"/>
      <c r="P39" s="509"/>
      <c r="Q39" s="509"/>
      <c r="R39" s="509"/>
      <c r="S39" s="509"/>
    </row>
    <row r="40" spans="12:20" s="20" customFormat="1" ht="16.5" customHeight="1" x14ac:dyDescent="0.2">
      <c r="L40" s="202" t="str">
        <f>IF(Accueil!B22&lt;&gt;"","1","")</f>
        <v>1</v>
      </c>
      <c r="M40" s="507" t="str">
        <f>Accueil!B22</f>
        <v>Usiner des profils, des liaisons et des formes sur des machines conventionnelles, à positionnement numérique et à commande numérique</v>
      </c>
      <c r="N40" s="507"/>
      <c r="O40" s="507"/>
      <c r="P40" s="507"/>
      <c r="Q40" s="507"/>
      <c r="R40" s="507"/>
      <c r="S40" s="507"/>
    </row>
    <row r="41" spans="12:20" s="20" customFormat="1" ht="16.5" customHeight="1" x14ac:dyDescent="0.2">
      <c r="L41" s="202" t="str">
        <f>IF(Accueil!B23&lt;&gt;"","2","")</f>
        <v>2</v>
      </c>
      <c r="M41" s="507" t="str">
        <f>Accueil!B23</f>
        <v>Plaquer des panneaux, des surfaces</v>
      </c>
      <c r="N41" s="507"/>
      <c r="O41" s="507"/>
      <c r="P41" s="507"/>
      <c r="Q41" s="507"/>
      <c r="R41" s="507"/>
      <c r="S41" s="507"/>
    </row>
    <row r="42" spans="12:20" s="20" customFormat="1" ht="16.5" customHeight="1" x14ac:dyDescent="0.2">
      <c r="L42" s="202" t="str">
        <f>IF(Accueil!B24&lt;&gt;"","3","")</f>
        <v>3</v>
      </c>
      <c r="M42" s="507" t="str">
        <f>Accueil!B24</f>
        <v>Préparer les surfaces et appliquer les produits de traitement et de finition</v>
      </c>
      <c r="N42" s="507"/>
      <c r="O42" s="507"/>
      <c r="P42" s="507"/>
      <c r="Q42" s="507"/>
      <c r="R42" s="507"/>
      <c r="S42" s="507"/>
    </row>
    <row r="43" spans="12:20" s="20" customFormat="1" ht="16.5" customHeight="1" x14ac:dyDescent="0.2">
      <c r="L43" s="202" t="str">
        <f>IF(Accueil!B25&lt;&gt;"","4","")</f>
        <v>4</v>
      </c>
      <c r="M43" s="507" t="str">
        <f>Accueil!B25</f>
        <v>Répartir et tracer les fixations</v>
      </c>
      <c r="N43" s="507"/>
      <c r="O43" s="507"/>
      <c r="P43" s="507"/>
      <c r="Q43" s="507"/>
      <c r="R43" s="507"/>
      <c r="S43" s="507"/>
    </row>
    <row r="44" spans="12:20" ht="16.5" customHeight="1" x14ac:dyDescent="0.2">
      <c r="L44" s="202" t="str">
        <f>IF(Accueil!B26&lt;&gt;"","5","")</f>
        <v>5</v>
      </c>
      <c r="M44" s="507" t="str">
        <f>Accueil!B26</f>
        <v>Préparer et ajuster les ouvrages</v>
      </c>
      <c r="N44" s="507"/>
      <c r="O44" s="507"/>
      <c r="P44" s="507"/>
      <c r="Q44" s="507"/>
      <c r="R44" s="507"/>
      <c r="S44" s="507"/>
      <c r="T44" s="20"/>
    </row>
    <row r="45" spans="12:20" ht="16.5" customHeight="1" x14ac:dyDescent="0.2">
      <c r="L45" s="202" t="str">
        <f>IF(Accueil!B27&lt;&gt;"","6","")</f>
        <v>6</v>
      </c>
      <c r="M45" s="507" t="str">
        <f>Accueil!B27</f>
        <v xml:space="preserve">Fixer, solidariser les ouvrages aux supports </v>
      </c>
      <c r="N45" s="507"/>
      <c r="O45" s="507"/>
      <c r="P45" s="507"/>
      <c r="Q45" s="507"/>
      <c r="R45" s="507"/>
      <c r="S45" s="507"/>
      <c r="T45" s="20"/>
    </row>
    <row r="46" spans="12:20" ht="16.5" customHeight="1" x14ac:dyDescent="0.2">
      <c r="L46" s="202" t="str">
        <f>IF(Accueil!B28&lt;&gt;"","7","")</f>
        <v>7</v>
      </c>
      <c r="M46" s="507">
        <f>Accueil!B28</f>
        <v>0</v>
      </c>
      <c r="N46" s="507"/>
      <c r="O46" s="507"/>
      <c r="P46" s="507"/>
      <c r="Q46" s="507"/>
      <c r="R46" s="507"/>
      <c r="S46" s="507"/>
      <c r="T46" s="20"/>
    </row>
    <row r="47" spans="12:20" ht="16.5" customHeight="1" x14ac:dyDescent="0.2">
      <c r="L47" s="202" t="str">
        <f>IF(Accueil!B29&lt;&gt;"","8","")</f>
        <v>8</v>
      </c>
      <c r="M47" s="507">
        <f>Accueil!B29</f>
        <v>0</v>
      </c>
      <c r="N47" s="507"/>
      <c r="O47" s="507"/>
      <c r="P47" s="507"/>
      <c r="Q47" s="507"/>
      <c r="R47" s="507"/>
      <c r="S47" s="507"/>
      <c r="T47" s="20"/>
    </row>
    <row r="48" spans="12:20" ht="12.75" customHeight="1" x14ac:dyDescent="0.2">
      <c r="L48" s="202"/>
      <c r="M48" s="515"/>
      <c r="N48" s="515"/>
      <c r="O48" s="515"/>
      <c r="P48" s="515"/>
      <c r="Q48" s="515"/>
      <c r="R48" s="515"/>
      <c r="S48" s="515"/>
    </row>
    <row r="49" spans="1:20" ht="12.75" customHeight="1" x14ac:dyDescent="0.2"/>
    <row r="50" spans="1:20" ht="12.75" customHeight="1" x14ac:dyDescent="0.2">
      <c r="J50" s="511" t="s">
        <v>19</v>
      </c>
      <c r="K50" s="512"/>
      <c r="L50" s="513" t="s">
        <v>20</v>
      </c>
      <c r="M50" s="514"/>
      <c r="N50" s="513" t="s">
        <v>21</v>
      </c>
      <c r="O50" s="517" t="str">
        <f ca="1">Résultats!B6</f>
        <v>DUBOIS</v>
      </c>
      <c r="P50" s="518"/>
      <c r="Q50" s="513" t="s">
        <v>22</v>
      </c>
      <c r="R50" s="517" t="str">
        <f ca="1">VLOOKUP(O50,'Liste-Elèves'!B2:C37,2,FALSE)</f>
        <v>Victor</v>
      </c>
      <c r="S50" s="518"/>
    </row>
    <row r="51" spans="1:20" ht="12.75" customHeight="1" x14ac:dyDescent="0.2">
      <c r="J51" s="521" t="s">
        <v>48</v>
      </c>
      <c r="K51" s="522"/>
      <c r="L51" s="521">
        <f>Accueil!B8</f>
        <v>2021</v>
      </c>
      <c r="M51" s="522"/>
      <c r="N51" s="516"/>
      <c r="O51" s="519"/>
      <c r="P51" s="520"/>
      <c r="Q51" s="516"/>
      <c r="R51" s="519"/>
      <c r="S51" s="520"/>
    </row>
    <row r="52" spans="1:20" s="20" customFormat="1" ht="12.75" customHeight="1" x14ac:dyDescent="0.2">
      <c r="J52" s="527" t="s">
        <v>23</v>
      </c>
      <c r="K52" s="528"/>
      <c r="L52" s="523" t="str">
        <f>Résultats!B1</f>
        <v>Seconde Bac Pro Technicien Menuisier Agenceur</v>
      </c>
      <c r="M52" s="523"/>
      <c r="N52" s="523"/>
      <c r="O52" s="523"/>
      <c r="P52" s="523"/>
      <c r="Q52" s="523"/>
      <c r="R52" s="523"/>
      <c r="S52" s="524"/>
    </row>
    <row r="53" spans="1:20" ht="18" customHeight="1" x14ac:dyDescent="0.2">
      <c r="J53" s="529"/>
      <c r="K53" s="530"/>
      <c r="L53" s="525"/>
      <c r="M53" s="525"/>
      <c r="N53" s="525"/>
      <c r="O53" s="525"/>
      <c r="P53" s="525"/>
      <c r="Q53" s="525"/>
      <c r="R53" s="525"/>
      <c r="S53" s="526"/>
    </row>
    <row r="54" spans="1:20" ht="15" customHeight="1" x14ac:dyDescent="0.2">
      <c r="J54" s="527" t="s">
        <v>29</v>
      </c>
      <c r="K54" s="528"/>
      <c r="L54" s="536" t="str">
        <f ca="1">UPPER(CELL("contenu",M23))</f>
        <v>TABLETTE D'ANGLE</v>
      </c>
      <c r="M54" s="536"/>
      <c r="N54" s="536"/>
      <c r="O54" s="536"/>
      <c r="P54" s="536"/>
      <c r="Q54" s="536"/>
      <c r="R54" s="536"/>
      <c r="S54" s="537"/>
    </row>
    <row r="55" spans="1:20" ht="15" customHeight="1" x14ac:dyDescent="0.2">
      <c r="J55" s="529"/>
      <c r="K55" s="530"/>
      <c r="L55" s="538"/>
      <c r="M55" s="538"/>
      <c r="N55" s="538"/>
      <c r="O55" s="538"/>
      <c r="P55" s="538"/>
      <c r="Q55" s="538"/>
      <c r="R55" s="538"/>
      <c r="S55" s="539"/>
    </row>
    <row r="56" spans="1:20" ht="12" customHeight="1" x14ac:dyDescent="0.2">
      <c r="J56" s="531"/>
      <c r="K56" s="531"/>
      <c r="L56" s="531"/>
      <c r="M56" s="528"/>
      <c r="N56" s="528"/>
      <c r="O56" s="24"/>
      <c r="P56" s="531"/>
      <c r="Q56" s="531"/>
      <c r="R56" s="540"/>
      <c r="S56" s="540"/>
    </row>
    <row r="57" spans="1:20" ht="12.75" customHeight="1" x14ac:dyDescent="0.2">
      <c r="J57" s="532"/>
      <c r="K57" s="532"/>
      <c r="L57" s="532"/>
      <c r="M57" s="533"/>
      <c r="N57" s="533"/>
      <c r="O57" s="25"/>
      <c r="P57" s="532"/>
      <c r="Q57" s="532"/>
      <c r="R57" s="532"/>
      <c r="S57" s="532"/>
    </row>
    <row r="58" spans="1:20" ht="15" customHeight="1" x14ac:dyDescent="0.2"/>
    <row r="59" spans="1:20" ht="15" customHeight="1" x14ac:dyDescent="0.2">
      <c r="A59" s="1"/>
      <c r="B59" s="23"/>
      <c r="C59" s="23"/>
      <c r="D59" s="23"/>
      <c r="E59" s="23"/>
      <c r="F59" s="23"/>
      <c r="G59" s="23"/>
      <c r="H59" s="23"/>
      <c r="I59" s="23"/>
      <c r="J59" s="23"/>
      <c r="K59" s="23"/>
      <c r="L59" s="23"/>
      <c r="M59" s="23"/>
      <c r="N59" s="23"/>
      <c r="O59" s="23"/>
      <c r="P59" s="23"/>
      <c r="Q59" s="23"/>
      <c r="R59" s="23"/>
      <c r="S59" s="23"/>
      <c r="T59" s="23"/>
    </row>
    <row r="60" spans="1:20" ht="15" customHeight="1" x14ac:dyDescent="0.2">
      <c r="A60" s="1"/>
      <c r="B60" s="23"/>
      <c r="C60" s="23"/>
      <c r="D60" s="23"/>
      <c r="E60" s="23"/>
      <c r="F60" s="23"/>
      <c r="G60" s="23"/>
      <c r="H60" s="23"/>
      <c r="I60" s="23"/>
      <c r="J60" s="23"/>
      <c r="K60" s="23"/>
      <c r="L60" s="23"/>
      <c r="M60" s="23"/>
      <c r="N60" s="23"/>
      <c r="O60" s="23"/>
      <c r="P60" s="23"/>
      <c r="Q60" s="23"/>
      <c r="R60" s="23"/>
      <c r="S60" s="23"/>
      <c r="T60" s="23"/>
    </row>
    <row r="61" spans="1:20" ht="15" customHeight="1" x14ac:dyDescent="0.2">
      <c r="A61" s="1"/>
      <c r="B61" s="23"/>
      <c r="C61" s="23"/>
      <c r="D61" s="23"/>
      <c r="E61" s="23"/>
      <c r="F61" s="23"/>
      <c r="G61" s="23"/>
      <c r="H61" s="23"/>
      <c r="I61" s="23"/>
      <c r="J61" s="23"/>
      <c r="K61" s="23"/>
      <c r="L61" s="23"/>
      <c r="M61" s="23"/>
      <c r="N61" s="23"/>
      <c r="O61" s="23"/>
      <c r="P61" s="23"/>
      <c r="Q61" s="23"/>
      <c r="R61" s="23"/>
      <c r="S61" s="23"/>
      <c r="T61" s="23"/>
    </row>
    <row r="62" spans="1:20" ht="15" customHeight="1" x14ac:dyDescent="0.2">
      <c r="A62" s="1"/>
      <c r="B62" s="23"/>
      <c r="C62" s="23"/>
      <c r="D62" s="23"/>
      <c r="E62" s="23"/>
      <c r="F62" s="23"/>
      <c r="G62" s="23"/>
      <c r="H62" s="23"/>
      <c r="I62" s="23"/>
      <c r="J62" s="23"/>
      <c r="K62" s="23"/>
      <c r="L62" s="23"/>
      <c r="M62" s="23"/>
      <c r="N62" s="23"/>
      <c r="O62" s="23"/>
      <c r="P62" s="23"/>
      <c r="Q62" s="23"/>
      <c r="R62" s="23"/>
      <c r="S62" s="23"/>
      <c r="T62" s="23"/>
    </row>
    <row r="63" spans="1:20" ht="15" customHeight="1" x14ac:dyDescent="0.2">
      <c r="A63" s="1"/>
      <c r="B63" s="23"/>
      <c r="C63" s="23"/>
      <c r="D63" s="23"/>
      <c r="E63" s="23"/>
      <c r="F63" s="23"/>
      <c r="G63" s="23"/>
      <c r="H63" s="23"/>
      <c r="I63" s="23"/>
      <c r="J63" s="23"/>
      <c r="K63" s="23"/>
      <c r="L63" s="23"/>
      <c r="M63" s="23"/>
      <c r="N63" s="23"/>
      <c r="O63" s="23"/>
      <c r="P63" s="23"/>
      <c r="Q63" s="23"/>
      <c r="R63" s="23"/>
      <c r="S63" s="23"/>
      <c r="T63" s="23"/>
    </row>
    <row r="64" spans="1:20" ht="15" customHeight="1" x14ac:dyDescent="0.2">
      <c r="A64" s="1"/>
      <c r="B64" s="23"/>
      <c r="C64" s="23"/>
      <c r="D64" s="23"/>
      <c r="E64" s="23"/>
      <c r="F64" s="23"/>
      <c r="G64" s="23"/>
      <c r="H64" s="23"/>
      <c r="I64" s="23"/>
      <c r="J64" s="23"/>
      <c r="K64" s="23"/>
      <c r="L64" s="23"/>
      <c r="M64" s="23"/>
      <c r="N64" s="23"/>
      <c r="O64" s="23"/>
      <c r="P64" s="23"/>
      <c r="Q64" s="23"/>
      <c r="R64" s="23"/>
      <c r="S64" s="23"/>
      <c r="T64" s="23"/>
    </row>
    <row r="65" spans="1:20" ht="15" customHeight="1" x14ac:dyDescent="0.2">
      <c r="A65" s="1"/>
      <c r="B65" s="23"/>
      <c r="C65" s="23"/>
      <c r="D65" s="23"/>
      <c r="E65" s="23"/>
      <c r="F65" s="23"/>
      <c r="G65" s="23"/>
      <c r="H65" s="23"/>
      <c r="I65" s="23"/>
      <c r="J65" s="23"/>
      <c r="K65" s="23"/>
      <c r="L65" s="23"/>
      <c r="M65" s="23"/>
      <c r="N65" s="23"/>
      <c r="O65" s="23"/>
      <c r="P65" s="23"/>
      <c r="Q65" s="23"/>
      <c r="R65" s="23"/>
      <c r="S65" s="23"/>
      <c r="T65" s="23"/>
    </row>
    <row r="66" spans="1:20" ht="15" customHeight="1" x14ac:dyDescent="0.2">
      <c r="A66" s="1"/>
      <c r="B66" s="23"/>
      <c r="C66" s="23"/>
      <c r="D66" s="23"/>
      <c r="E66" s="23"/>
      <c r="F66" s="23"/>
      <c r="G66" s="23"/>
      <c r="H66" s="23"/>
      <c r="I66" s="23"/>
      <c r="J66" s="23"/>
      <c r="K66" s="23"/>
      <c r="L66" s="23"/>
      <c r="M66" s="23"/>
      <c r="N66" s="23"/>
      <c r="O66" s="23"/>
      <c r="P66" s="23"/>
      <c r="Q66" s="23"/>
      <c r="R66" s="23"/>
      <c r="S66" s="23"/>
      <c r="T66" s="23"/>
    </row>
    <row r="67" spans="1:20" ht="15" customHeight="1" x14ac:dyDescent="0.2">
      <c r="A67" s="1"/>
      <c r="B67" s="23"/>
      <c r="C67" s="23"/>
      <c r="D67" s="23"/>
      <c r="E67" s="23"/>
      <c r="F67" s="23"/>
      <c r="G67" s="23"/>
      <c r="H67" s="23"/>
      <c r="I67" s="23"/>
      <c r="J67" s="23"/>
      <c r="K67" s="23"/>
      <c r="L67" s="23"/>
      <c r="M67" s="23"/>
      <c r="N67" s="23"/>
      <c r="O67" s="23"/>
      <c r="P67" s="23"/>
      <c r="Q67" s="23"/>
      <c r="R67" s="23"/>
      <c r="S67" s="23"/>
      <c r="T67" s="23"/>
    </row>
    <row r="68" spans="1:20" ht="15" customHeight="1" x14ac:dyDescent="0.2">
      <c r="A68" s="1"/>
      <c r="B68" s="23"/>
      <c r="C68" s="23"/>
      <c r="D68" s="23"/>
      <c r="E68" s="23"/>
      <c r="F68" s="23"/>
      <c r="G68" s="23"/>
      <c r="H68" s="23"/>
      <c r="I68" s="23"/>
      <c r="J68" s="23"/>
      <c r="K68" s="23"/>
      <c r="L68" s="23"/>
      <c r="M68" s="23"/>
      <c r="N68" s="23"/>
      <c r="O68" s="23"/>
      <c r="P68" s="23"/>
      <c r="Q68" s="23"/>
      <c r="R68" s="23"/>
      <c r="S68" s="23"/>
      <c r="T68" s="23"/>
    </row>
    <row r="69" spans="1:20" ht="15" customHeight="1" x14ac:dyDescent="0.2">
      <c r="A69" s="1"/>
      <c r="B69" s="23"/>
      <c r="C69" s="23"/>
      <c r="D69" s="23"/>
      <c r="E69" s="23"/>
      <c r="F69" s="23"/>
      <c r="G69" s="23"/>
      <c r="H69" s="23"/>
      <c r="I69" s="23"/>
      <c r="J69" s="23"/>
      <c r="K69" s="23"/>
      <c r="L69" s="23"/>
      <c r="M69" s="23"/>
      <c r="N69" s="23"/>
      <c r="O69" s="23"/>
      <c r="P69" s="23"/>
      <c r="Q69" s="23"/>
      <c r="R69" s="23"/>
      <c r="S69" s="23"/>
      <c r="T69" s="23"/>
    </row>
    <row r="70" spans="1:20" ht="15" customHeight="1" x14ac:dyDescent="0.2">
      <c r="A70" s="1"/>
      <c r="B70" s="23"/>
      <c r="C70" s="23"/>
      <c r="D70" s="23"/>
      <c r="E70" s="23"/>
      <c r="F70" s="23"/>
      <c r="G70" s="23"/>
      <c r="H70" s="23"/>
      <c r="I70" s="23"/>
      <c r="J70" s="23"/>
      <c r="K70" s="23"/>
      <c r="L70" s="23"/>
      <c r="M70" s="23"/>
      <c r="N70" s="23"/>
      <c r="O70" s="23"/>
      <c r="P70" s="23"/>
      <c r="Q70" s="23"/>
      <c r="R70" s="23"/>
      <c r="S70" s="23"/>
      <c r="T70" s="23"/>
    </row>
    <row r="71" spans="1:20" ht="18" customHeight="1" x14ac:dyDescent="0.2">
      <c r="A71" s="1"/>
      <c r="B71" s="23"/>
      <c r="C71" s="23"/>
      <c r="D71" s="23"/>
      <c r="E71" s="23"/>
      <c r="F71" s="23"/>
      <c r="G71" s="23"/>
      <c r="H71" s="23"/>
      <c r="I71" s="23"/>
      <c r="J71" s="23"/>
      <c r="K71" s="23"/>
      <c r="L71" s="23"/>
      <c r="M71" s="23"/>
      <c r="N71" s="23"/>
      <c r="O71" s="23"/>
      <c r="P71" s="23"/>
      <c r="Q71" s="23"/>
      <c r="R71" s="23"/>
      <c r="S71" s="23"/>
      <c r="T71" s="23"/>
    </row>
    <row r="72" spans="1:20" x14ac:dyDescent="0.2">
      <c r="A72" s="1"/>
      <c r="B72" s="23"/>
      <c r="C72" s="23"/>
      <c r="D72" s="23"/>
      <c r="E72" s="23"/>
      <c r="F72" s="23"/>
      <c r="G72" s="23"/>
      <c r="H72" s="23"/>
      <c r="I72" s="23"/>
      <c r="J72" s="23"/>
      <c r="K72" s="23"/>
      <c r="L72" s="23"/>
      <c r="M72" s="23"/>
      <c r="N72" s="23"/>
      <c r="O72" s="23"/>
      <c r="P72" s="23"/>
      <c r="Q72" s="23"/>
      <c r="R72" s="23"/>
      <c r="S72" s="23"/>
      <c r="T72" s="23"/>
    </row>
    <row r="73" spans="1:20" x14ac:dyDescent="0.2">
      <c r="A73" s="1"/>
      <c r="B73" s="23"/>
      <c r="C73" s="23"/>
      <c r="D73" s="23"/>
      <c r="E73" s="23"/>
      <c r="F73" s="23"/>
      <c r="G73" s="23"/>
      <c r="H73" s="23"/>
      <c r="I73" s="23"/>
      <c r="J73" s="23"/>
      <c r="K73" s="23"/>
      <c r="L73" s="23"/>
      <c r="M73" s="23"/>
      <c r="N73" s="23"/>
      <c r="O73" s="23"/>
      <c r="P73" s="23"/>
      <c r="Q73" s="23"/>
      <c r="R73" s="23"/>
      <c r="S73" s="23"/>
      <c r="T73" s="23"/>
    </row>
    <row r="74" spans="1:20" x14ac:dyDescent="0.2">
      <c r="A74" s="1"/>
      <c r="B74" s="23"/>
      <c r="C74" s="23"/>
      <c r="D74" s="23"/>
      <c r="E74" s="23"/>
      <c r="F74" s="23"/>
      <c r="G74" s="23"/>
      <c r="H74" s="23"/>
      <c r="I74" s="23"/>
      <c r="J74" s="23"/>
      <c r="K74" s="23"/>
      <c r="L74" s="23"/>
      <c r="M74" s="23"/>
      <c r="N74" s="23"/>
      <c r="O74" s="23"/>
      <c r="P74" s="23"/>
      <c r="Q74" s="23"/>
      <c r="R74" s="23"/>
      <c r="S74" s="23"/>
      <c r="T74" s="23"/>
    </row>
    <row r="75" spans="1:20" x14ac:dyDescent="0.2">
      <c r="A75" s="1"/>
      <c r="B75" s="23"/>
      <c r="C75" s="23"/>
      <c r="D75" s="23"/>
      <c r="E75" s="23"/>
      <c r="F75" s="23"/>
      <c r="G75" s="23"/>
      <c r="H75" s="23"/>
      <c r="I75" s="23"/>
      <c r="J75" s="23"/>
      <c r="K75" s="23"/>
      <c r="L75" s="23"/>
      <c r="M75" s="23"/>
      <c r="N75" s="23"/>
      <c r="O75" s="23"/>
      <c r="P75" s="23"/>
      <c r="Q75" s="23"/>
      <c r="R75" s="23"/>
      <c r="S75" s="23"/>
      <c r="T75" s="23"/>
    </row>
    <row r="76" spans="1:20" x14ac:dyDescent="0.2">
      <c r="A76" s="1"/>
      <c r="B76" s="23"/>
      <c r="C76" s="23"/>
      <c r="D76" s="23"/>
      <c r="E76" s="23"/>
      <c r="F76" s="23"/>
      <c r="G76" s="23"/>
      <c r="H76" s="23"/>
      <c r="I76" s="23"/>
      <c r="J76" s="23"/>
      <c r="K76" s="23"/>
      <c r="L76" s="23"/>
      <c r="M76" s="23"/>
      <c r="N76" s="23"/>
      <c r="O76" s="23"/>
      <c r="P76" s="23"/>
      <c r="Q76" s="23"/>
      <c r="R76" s="23"/>
      <c r="S76" s="23"/>
      <c r="T76" s="23"/>
    </row>
    <row r="77" spans="1:20" x14ac:dyDescent="0.2">
      <c r="A77" s="1"/>
      <c r="B77" s="23"/>
      <c r="C77" s="23"/>
      <c r="D77" s="23"/>
      <c r="E77" s="23"/>
      <c r="F77" s="23"/>
      <c r="G77" s="23"/>
      <c r="H77" s="23"/>
      <c r="I77" s="23"/>
      <c r="J77" s="23"/>
      <c r="K77" s="23"/>
      <c r="L77" s="23"/>
      <c r="M77" s="23"/>
      <c r="N77" s="23"/>
      <c r="O77" s="23"/>
      <c r="P77" s="23"/>
      <c r="Q77" s="23"/>
      <c r="R77" s="23"/>
      <c r="S77" s="23"/>
      <c r="T77" s="23"/>
    </row>
    <row r="78" spans="1:20" x14ac:dyDescent="0.2">
      <c r="A78" s="1"/>
      <c r="B78" s="23"/>
      <c r="C78" s="23"/>
      <c r="D78" s="23"/>
      <c r="E78" s="23"/>
      <c r="F78" s="23"/>
      <c r="G78" s="23"/>
      <c r="H78" s="23"/>
      <c r="I78" s="23"/>
      <c r="J78" s="23"/>
      <c r="K78" s="23"/>
      <c r="L78" s="23"/>
      <c r="M78" s="23"/>
      <c r="N78" s="23"/>
      <c r="O78" s="23"/>
      <c r="P78" s="23"/>
      <c r="Q78" s="23"/>
      <c r="R78" s="23"/>
      <c r="S78" s="23"/>
      <c r="T78" s="23"/>
    </row>
    <row r="79" spans="1:20" x14ac:dyDescent="0.2">
      <c r="A79" s="1"/>
      <c r="B79" s="23"/>
      <c r="C79" s="23"/>
      <c r="D79" s="23"/>
      <c r="E79" s="23"/>
      <c r="F79" s="23"/>
      <c r="G79" s="23"/>
      <c r="H79" s="23"/>
      <c r="I79" s="23"/>
      <c r="J79" s="23"/>
      <c r="K79" s="23"/>
      <c r="L79" s="23"/>
      <c r="M79" s="23"/>
      <c r="N79" s="23"/>
      <c r="O79" s="23"/>
      <c r="P79" s="23"/>
      <c r="Q79" s="23"/>
      <c r="R79" s="23"/>
      <c r="S79" s="23"/>
      <c r="T79" s="23"/>
    </row>
    <row r="80" spans="1:20" x14ac:dyDescent="0.2">
      <c r="A80" s="1"/>
      <c r="B80" s="23"/>
      <c r="C80" s="23"/>
      <c r="D80" s="23"/>
      <c r="E80" s="23"/>
      <c r="F80" s="23"/>
      <c r="G80" s="23"/>
      <c r="H80" s="23"/>
      <c r="I80" s="23"/>
      <c r="J80" s="23"/>
      <c r="K80" s="23"/>
      <c r="L80" s="23"/>
      <c r="M80" s="23"/>
      <c r="N80" s="23"/>
      <c r="O80" s="23"/>
      <c r="P80" s="23"/>
      <c r="Q80" s="23"/>
      <c r="R80" s="23"/>
      <c r="S80" s="23"/>
      <c r="T80" s="23"/>
    </row>
    <row r="81" spans="1:20" x14ac:dyDescent="0.2">
      <c r="A81" s="1"/>
      <c r="B81" s="23"/>
      <c r="C81" s="23"/>
      <c r="D81" s="23"/>
      <c r="E81" s="23"/>
      <c r="F81" s="23"/>
      <c r="G81" s="23"/>
      <c r="H81" s="23"/>
      <c r="I81" s="23"/>
      <c r="J81" s="23"/>
      <c r="K81" s="23"/>
      <c r="L81" s="23"/>
      <c r="M81" s="23"/>
      <c r="N81" s="23"/>
      <c r="O81" s="23"/>
      <c r="P81" s="23"/>
      <c r="Q81" s="23"/>
      <c r="R81" s="23"/>
      <c r="S81" s="23"/>
      <c r="T81" s="23"/>
    </row>
    <row r="82" spans="1:20" x14ac:dyDescent="0.2">
      <c r="A82" s="1"/>
      <c r="B82" s="23"/>
      <c r="C82" s="23"/>
      <c r="D82" s="23"/>
      <c r="E82" s="23"/>
      <c r="F82" s="23"/>
      <c r="G82" s="23"/>
      <c r="H82" s="23"/>
      <c r="I82" s="23"/>
      <c r="J82" s="23"/>
      <c r="K82" s="23"/>
      <c r="L82" s="23"/>
      <c r="M82" s="23"/>
      <c r="N82" s="23"/>
      <c r="O82" s="23"/>
      <c r="P82" s="23"/>
      <c r="Q82" s="23"/>
      <c r="R82" s="23"/>
      <c r="S82" s="23"/>
      <c r="T82" s="23"/>
    </row>
    <row r="83" spans="1:20" x14ac:dyDescent="0.2">
      <c r="A83" s="1"/>
      <c r="B83" s="23"/>
      <c r="C83" s="23"/>
      <c r="D83" s="23"/>
      <c r="E83" s="23"/>
      <c r="F83" s="23"/>
      <c r="G83" s="23"/>
      <c r="H83" s="23"/>
      <c r="I83" s="23"/>
      <c r="J83" s="23"/>
      <c r="K83" s="23"/>
      <c r="L83" s="23"/>
      <c r="M83" s="23"/>
      <c r="N83" s="23"/>
      <c r="O83" s="23"/>
      <c r="P83" s="23"/>
      <c r="Q83" s="23"/>
      <c r="R83" s="23"/>
      <c r="S83" s="23"/>
      <c r="T83" s="23"/>
    </row>
    <row r="84" spans="1:20" x14ac:dyDescent="0.2">
      <c r="A84" s="1"/>
      <c r="B84" s="23"/>
      <c r="C84" s="23"/>
      <c r="D84" s="23"/>
      <c r="E84" s="23"/>
      <c r="F84" s="23"/>
      <c r="G84" s="23"/>
      <c r="H84" s="23"/>
      <c r="I84" s="23"/>
      <c r="J84" s="23"/>
      <c r="K84" s="23"/>
      <c r="L84" s="23"/>
      <c r="M84" s="23"/>
      <c r="N84" s="23"/>
      <c r="O84" s="23"/>
      <c r="P84" s="23"/>
      <c r="Q84" s="23"/>
      <c r="R84" s="23"/>
      <c r="S84" s="23"/>
      <c r="T84" s="23"/>
    </row>
    <row r="85" spans="1:20" x14ac:dyDescent="0.2">
      <c r="A85" s="1"/>
      <c r="B85" s="23"/>
      <c r="C85" s="23"/>
      <c r="D85" s="23"/>
      <c r="E85" s="23"/>
      <c r="F85" s="23"/>
      <c r="G85" s="23"/>
      <c r="H85" s="23"/>
      <c r="I85" s="23"/>
      <c r="J85" s="23"/>
      <c r="K85" s="23"/>
      <c r="L85" s="23"/>
      <c r="M85" s="23"/>
      <c r="N85" s="23"/>
      <c r="O85" s="23"/>
      <c r="P85" s="23"/>
      <c r="Q85" s="23"/>
      <c r="R85" s="23"/>
      <c r="S85" s="23"/>
      <c r="T85" s="23"/>
    </row>
    <row r="86" spans="1:20" x14ac:dyDescent="0.2">
      <c r="A86" s="1"/>
      <c r="B86" s="23"/>
      <c r="C86" s="23"/>
      <c r="D86" s="23"/>
      <c r="E86" s="23"/>
      <c r="F86" s="23"/>
      <c r="G86" s="23"/>
      <c r="H86" s="23"/>
      <c r="I86" s="23"/>
      <c r="J86" s="23"/>
      <c r="K86" s="23"/>
      <c r="L86" s="23"/>
      <c r="M86" s="23"/>
      <c r="N86" s="23"/>
      <c r="O86" s="23"/>
      <c r="P86" s="23"/>
      <c r="Q86" s="23"/>
      <c r="R86" s="23"/>
      <c r="S86" s="23"/>
      <c r="T86" s="23"/>
    </row>
    <row r="87" spans="1:20" x14ac:dyDescent="0.2">
      <c r="A87" s="1"/>
      <c r="B87" s="23"/>
      <c r="C87" s="23"/>
      <c r="D87" s="23"/>
      <c r="E87" s="23"/>
      <c r="F87" s="23"/>
      <c r="G87" s="23"/>
      <c r="H87" s="23"/>
      <c r="I87" s="23"/>
      <c r="J87" s="23"/>
      <c r="K87" s="23"/>
      <c r="L87" s="23"/>
      <c r="M87" s="23"/>
      <c r="N87" s="23"/>
      <c r="O87" s="23"/>
      <c r="P87" s="23"/>
      <c r="Q87" s="23"/>
      <c r="R87" s="23"/>
      <c r="S87" s="23"/>
      <c r="T87" s="23"/>
    </row>
    <row r="88" spans="1:20" x14ac:dyDescent="0.2">
      <c r="A88" s="1"/>
      <c r="B88" s="23"/>
      <c r="C88" s="23"/>
      <c r="D88" s="23"/>
      <c r="E88" s="23"/>
      <c r="F88" s="23"/>
      <c r="G88" s="23"/>
      <c r="H88" s="23"/>
      <c r="I88" s="23"/>
      <c r="J88" s="23"/>
      <c r="K88" s="23"/>
      <c r="L88" s="23"/>
      <c r="M88" s="23"/>
      <c r="N88" s="23"/>
      <c r="O88" s="23"/>
      <c r="P88" s="23"/>
      <c r="Q88" s="23"/>
      <c r="R88" s="23"/>
      <c r="S88" s="23"/>
      <c r="T88" s="23"/>
    </row>
    <row r="89" spans="1:20" x14ac:dyDescent="0.2">
      <c r="A89" s="1"/>
      <c r="B89" s="23"/>
      <c r="C89" s="23"/>
      <c r="D89" s="23"/>
      <c r="E89" s="23"/>
      <c r="F89" s="23"/>
      <c r="G89" s="23"/>
      <c r="H89" s="23"/>
      <c r="I89" s="23"/>
      <c r="J89" s="23"/>
      <c r="K89" s="23"/>
      <c r="L89" s="23"/>
      <c r="M89" s="23"/>
      <c r="N89" s="23"/>
      <c r="O89" s="23"/>
      <c r="P89" s="23"/>
      <c r="Q89" s="23"/>
      <c r="R89" s="23"/>
      <c r="S89" s="23"/>
      <c r="T89" s="23"/>
    </row>
    <row r="90" spans="1:20" x14ac:dyDescent="0.2">
      <c r="A90" s="1"/>
      <c r="B90" s="23"/>
      <c r="C90" s="23"/>
      <c r="D90" s="23"/>
      <c r="E90" s="23"/>
      <c r="F90" s="23"/>
      <c r="G90" s="23"/>
      <c r="H90" s="23"/>
      <c r="I90" s="23"/>
      <c r="J90" s="23"/>
      <c r="K90" s="23"/>
      <c r="L90" s="23"/>
      <c r="M90" s="23"/>
      <c r="N90" s="23"/>
      <c r="O90" s="23"/>
      <c r="P90" s="23"/>
      <c r="Q90" s="23"/>
      <c r="R90" s="23"/>
      <c r="S90" s="23"/>
      <c r="T90" s="23"/>
    </row>
    <row r="91" spans="1:20" x14ac:dyDescent="0.2">
      <c r="A91" s="1"/>
      <c r="B91" s="23"/>
      <c r="C91" s="23"/>
      <c r="D91" s="23"/>
      <c r="E91" s="23"/>
      <c r="F91" s="23"/>
      <c r="G91" s="23"/>
      <c r="H91" s="23"/>
      <c r="I91" s="23"/>
      <c r="J91" s="23"/>
      <c r="K91" s="23"/>
      <c r="L91" s="23"/>
      <c r="M91" s="23"/>
      <c r="N91" s="23"/>
      <c r="O91" s="23"/>
      <c r="P91" s="23"/>
      <c r="Q91" s="23"/>
      <c r="R91" s="23"/>
      <c r="S91" s="23"/>
      <c r="T91" s="23"/>
    </row>
    <row r="92" spans="1:20" x14ac:dyDescent="0.2">
      <c r="A92" s="1"/>
      <c r="B92" s="23"/>
      <c r="C92" s="23"/>
      <c r="D92" s="23"/>
      <c r="E92" s="23"/>
      <c r="F92" s="23"/>
      <c r="G92" s="23"/>
      <c r="H92" s="23"/>
      <c r="I92" s="23"/>
      <c r="J92" s="23"/>
      <c r="K92" s="23"/>
      <c r="L92" s="23"/>
      <c r="M92" s="23"/>
      <c r="N92" s="23"/>
      <c r="O92" s="23"/>
      <c r="P92" s="23"/>
      <c r="Q92" s="23"/>
      <c r="R92" s="23"/>
      <c r="S92" s="23"/>
      <c r="T92" s="23"/>
    </row>
    <row r="93" spans="1:20" x14ac:dyDescent="0.2">
      <c r="A93" s="1"/>
      <c r="B93" s="23"/>
      <c r="C93" s="23"/>
      <c r="D93" s="23"/>
      <c r="E93" s="23"/>
      <c r="F93" s="23"/>
      <c r="G93" s="23"/>
      <c r="H93" s="23"/>
      <c r="I93" s="23"/>
      <c r="J93" s="23"/>
      <c r="K93" s="23"/>
      <c r="L93" s="23"/>
      <c r="M93" s="23"/>
      <c r="N93" s="23"/>
      <c r="O93" s="23"/>
      <c r="P93" s="23"/>
      <c r="Q93" s="23"/>
      <c r="R93" s="23"/>
      <c r="S93" s="23"/>
      <c r="T93" s="23"/>
    </row>
    <row r="94" spans="1:20" x14ac:dyDescent="0.2">
      <c r="A94" s="1"/>
      <c r="B94" s="23"/>
      <c r="C94" s="23"/>
      <c r="D94" s="23"/>
      <c r="E94" s="23"/>
      <c r="F94" s="23"/>
      <c r="G94" s="23"/>
      <c r="H94" s="23"/>
      <c r="I94" s="23"/>
      <c r="J94" s="23"/>
      <c r="K94" s="23"/>
      <c r="L94" s="23"/>
      <c r="M94" s="23"/>
      <c r="N94" s="23"/>
      <c r="O94" s="23"/>
      <c r="P94" s="23"/>
      <c r="Q94" s="23"/>
      <c r="R94" s="23"/>
      <c r="S94" s="23"/>
      <c r="T94" s="23"/>
    </row>
    <row r="95" spans="1:20" x14ac:dyDescent="0.2">
      <c r="A95" s="1"/>
      <c r="B95" s="23"/>
      <c r="C95" s="23"/>
      <c r="D95" s="23"/>
      <c r="E95" s="23"/>
      <c r="F95" s="23"/>
      <c r="G95" s="23"/>
      <c r="H95" s="23"/>
      <c r="I95" s="23"/>
      <c r="J95" s="23"/>
      <c r="K95" s="23"/>
      <c r="L95" s="23"/>
      <c r="M95" s="23"/>
      <c r="N95" s="23"/>
      <c r="O95" s="23"/>
      <c r="P95" s="23"/>
      <c r="Q95" s="23"/>
      <c r="R95" s="23"/>
      <c r="S95" s="23"/>
      <c r="T95" s="23"/>
    </row>
    <row r="96" spans="1:20" x14ac:dyDescent="0.2">
      <c r="A96" s="1"/>
      <c r="B96" s="23"/>
      <c r="C96" s="23"/>
      <c r="D96" s="23"/>
      <c r="E96" s="23"/>
      <c r="F96" s="23"/>
      <c r="G96" s="23"/>
      <c r="H96" s="23"/>
      <c r="I96" s="23"/>
      <c r="J96" s="23"/>
      <c r="K96" s="23"/>
      <c r="L96" s="23"/>
      <c r="M96" s="23"/>
      <c r="N96" s="23"/>
      <c r="O96" s="23"/>
      <c r="P96" s="23"/>
      <c r="Q96" s="23"/>
      <c r="R96" s="23"/>
      <c r="S96" s="23"/>
      <c r="T96" s="23"/>
    </row>
    <row r="97" spans="1:20" x14ac:dyDescent="0.2">
      <c r="A97" s="1"/>
      <c r="B97" s="23"/>
      <c r="C97" s="23"/>
      <c r="D97" s="23"/>
      <c r="E97" s="23"/>
      <c r="F97" s="23"/>
      <c r="G97" s="23"/>
      <c r="H97" s="23"/>
      <c r="I97" s="23"/>
      <c r="J97" s="23"/>
      <c r="K97" s="23"/>
      <c r="L97" s="23"/>
      <c r="M97" s="23"/>
      <c r="N97" s="23"/>
      <c r="O97" s="23"/>
      <c r="P97" s="23"/>
      <c r="Q97" s="23"/>
      <c r="R97" s="23"/>
      <c r="S97" s="23"/>
      <c r="T97" s="23"/>
    </row>
    <row r="98" spans="1:20" x14ac:dyDescent="0.2">
      <c r="A98" s="1"/>
      <c r="B98" s="23"/>
      <c r="C98" s="23"/>
      <c r="D98" s="23"/>
      <c r="E98" s="23"/>
      <c r="F98" s="23"/>
      <c r="G98" s="23"/>
      <c r="H98" s="23"/>
      <c r="I98" s="23"/>
      <c r="J98" s="23"/>
      <c r="K98" s="23"/>
      <c r="L98" s="23"/>
      <c r="M98" s="23"/>
      <c r="N98" s="23"/>
      <c r="O98" s="23"/>
      <c r="P98" s="23"/>
      <c r="Q98" s="23"/>
      <c r="R98" s="23"/>
      <c r="S98" s="23"/>
      <c r="T98" s="23"/>
    </row>
    <row r="99" spans="1:20" x14ac:dyDescent="0.2">
      <c r="A99" s="1"/>
      <c r="B99" s="23"/>
      <c r="C99" s="23"/>
      <c r="D99" s="23"/>
      <c r="E99" s="23"/>
      <c r="F99" s="23"/>
      <c r="G99" s="23"/>
      <c r="H99" s="23"/>
      <c r="I99" s="23"/>
      <c r="J99" s="23"/>
      <c r="K99" s="23"/>
      <c r="L99" s="23"/>
      <c r="M99" s="23"/>
      <c r="N99" s="23"/>
      <c r="O99" s="23"/>
      <c r="P99" s="23"/>
      <c r="Q99" s="23"/>
      <c r="R99" s="23"/>
      <c r="S99" s="23"/>
      <c r="T99" s="23"/>
    </row>
    <row r="100" spans="1:20" x14ac:dyDescent="0.2">
      <c r="A100" s="1"/>
      <c r="B100" s="23"/>
      <c r="C100" s="23"/>
      <c r="D100" s="23"/>
      <c r="E100" s="23"/>
      <c r="F100" s="23"/>
      <c r="G100" s="23"/>
      <c r="H100" s="23"/>
      <c r="I100" s="23"/>
      <c r="J100" s="23"/>
      <c r="K100" s="23"/>
      <c r="L100" s="23"/>
      <c r="M100" s="23"/>
      <c r="N100" s="23"/>
      <c r="O100" s="23"/>
      <c r="P100" s="23"/>
      <c r="Q100" s="23"/>
      <c r="R100" s="23"/>
      <c r="S100" s="23"/>
      <c r="T100" s="23"/>
    </row>
    <row r="101" spans="1:20" x14ac:dyDescent="0.2">
      <c r="A101" s="1"/>
      <c r="B101" s="23"/>
      <c r="C101" s="23"/>
      <c r="D101" s="23"/>
      <c r="E101" s="23"/>
      <c r="F101" s="23"/>
      <c r="G101" s="23"/>
      <c r="H101" s="23"/>
      <c r="I101" s="23"/>
      <c r="J101" s="23"/>
      <c r="K101" s="23"/>
      <c r="L101" s="23"/>
      <c r="M101" s="23"/>
      <c r="N101" s="23"/>
      <c r="O101" s="23"/>
      <c r="P101" s="23"/>
      <c r="Q101" s="23"/>
      <c r="R101" s="23"/>
      <c r="S101" s="23"/>
      <c r="T101" s="23"/>
    </row>
    <row r="102" spans="1:20" x14ac:dyDescent="0.2">
      <c r="A102" s="1"/>
      <c r="B102" s="23"/>
      <c r="C102" s="23"/>
      <c r="D102" s="23"/>
      <c r="E102" s="23"/>
      <c r="F102" s="23"/>
      <c r="G102" s="23"/>
      <c r="H102" s="23"/>
      <c r="I102" s="23"/>
      <c r="J102" s="23"/>
      <c r="K102" s="23"/>
      <c r="L102" s="23"/>
      <c r="M102" s="23"/>
      <c r="N102" s="23"/>
      <c r="O102" s="23"/>
      <c r="P102" s="23"/>
      <c r="Q102" s="23"/>
      <c r="R102" s="23"/>
      <c r="S102" s="23"/>
      <c r="T102" s="23"/>
    </row>
    <row r="103" spans="1:20" x14ac:dyDescent="0.2">
      <c r="A103" s="1"/>
      <c r="B103" s="23"/>
      <c r="C103" s="23"/>
      <c r="D103" s="23"/>
      <c r="E103" s="23"/>
      <c r="F103" s="23"/>
      <c r="G103" s="23"/>
      <c r="H103" s="23"/>
      <c r="I103" s="23"/>
      <c r="J103" s="23"/>
      <c r="K103" s="23"/>
      <c r="L103" s="23"/>
      <c r="M103" s="23"/>
      <c r="N103" s="23"/>
      <c r="O103" s="23"/>
      <c r="P103" s="23"/>
      <c r="Q103" s="23"/>
      <c r="R103" s="23"/>
      <c r="S103" s="23"/>
      <c r="T103" s="23"/>
    </row>
    <row r="104" spans="1:20" x14ac:dyDescent="0.2">
      <c r="A104" s="1"/>
      <c r="B104" s="23"/>
      <c r="C104" s="23"/>
      <c r="D104" s="23"/>
      <c r="E104" s="23"/>
      <c r="F104" s="23"/>
      <c r="G104" s="23"/>
      <c r="H104" s="23"/>
      <c r="I104" s="23"/>
      <c r="J104" s="23"/>
      <c r="K104" s="23"/>
      <c r="L104" s="23"/>
      <c r="M104" s="23"/>
      <c r="N104" s="23"/>
      <c r="O104" s="23"/>
      <c r="P104" s="23"/>
      <c r="Q104" s="23"/>
      <c r="R104" s="23"/>
      <c r="S104" s="23"/>
      <c r="T104" s="23"/>
    </row>
    <row r="105" spans="1:20" x14ac:dyDescent="0.2">
      <c r="A105" s="1"/>
      <c r="B105" s="23"/>
      <c r="C105" s="23"/>
      <c r="D105" s="23"/>
      <c r="E105" s="23"/>
      <c r="F105" s="23"/>
      <c r="G105" s="23"/>
      <c r="H105" s="23"/>
      <c r="I105" s="23"/>
      <c r="J105" s="23"/>
      <c r="K105" s="23"/>
      <c r="L105" s="23"/>
      <c r="M105" s="23"/>
      <c r="N105" s="23"/>
      <c r="O105" s="23"/>
      <c r="P105" s="23"/>
      <c r="Q105" s="23"/>
      <c r="R105" s="23"/>
      <c r="S105" s="23"/>
      <c r="T105" s="23"/>
    </row>
    <row r="106" spans="1:20" x14ac:dyDescent="0.2">
      <c r="A106" s="1"/>
      <c r="B106" s="23"/>
      <c r="C106" s="23"/>
      <c r="D106" s="23"/>
      <c r="E106" s="23"/>
      <c r="F106" s="23"/>
      <c r="G106" s="23"/>
      <c r="H106" s="23"/>
      <c r="I106" s="23"/>
      <c r="J106" s="23"/>
      <c r="K106" s="23"/>
      <c r="L106" s="23"/>
      <c r="M106" s="23"/>
      <c r="N106" s="23"/>
      <c r="O106" s="23"/>
      <c r="P106" s="23"/>
      <c r="Q106" s="23"/>
      <c r="R106" s="23"/>
      <c r="S106" s="23"/>
      <c r="T106" s="23"/>
    </row>
    <row r="107" spans="1:20" x14ac:dyDescent="0.2">
      <c r="A107" s="1"/>
      <c r="B107" s="23"/>
      <c r="C107" s="23"/>
      <c r="D107" s="23"/>
      <c r="E107" s="23"/>
      <c r="F107" s="23"/>
      <c r="G107" s="23"/>
      <c r="H107" s="23"/>
      <c r="I107" s="23"/>
      <c r="J107" s="23"/>
      <c r="K107" s="23"/>
      <c r="L107" s="23"/>
      <c r="M107" s="23"/>
      <c r="N107" s="23"/>
      <c r="O107" s="23"/>
      <c r="P107" s="23"/>
      <c r="Q107" s="23"/>
      <c r="R107" s="23"/>
      <c r="S107" s="23"/>
      <c r="T107" s="23"/>
    </row>
    <row r="108" spans="1:20" x14ac:dyDescent="0.2">
      <c r="A108" s="1"/>
      <c r="B108" s="23"/>
      <c r="C108" s="23"/>
      <c r="D108" s="23"/>
      <c r="E108" s="23"/>
      <c r="F108" s="23"/>
      <c r="G108" s="23"/>
      <c r="H108" s="23"/>
      <c r="I108" s="23"/>
      <c r="J108" s="23"/>
      <c r="K108" s="23"/>
      <c r="L108" s="23"/>
      <c r="M108" s="23"/>
      <c r="N108" s="23"/>
      <c r="O108" s="23"/>
      <c r="P108" s="23"/>
      <c r="Q108" s="23"/>
      <c r="R108" s="23"/>
      <c r="S108" s="23"/>
      <c r="T108" s="23"/>
    </row>
    <row r="109" spans="1:20" x14ac:dyDescent="0.2">
      <c r="A109" s="1"/>
      <c r="B109" s="23"/>
      <c r="C109" s="23"/>
      <c r="D109" s="23"/>
      <c r="E109" s="23"/>
      <c r="F109" s="23"/>
      <c r="G109" s="23"/>
      <c r="H109" s="23"/>
      <c r="I109" s="23"/>
      <c r="J109" s="23"/>
      <c r="K109" s="23"/>
      <c r="L109" s="23"/>
      <c r="M109" s="23"/>
      <c r="N109" s="23"/>
      <c r="O109" s="23"/>
      <c r="P109" s="23"/>
      <c r="Q109" s="23"/>
      <c r="R109" s="23"/>
      <c r="S109" s="23"/>
      <c r="T109" s="23"/>
    </row>
    <row r="110" spans="1:20" x14ac:dyDescent="0.2">
      <c r="A110" s="1"/>
      <c r="B110" s="23"/>
      <c r="C110" s="23"/>
      <c r="D110" s="23"/>
      <c r="E110" s="23"/>
      <c r="F110" s="23"/>
      <c r="G110" s="23"/>
      <c r="H110" s="23"/>
      <c r="I110" s="23"/>
      <c r="J110" s="23"/>
      <c r="K110" s="23"/>
      <c r="L110" s="23"/>
      <c r="M110" s="23"/>
      <c r="N110" s="23"/>
      <c r="O110" s="23"/>
      <c r="P110" s="23"/>
      <c r="Q110" s="23"/>
      <c r="R110" s="23"/>
      <c r="S110" s="23"/>
      <c r="T110" s="23"/>
    </row>
    <row r="111" spans="1:20" x14ac:dyDescent="0.2">
      <c r="A111" s="1"/>
      <c r="B111" s="23"/>
      <c r="C111" s="23"/>
      <c r="D111" s="23"/>
      <c r="E111" s="23"/>
      <c r="F111" s="23"/>
      <c r="G111" s="23"/>
      <c r="H111" s="23"/>
      <c r="I111" s="23"/>
      <c r="J111" s="23"/>
      <c r="K111" s="23"/>
      <c r="L111" s="23"/>
      <c r="M111" s="23"/>
      <c r="N111" s="23"/>
      <c r="O111" s="23"/>
      <c r="P111" s="23"/>
      <c r="Q111" s="23"/>
      <c r="R111" s="23"/>
      <c r="S111" s="23"/>
      <c r="T111" s="23"/>
    </row>
    <row r="112" spans="1:20" x14ac:dyDescent="0.2">
      <c r="A112" s="1"/>
      <c r="B112" s="23"/>
      <c r="C112" s="23"/>
      <c r="D112" s="23"/>
      <c r="E112" s="23"/>
      <c r="F112" s="23"/>
      <c r="G112" s="23"/>
      <c r="H112" s="23"/>
      <c r="I112" s="23"/>
      <c r="J112" s="23"/>
      <c r="K112" s="23"/>
      <c r="L112" s="23"/>
      <c r="M112" s="23"/>
      <c r="N112" s="23"/>
      <c r="O112" s="23"/>
      <c r="P112" s="23"/>
      <c r="Q112" s="23"/>
      <c r="R112" s="23"/>
      <c r="S112" s="23"/>
      <c r="T112" s="23"/>
    </row>
    <row r="113" spans="1:20" x14ac:dyDescent="0.2">
      <c r="A113" s="1"/>
      <c r="B113" s="23"/>
      <c r="C113" s="23"/>
      <c r="D113" s="23"/>
      <c r="E113" s="23"/>
      <c r="F113" s="23"/>
      <c r="G113" s="23"/>
      <c r="H113" s="23"/>
      <c r="I113" s="23"/>
      <c r="J113" s="23"/>
      <c r="K113" s="23"/>
      <c r="L113" s="23"/>
      <c r="M113" s="23"/>
      <c r="N113" s="23"/>
      <c r="O113" s="23"/>
      <c r="P113" s="23"/>
      <c r="Q113" s="23"/>
      <c r="R113" s="23"/>
      <c r="S113" s="23"/>
      <c r="T113" s="23"/>
    </row>
    <row r="114" spans="1:20" x14ac:dyDescent="0.2">
      <c r="A114" s="1"/>
      <c r="B114" s="23"/>
      <c r="C114" s="23"/>
      <c r="D114" s="23"/>
      <c r="E114" s="23"/>
      <c r="F114" s="23"/>
      <c r="G114" s="23"/>
      <c r="H114" s="23"/>
      <c r="I114" s="23"/>
      <c r="J114" s="23"/>
      <c r="K114" s="23"/>
      <c r="L114" s="23"/>
      <c r="M114" s="23"/>
      <c r="N114" s="23"/>
      <c r="O114" s="23"/>
      <c r="P114" s="23"/>
      <c r="Q114" s="23"/>
      <c r="R114" s="23"/>
      <c r="S114" s="23"/>
      <c r="T114" s="23"/>
    </row>
    <row r="115" spans="1:20" x14ac:dyDescent="0.2">
      <c r="A115" s="1"/>
      <c r="B115" s="23"/>
      <c r="C115" s="23"/>
      <c r="D115" s="23"/>
      <c r="E115" s="23"/>
      <c r="F115" s="23"/>
      <c r="G115" s="23"/>
      <c r="H115" s="23"/>
      <c r="I115" s="23"/>
      <c r="J115" s="23"/>
      <c r="K115" s="23"/>
      <c r="L115" s="23"/>
      <c r="M115" s="23"/>
      <c r="N115" s="23"/>
      <c r="O115" s="23"/>
      <c r="P115" s="23"/>
      <c r="Q115" s="23"/>
      <c r="R115" s="23"/>
      <c r="S115" s="23"/>
      <c r="T115" s="23"/>
    </row>
    <row r="116" spans="1:20" x14ac:dyDescent="0.2">
      <c r="A116" s="1"/>
      <c r="B116" s="23"/>
      <c r="C116" s="23"/>
      <c r="D116" s="23"/>
      <c r="E116" s="23"/>
      <c r="F116" s="23"/>
      <c r="G116" s="23"/>
      <c r="H116" s="23"/>
      <c r="I116" s="23"/>
      <c r="J116" s="23"/>
      <c r="K116" s="23"/>
      <c r="L116" s="23"/>
      <c r="M116" s="23"/>
      <c r="N116" s="23"/>
      <c r="O116" s="23"/>
      <c r="P116" s="23"/>
      <c r="Q116" s="23"/>
      <c r="R116" s="23"/>
      <c r="S116" s="23"/>
      <c r="T116" s="23"/>
    </row>
    <row r="117" spans="1:20" x14ac:dyDescent="0.2">
      <c r="A117" s="1"/>
      <c r="B117" s="23"/>
      <c r="C117" s="23"/>
      <c r="D117" s="23"/>
      <c r="E117" s="23"/>
      <c r="F117" s="23"/>
      <c r="G117" s="23"/>
      <c r="H117" s="23"/>
      <c r="I117" s="23"/>
      <c r="J117" s="23"/>
      <c r="K117" s="23"/>
      <c r="L117" s="23"/>
      <c r="M117" s="23"/>
      <c r="N117" s="23"/>
      <c r="O117" s="23"/>
      <c r="P117" s="23"/>
      <c r="Q117" s="23"/>
      <c r="R117" s="23"/>
      <c r="S117" s="23"/>
      <c r="T117" s="23"/>
    </row>
    <row r="118" spans="1:20" x14ac:dyDescent="0.2">
      <c r="A118" s="1"/>
      <c r="B118" s="23"/>
      <c r="C118" s="23"/>
      <c r="D118" s="23"/>
      <c r="E118" s="23"/>
      <c r="F118" s="23"/>
      <c r="G118" s="23"/>
      <c r="H118" s="23"/>
      <c r="I118" s="23"/>
      <c r="J118" s="23"/>
      <c r="K118" s="23"/>
      <c r="L118" s="23"/>
      <c r="M118" s="23"/>
      <c r="N118" s="23"/>
      <c r="O118" s="23"/>
      <c r="P118" s="23"/>
      <c r="Q118" s="23"/>
      <c r="R118" s="23"/>
      <c r="S118" s="23"/>
      <c r="T118" s="23"/>
    </row>
    <row r="119" spans="1:20" x14ac:dyDescent="0.2">
      <c r="A119" s="1"/>
      <c r="B119" s="23"/>
      <c r="C119" s="23"/>
      <c r="D119" s="23"/>
      <c r="E119" s="23"/>
      <c r="F119" s="23"/>
      <c r="G119" s="23"/>
      <c r="H119" s="23"/>
      <c r="I119" s="23"/>
      <c r="J119" s="23"/>
      <c r="K119" s="23"/>
      <c r="L119" s="23"/>
      <c r="M119" s="23"/>
      <c r="N119" s="23"/>
      <c r="O119" s="23"/>
      <c r="P119" s="23"/>
      <c r="Q119" s="23"/>
      <c r="R119" s="23"/>
      <c r="S119" s="23"/>
      <c r="T119" s="23"/>
    </row>
    <row r="120" spans="1:20" x14ac:dyDescent="0.2">
      <c r="A120" s="1"/>
      <c r="B120" s="23"/>
      <c r="C120" s="23"/>
      <c r="D120" s="23"/>
      <c r="E120" s="23"/>
      <c r="F120" s="23"/>
      <c r="G120" s="23"/>
      <c r="H120" s="23"/>
      <c r="I120" s="23"/>
      <c r="J120" s="23"/>
      <c r="K120" s="23"/>
      <c r="L120" s="23"/>
      <c r="M120" s="23"/>
      <c r="N120" s="23"/>
      <c r="O120" s="23"/>
      <c r="P120" s="23"/>
      <c r="Q120" s="23"/>
      <c r="R120" s="23"/>
      <c r="S120" s="23"/>
      <c r="T120" s="23"/>
    </row>
    <row r="121" spans="1:20" x14ac:dyDescent="0.2">
      <c r="A121" s="1"/>
      <c r="B121" s="23"/>
      <c r="C121" s="23"/>
      <c r="D121" s="23"/>
      <c r="E121" s="23"/>
      <c r="F121" s="23"/>
      <c r="G121" s="23"/>
      <c r="H121" s="23"/>
      <c r="I121" s="23"/>
      <c r="J121" s="23"/>
      <c r="K121" s="23"/>
      <c r="L121" s="23"/>
      <c r="M121" s="23"/>
      <c r="N121" s="23"/>
      <c r="O121" s="23"/>
      <c r="P121" s="23"/>
      <c r="Q121" s="23"/>
      <c r="R121" s="23"/>
      <c r="S121" s="23"/>
      <c r="T121" s="23"/>
    </row>
    <row r="122" spans="1:20" x14ac:dyDescent="0.2">
      <c r="A122" s="1"/>
      <c r="B122" s="23"/>
      <c r="C122" s="23"/>
      <c r="D122" s="23"/>
      <c r="E122" s="23"/>
      <c r="F122" s="23"/>
      <c r="G122" s="23"/>
      <c r="H122" s="23"/>
      <c r="I122" s="23"/>
      <c r="J122" s="23"/>
      <c r="K122" s="23"/>
      <c r="L122" s="23"/>
      <c r="M122" s="23"/>
      <c r="N122" s="23"/>
      <c r="O122" s="23"/>
      <c r="P122" s="23"/>
      <c r="Q122" s="23"/>
      <c r="R122" s="23"/>
      <c r="S122" s="23"/>
      <c r="T122" s="23"/>
    </row>
    <row r="123" spans="1:20" x14ac:dyDescent="0.2">
      <c r="A123" s="1"/>
      <c r="B123" s="1"/>
      <c r="C123" s="1"/>
      <c r="D123" s="1"/>
      <c r="E123" s="1"/>
      <c r="F123" s="1"/>
      <c r="G123" s="1"/>
      <c r="H123" s="1"/>
      <c r="I123" s="1"/>
      <c r="J123" s="1"/>
      <c r="K123" s="1"/>
      <c r="L123" s="1"/>
      <c r="M123" s="1"/>
      <c r="N123" s="1"/>
      <c r="O123" s="1"/>
      <c r="P123" s="1"/>
      <c r="Q123" s="1"/>
      <c r="R123" s="1"/>
      <c r="S123" s="1"/>
    </row>
    <row r="124" spans="1:20" x14ac:dyDescent="0.2">
      <c r="A124" s="1"/>
      <c r="B124" s="1"/>
      <c r="C124" s="1"/>
      <c r="D124" s="1"/>
      <c r="E124" s="1"/>
      <c r="F124" s="1"/>
      <c r="G124" s="1"/>
      <c r="H124" s="1"/>
      <c r="I124" s="1"/>
      <c r="J124" s="1"/>
      <c r="K124" s="1"/>
      <c r="L124" s="1"/>
      <c r="M124" s="1"/>
      <c r="N124" s="1"/>
      <c r="O124" s="1"/>
      <c r="P124" s="1"/>
      <c r="Q124" s="1"/>
      <c r="R124" s="1"/>
      <c r="S124" s="1"/>
    </row>
    <row r="125" spans="1:20" x14ac:dyDescent="0.2">
      <c r="A125" s="1"/>
      <c r="B125" s="1"/>
      <c r="C125" s="1"/>
      <c r="D125" s="1"/>
      <c r="E125" s="1"/>
      <c r="F125" s="1"/>
      <c r="G125" s="1"/>
      <c r="H125" s="1"/>
      <c r="I125" s="1"/>
      <c r="J125" s="1"/>
      <c r="K125" s="1"/>
      <c r="L125" s="1"/>
      <c r="M125" s="1"/>
      <c r="N125" s="1"/>
      <c r="O125" s="1"/>
      <c r="P125" s="1"/>
      <c r="Q125" s="1"/>
      <c r="R125" s="1"/>
      <c r="S125" s="1"/>
    </row>
    <row r="126" spans="1:20" x14ac:dyDescent="0.2">
      <c r="A126" s="1"/>
      <c r="B126" s="1"/>
      <c r="C126" s="1"/>
      <c r="D126" s="1"/>
      <c r="E126" s="1"/>
      <c r="F126" s="1"/>
      <c r="G126" s="1"/>
      <c r="H126" s="1"/>
      <c r="I126" s="1"/>
      <c r="J126" s="1"/>
      <c r="K126" s="1"/>
      <c r="L126" s="1"/>
      <c r="M126" s="1"/>
      <c r="N126" s="1"/>
      <c r="O126" s="1"/>
      <c r="P126" s="1"/>
      <c r="Q126" s="1"/>
      <c r="R126" s="1"/>
      <c r="S126" s="1"/>
    </row>
  </sheetData>
  <sheetProtection password="C0CD" sheet="1" scenarios="1" selectLockedCells="1"/>
  <mergeCells count="47">
    <mergeCell ref="J57:L57"/>
    <mergeCell ref="M57:N57"/>
    <mergeCell ref="P57:Q57"/>
    <mergeCell ref="AA12:AE22"/>
    <mergeCell ref="M11:Q22"/>
    <mergeCell ref="R57:S57"/>
    <mergeCell ref="L54:S55"/>
    <mergeCell ref="R56:S56"/>
    <mergeCell ref="M44:S44"/>
    <mergeCell ref="M45:S45"/>
    <mergeCell ref="M46:S46"/>
    <mergeCell ref="M43:S43"/>
    <mergeCell ref="M32:S32"/>
    <mergeCell ref="M34:S34"/>
    <mergeCell ref="M35:S35"/>
    <mergeCell ref="M36:S36"/>
    <mergeCell ref="L52:S53"/>
    <mergeCell ref="J52:K53"/>
    <mergeCell ref="J54:K55"/>
    <mergeCell ref="J56:L56"/>
    <mergeCell ref="M56:N56"/>
    <mergeCell ref="P56:Q56"/>
    <mergeCell ref="J50:K50"/>
    <mergeCell ref="L50:M50"/>
    <mergeCell ref="M47:S47"/>
    <mergeCell ref="M48:S48"/>
    <mergeCell ref="N50:N51"/>
    <mergeCell ref="O50:P51"/>
    <mergeCell ref="Q50:Q51"/>
    <mergeCell ref="R50:S51"/>
    <mergeCell ref="J51:K51"/>
    <mergeCell ref="L51:M51"/>
    <mergeCell ref="M33:S33"/>
    <mergeCell ref="M41:S41"/>
    <mergeCell ref="T4:U6"/>
    <mergeCell ref="M42:S42"/>
    <mergeCell ref="M31:S31"/>
    <mergeCell ref="M39:S39"/>
    <mergeCell ref="M37:S37"/>
    <mergeCell ref="M38:S38"/>
    <mergeCell ref="M40:S40"/>
    <mergeCell ref="L2:S2"/>
    <mergeCell ref="L3:S3"/>
    <mergeCell ref="L25:R26"/>
    <mergeCell ref="M29:S29"/>
    <mergeCell ref="M30:S30"/>
    <mergeCell ref="M23:Q24"/>
  </mergeCells>
  <conditionalFormatting sqref="M29:S36 M40:S47">
    <cfRule type="containsBlanks" dxfId="1125" priority="10">
      <formula>LEN(TRIM(M29))=0</formula>
    </cfRule>
  </conditionalFormatting>
  <conditionalFormatting sqref="M29:S36">
    <cfRule type="cellIs" dxfId="1124" priority="3" operator="equal">
      <formula>0</formula>
    </cfRule>
  </conditionalFormatting>
  <conditionalFormatting sqref="M40:S47">
    <cfRule type="cellIs" dxfId="1123" priority="2" operator="equal">
      <formula>0</formula>
    </cfRule>
  </conditionalFormatting>
  <conditionalFormatting sqref="R50:S51">
    <cfRule type="containsErrors" dxfId="1122" priority="1">
      <formula>ISERROR(R50)</formula>
    </cfRule>
  </conditionalFormatting>
  <dataValidations count="2">
    <dataValidation type="list" allowBlank="1" showInputMessage="1" showErrorMessage="1" sqref="M37:S37">
      <formula1>sommaire</formula1>
    </dataValidation>
    <dataValidation type="list" allowBlank="1" showInputMessage="1" showErrorMessage="1" sqref="M38:S39 M48">
      <formula1>contenu</formula1>
    </dataValidation>
  </dataValidations>
  <printOptions horizontalCentered="1" verticalCentered="1"/>
  <pageMargins left="0.19685039370078741" right="0" top="0" bottom="0" header="0" footer="0"/>
  <pageSetup paperSize="8" scale="7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sheetPr>
  <dimension ref="A1:K251"/>
  <sheetViews>
    <sheetView showGridLines="0" view="pageBreakPreview" zoomScale="70" zoomScaleNormal="98" zoomScaleSheetLayoutView="70" zoomScalePageLayoutView="90" workbookViewId="0"/>
  </sheetViews>
  <sheetFormatPr baseColWidth="10" defaultRowHeight="12.75" x14ac:dyDescent="0.2"/>
  <cols>
    <col min="2" max="2" width="11.28515625" style="9" customWidth="1"/>
    <col min="3" max="8" width="11.28515625" customWidth="1"/>
    <col min="9" max="9" width="11" customWidth="1"/>
  </cols>
  <sheetData>
    <row r="1" spans="1:11" ht="15" x14ac:dyDescent="0.2">
      <c r="A1" s="417"/>
      <c r="B1" s="417"/>
      <c r="C1" s="417"/>
      <c r="D1" s="417"/>
      <c r="E1" s="417"/>
      <c r="F1" s="417"/>
      <c r="G1" s="417"/>
      <c r="H1" s="417"/>
      <c r="I1" s="417"/>
    </row>
    <row r="2" spans="1:11" ht="15" x14ac:dyDescent="0.2">
      <c r="A2" s="417"/>
      <c r="B2" s="460"/>
      <c r="C2" s="460"/>
      <c r="D2" s="460"/>
      <c r="E2" s="460"/>
      <c r="F2" s="460"/>
      <c r="G2" s="460"/>
      <c r="H2" s="460"/>
      <c r="I2" s="417"/>
    </row>
    <row r="3" spans="1:11" ht="15.75" x14ac:dyDescent="0.2">
      <c r="A3" s="417"/>
      <c r="B3" s="460"/>
      <c r="C3" s="460"/>
      <c r="D3" s="460"/>
      <c r="E3" s="460"/>
      <c r="F3" s="460"/>
      <c r="G3" s="460"/>
      <c r="H3" s="460"/>
      <c r="I3" s="452"/>
      <c r="J3" s="22"/>
    </row>
    <row r="4" spans="1:11" ht="15" x14ac:dyDescent="0.2">
      <c r="A4" s="417"/>
      <c r="B4" s="417"/>
      <c r="C4" s="417"/>
      <c r="D4" s="417"/>
      <c r="E4" s="417"/>
      <c r="F4" s="417"/>
      <c r="G4" s="417"/>
      <c r="H4" s="417"/>
      <c r="I4" s="417"/>
    </row>
    <row r="5" spans="1:11" ht="15" x14ac:dyDescent="0.2">
      <c r="A5" s="417"/>
      <c r="B5" s="417"/>
      <c r="C5" s="417"/>
      <c r="D5" s="417"/>
      <c r="E5" s="417"/>
      <c r="F5" s="417"/>
      <c r="G5" s="417"/>
      <c r="H5" s="417"/>
      <c r="I5" s="417"/>
      <c r="K5" s="26"/>
    </row>
    <row r="6" spans="1:11" ht="15" x14ac:dyDescent="0.2">
      <c r="A6" s="417"/>
      <c r="B6" s="417"/>
      <c r="C6" s="479" t="s">
        <v>2181</v>
      </c>
      <c r="D6" s="479"/>
      <c r="E6" s="480"/>
      <c r="F6" s="479"/>
      <c r="G6" s="479"/>
      <c r="H6" s="479"/>
      <c r="I6" s="479"/>
    </row>
    <row r="7" spans="1:11" ht="17.25" customHeight="1" x14ac:dyDescent="0.2">
      <c r="A7" s="417"/>
      <c r="B7" s="417"/>
      <c r="C7" s="479"/>
      <c r="D7" s="479"/>
      <c r="E7" s="480"/>
      <c r="F7" s="479"/>
      <c r="G7" s="479"/>
      <c r="H7" s="479"/>
      <c r="I7" s="479"/>
    </row>
    <row r="8" spans="1:11" ht="17.25" customHeight="1" x14ac:dyDescent="0.2">
      <c r="A8" s="417"/>
      <c r="B8" s="417"/>
      <c r="C8" s="481" t="s">
        <v>2182</v>
      </c>
      <c r="D8" s="541" t="s">
        <v>2183</v>
      </c>
      <c r="E8" s="541"/>
      <c r="F8" s="541"/>
      <c r="G8" s="541"/>
      <c r="H8" s="541"/>
      <c r="I8" s="541"/>
    </row>
    <row r="9" spans="1:11" ht="17.25" customHeight="1" x14ac:dyDescent="0.2">
      <c r="A9" s="417"/>
      <c r="B9" s="417"/>
      <c r="C9" s="479"/>
      <c r="D9" s="541"/>
      <c r="E9" s="541"/>
      <c r="F9" s="541"/>
      <c r="G9" s="541"/>
      <c r="H9" s="541"/>
      <c r="I9" s="541"/>
      <c r="K9" s="26"/>
    </row>
    <row r="10" spans="1:11" ht="17.25" customHeight="1" x14ac:dyDescent="0.2">
      <c r="A10" s="417"/>
      <c r="B10" s="417"/>
      <c r="C10" s="479"/>
      <c r="D10" s="541"/>
      <c r="E10" s="541"/>
      <c r="F10" s="541"/>
      <c r="G10" s="541"/>
      <c r="H10" s="541"/>
      <c r="I10" s="541"/>
    </row>
    <row r="11" spans="1:11" ht="17.25" customHeight="1" x14ac:dyDescent="0.2">
      <c r="A11" s="417"/>
      <c r="B11" s="417"/>
      <c r="C11" s="481" t="s">
        <v>2182</v>
      </c>
      <c r="D11" s="479" t="s">
        <v>2184</v>
      </c>
      <c r="E11" s="480"/>
      <c r="F11" s="479"/>
      <c r="G11" s="479"/>
      <c r="H11" s="479"/>
      <c r="I11" s="479"/>
    </row>
    <row r="12" spans="1:11" ht="17.25" customHeight="1" x14ac:dyDescent="0.2">
      <c r="A12" s="417"/>
      <c r="B12" s="417"/>
      <c r="C12" s="479"/>
      <c r="D12" s="479"/>
      <c r="E12" s="480"/>
      <c r="F12" s="479"/>
      <c r="G12" s="479"/>
      <c r="H12" s="479"/>
      <c r="I12" s="479"/>
    </row>
    <row r="13" spans="1:11" ht="17.25" customHeight="1" x14ac:dyDescent="0.2">
      <c r="A13" s="417"/>
      <c r="B13" s="417"/>
      <c r="C13" s="479"/>
      <c r="D13" s="479"/>
      <c r="E13" s="479"/>
      <c r="F13" s="479"/>
      <c r="G13" s="479"/>
      <c r="H13" s="479"/>
      <c r="I13" s="479"/>
    </row>
    <row r="14" spans="1:11" ht="17.25" customHeight="1" x14ac:dyDescent="0.2">
      <c r="A14" s="417"/>
      <c r="B14" s="417"/>
      <c r="C14" s="479"/>
      <c r="D14" s="479"/>
      <c r="E14" s="479"/>
      <c r="F14" s="479"/>
      <c r="G14" s="479"/>
      <c r="H14" s="479"/>
      <c r="I14" s="479"/>
    </row>
    <row r="15" spans="1:11" ht="17.25" customHeight="1" x14ac:dyDescent="0.2">
      <c r="A15" s="417"/>
      <c r="B15" s="417"/>
      <c r="C15" s="479"/>
      <c r="D15" s="479"/>
      <c r="E15" s="479"/>
      <c r="F15" s="479"/>
      <c r="G15" s="479"/>
      <c r="H15" s="479"/>
      <c r="I15" s="479"/>
    </row>
    <row r="16" spans="1:11" ht="17.25" customHeight="1" x14ac:dyDescent="0.2">
      <c r="A16" s="417"/>
      <c r="B16" s="417"/>
      <c r="C16" s="482"/>
      <c r="D16" s="482"/>
      <c r="E16" s="482"/>
      <c r="F16" s="482"/>
      <c r="G16" s="482"/>
      <c r="H16" s="482"/>
      <c r="I16" s="482"/>
    </row>
    <row r="17" spans="1:9" ht="17.25" customHeight="1" x14ac:dyDescent="0.2">
      <c r="A17" s="417"/>
      <c r="B17" s="417"/>
      <c r="C17" s="482"/>
      <c r="D17" s="482"/>
      <c r="E17" s="482"/>
      <c r="F17" s="482"/>
      <c r="G17" s="482"/>
      <c r="H17" s="482"/>
      <c r="I17" s="482"/>
    </row>
    <row r="18" spans="1:9" ht="17.25" customHeight="1" x14ac:dyDescent="0.2">
      <c r="A18" s="417"/>
      <c r="B18" s="417"/>
      <c r="C18" s="482"/>
      <c r="D18" s="482"/>
      <c r="E18" s="482"/>
      <c r="F18" s="482"/>
      <c r="G18" s="482"/>
      <c r="H18" s="482"/>
      <c r="I18" s="482"/>
    </row>
    <row r="19" spans="1:9" ht="17.25" customHeight="1" x14ac:dyDescent="0.2">
      <c r="A19" s="417"/>
      <c r="B19" s="417"/>
      <c r="C19" s="487" t="s">
        <v>2185</v>
      </c>
      <c r="D19" s="486"/>
      <c r="E19" s="486"/>
      <c r="F19" s="483"/>
      <c r="G19" s="483"/>
      <c r="H19" s="28"/>
      <c r="I19" s="28"/>
    </row>
    <row r="20" spans="1:9" ht="20.25" customHeight="1" x14ac:dyDescent="0.2">
      <c r="A20" s="417"/>
      <c r="B20" s="417"/>
      <c r="C20" s="488" t="s">
        <v>2186</v>
      </c>
      <c r="D20" s="489"/>
      <c r="E20" s="489"/>
      <c r="F20" s="485"/>
      <c r="G20" s="485"/>
      <c r="H20" s="485"/>
      <c r="I20" s="485"/>
    </row>
    <row r="21" spans="1:9" ht="20.25" customHeight="1" x14ac:dyDescent="0.2">
      <c r="A21" s="417"/>
      <c r="B21" s="417"/>
      <c r="C21" s="488" t="s">
        <v>2187</v>
      </c>
      <c r="D21" s="489"/>
      <c r="E21" s="489"/>
      <c r="F21" s="485"/>
      <c r="G21" s="485"/>
      <c r="H21" s="485"/>
      <c r="I21" s="485"/>
    </row>
    <row r="22" spans="1:9" ht="20.25" customHeight="1" x14ac:dyDescent="0.2">
      <c r="A22" s="417"/>
      <c r="B22" s="452"/>
      <c r="C22" s="488" t="s">
        <v>2188</v>
      </c>
      <c r="D22" s="490"/>
      <c r="E22" s="491"/>
      <c r="F22" s="486"/>
      <c r="G22" s="486"/>
      <c r="H22" s="486"/>
      <c r="I22" s="486"/>
    </row>
    <row r="23" spans="1:9" ht="20.25" customHeight="1" x14ac:dyDescent="0.2">
      <c r="A23" s="417"/>
      <c r="B23" s="417"/>
      <c r="C23" s="488"/>
      <c r="D23" s="490"/>
      <c r="E23" s="489"/>
      <c r="F23" s="486"/>
      <c r="G23" s="486"/>
      <c r="H23" s="486"/>
      <c r="I23" s="486"/>
    </row>
    <row r="24" spans="1:9" ht="20.25" customHeight="1" x14ac:dyDescent="0.2">
      <c r="A24" s="417"/>
      <c r="B24" s="417"/>
      <c r="C24" s="493" t="s">
        <v>2189</v>
      </c>
      <c r="D24" s="492"/>
      <c r="E24" s="492"/>
      <c r="F24" s="486"/>
      <c r="G24" s="486"/>
      <c r="H24" s="486"/>
      <c r="I24" s="486"/>
    </row>
    <row r="25" spans="1:9" ht="15.75" customHeight="1" x14ac:dyDescent="0.2">
      <c r="A25" s="417"/>
      <c r="B25" s="417"/>
      <c r="C25" s="492" t="s">
        <v>2190</v>
      </c>
      <c r="D25" s="492"/>
      <c r="E25" s="492"/>
      <c r="G25" s="486"/>
      <c r="H25" s="486"/>
      <c r="I25" s="486"/>
    </row>
    <row r="26" spans="1:9" ht="17.25" customHeight="1" x14ac:dyDescent="0.2">
      <c r="A26" s="417"/>
      <c r="B26" s="417"/>
      <c r="C26" s="482" t="s">
        <v>2191</v>
      </c>
      <c r="D26" s="482"/>
      <c r="E26" s="482"/>
      <c r="G26" s="489"/>
      <c r="H26" s="27"/>
      <c r="I26" s="27"/>
    </row>
    <row r="27" spans="1:9" ht="17.25" customHeight="1" x14ac:dyDescent="0.2">
      <c r="A27" s="417"/>
      <c r="B27" s="417"/>
      <c r="C27" s="486" t="s">
        <v>2192</v>
      </c>
      <c r="D27" s="486"/>
      <c r="E27" s="486"/>
      <c r="G27" s="489"/>
      <c r="H27" s="27"/>
      <c r="I27" s="27"/>
    </row>
    <row r="28" spans="1:9" ht="17.25" customHeight="1" x14ac:dyDescent="0.2">
      <c r="A28" s="417"/>
      <c r="B28" s="417"/>
      <c r="C28" s="486"/>
      <c r="D28" s="486"/>
      <c r="E28" s="486"/>
      <c r="G28" s="491"/>
      <c r="H28" s="27"/>
      <c r="I28" s="27"/>
    </row>
    <row r="29" spans="1:9" ht="17.25" customHeight="1" x14ac:dyDescent="0.25">
      <c r="A29" s="417"/>
      <c r="B29" s="417"/>
      <c r="C29" s="494" t="s">
        <v>1783</v>
      </c>
      <c r="D29" s="485"/>
      <c r="E29" s="485"/>
      <c r="G29" s="489"/>
      <c r="H29" s="27"/>
      <c r="I29" s="27"/>
    </row>
    <row r="30" spans="1:9" ht="17.25" customHeight="1" x14ac:dyDescent="0.2">
      <c r="A30" s="417"/>
      <c r="B30" s="417"/>
      <c r="C30" s="484" t="s">
        <v>2193</v>
      </c>
      <c r="D30" s="485"/>
      <c r="E30" s="485"/>
      <c r="G30" s="492"/>
      <c r="H30" s="492"/>
      <c r="I30" s="492"/>
    </row>
    <row r="31" spans="1:9" ht="17.25" customHeight="1" x14ac:dyDescent="0.2">
      <c r="A31" s="417"/>
      <c r="B31" s="417"/>
      <c r="C31" s="482" t="s">
        <v>2194</v>
      </c>
      <c r="D31" s="482"/>
      <c r="E31" s="482"/>
      <c r="G31" s="492"/>
      <c r="H31" s="492"/>
      <c r="I31" s="492"/>
    </row>
    <row r="32" spans="1:9" ht="17.25" customHeight="1" x14ac:dyDescent="0.2">
      <c r="A32" s="417"/>
      <c r="B32" s="417"/>
      <c r="G32" s="482"/>
      <c r="H32" s="482"/>
      <c r="I32" s="482"/>
    </row>
    <row r="33" spans="1:9" ht="17.25" customHeight="1" x14ac:dyDescent="0.2">
      <c r="A33" s="417"/>
      <c r="B33" s="417"/>
      <c r="G33" s="486"/>
      <c r="H33" s="486"/>
      <c r="I33" s="486"/>
    </row>
    <row r="34" spans="1:9" ht="17.25" customHeight="1" x14ac:dyDescent="0.2">
      <c r="A34" s="417"/>
      <c r="B34" s="417"/>
      <c r="C34" s="486"/>
      <c r="G34" s="486"/>
      <c r="H34" s="486"/>
      <c r="I34" s="486"/>
    </row>
    <row r="35" spans="1:9" ht="17.25" customHeight="1" x14ac:dyDescent="0.2">
      <c r="A35" s="417"/>
      <c r="B35" s="417"/>
      <c r="C35" s="484"/>
      <c r="G35" s="485"/>
      <c r="H35" s="485"/>
      <c r="I35" s="485"/>
    </row>
    <row r="36" spans="1:9" ht="17.25" customHeight="1" x14ac:dyDescent="0.2">
      <c r="A36" s="417"/>
      <c r="B36" s="417"/>
      <c r="C36" s="480" t="s">
        <v>2200</v>
      </c>
      <c r="G36" s="480" t="s">
        <v>2195</v>
      </c>
      <c r="H36" s="485"/>
      <c r="I36" s="485"/>
    </row>
    <row r="37" spans="1:9" ht="17.25" customHeight="1" x14ac:dyDescent="0.2">
      <c r="A37" s="417"/>
      <c r="B37" s="417"/>
      <c r="C37" s="480" t="s">
        <v>2205</v>
      </c>
      <c r="G37" s="480" t="s">
        <v>2196</v>
      </c>
      <c r="H37" s="482"/>
      <c r="I37" s="482"/>
    </row>
    <row r="38" spans="1:9" ht="17.25" customHeight="1" x14ac:dyDescent="0.2">
      <c r="A38" s="417"/>
      <c r="B38" s="417"/>
      <c r="C38" s="480" t="s">
        <v>2206</v>
      </c>
      <c r="D38" s="417"/>
      <c r="E38" s="495"/>
      <c r="G38" s="480" t="s">
        <v>2197</v>
      </c>
      <c r="H38" s="495"/>
      <c r="I38" s="495"/>
    </row>
    <row r="39" spans="1:9" ht="17.25" customHeight="1" x14ac:dyDescent="0.2">
      <c r="A39" s="417"/>
      <c r="B39" s="417"/>
      <c r="C39" s="480" t="s">
        <v>2208</v>
      </c>
      <c r="D39" s="417"/>
      <c r="E39" s="417"/>
      <c r="G39" s="480" t="s">
        <v>2198</v>
      </c>
      <c r="H39" s="417"/>
      <c r="I39" s="417"/>
    </row>
    <row r="40" spans="1:9" ht="17.25" customHeight="1" x14ac:dyDescent="0.2">
      <c r="A40" s="417"/>
      <c r="B40" s="417"/>
      <c r="C40" s="480" t="s">
        <v>2209</v>
      </c>
      <c r="D40" s="417"/>
      <c r="E40" s="417"/>
      <c r="G40" s="480" t="s">
        <v>2199</v>
      </c>
      <c r="H40" s="417"/>
      <c r="I40" s="417"/>
    </row>
    <row r="41" spans="1:9" ht="17.25" customHeight="1" x14ac:dyDescent="0.2">
      <c r="A41" s="417"/>
      <c r="B41" s="417"/>
      <c r="C41" s="480"/>
      <c r="D41" s="495"/>
      <c r="E41" s="495"/>
      <c r="G41" s="480" t="s">
        <v>2200</v>
      </c>
      <c r="H41" s="495"/>
      <c r="I41" s="495"/>
    </row>
    <row r="42" spans="1:9" ht="17.25" customHeight="1" x14ac:dyDescent="0.2">
      <c r="A42" s="417"/>
      <c r="B42" s="417"/>
      <c r="C42" s="480"/>
      <c r="D42" s="495"/>
      <c r="E42" s="495"/>
      <c r="G42" s="480" t="s">
        <v>2201</v>
      </c>
      <c r="H42" s="495"/>
      <c r="I42" s="495"/>
    </row>
    <row r="43" spans="1:9" ht="17.25" customHeight="1" x14ac:dyDescent="0.2">
      <c r="A43" s="417"/>
      <c r="B43" s="417"/>
      <c r="C43" s="480"/>
      <c r="D43" s="485"/>
      <c r="E43" s="485"/>
      <c r="G43" s="480" t="s">
        <v>2202</v>
      </c>
      <c r="H43" s="485"/>
      <c r="I43" s="485"/>
    </row>
    <row r="44" spans="1:9" ht="17.25" customHeight="1" x14ac:dyDescent="0.2">
      <c r="A44" s="417"/>
      <c r="B44" s="417"/>
      <c r="C44" s="480"/>
      <c r="D44" s="485"/>
      <c r="E44" s="485"/>
      <c r="G44" s="480" t="s">
        <v>2203</v>
      </c>
      <c r="H44" s="485"/>
      <c r="I44" s="485"/>
    </row>
    <row r="45" spans="1:9" ht="17.25" customHeight="1" x14ac:dyDescent="0.2">
      <c r="A45" s="417"/>
      <c r="B45" s="417"/>
      <c r="C45" s="480"/>
      <c r="D45" s="485"/>
      <c r="E45" s="485"/>
      <c r="G45" s="480" t="s">
        <v>2204</v>
      </c>
      <c r="H45" s="485"/>
      <c r="I45" s="485"/>
    </row>
    <row r="46" spans="1:9" ht="17.25" customHeight="1" x14ac:dyDescent="0.2">
      <c r="A46" s="417"/>
      <c r="B46" s="417"/>
      <c r="C46" s="480"/>
      <c r="D46" s="485"/>
      <c r="E46" s="485"/>
      <c r="F46" s="485"/>
      <c r="G46" s="480" t="s">
        <v>2207</v>
      </c>
      <c r="H46" s="485"/>
      <c r="I46" s="485"/>
    </row>
    <row r="47" spans="1:9" ht="17.25" customHeight="1" x14ac:dyDescent="0.2">
      <c r="A47" s="417"/>
      <c r="B47" s="417"/>
      <c r="C47" s="485"/>
      <c r="D47" s="485"/>
      <c r="E47" s="485"/>
      <c r="F47" s="485"/>
      <c r="G47" s="485"/>
      <c r="H47" s="485"/>
      <c r="I47" s="485"/>
    </row>
    <row r="48" spans="1:9" ht="17.25" customHeight="1" x14ac:dyDescent="0.2">
      <c r="A48" s="417"/>
      <c r="B48" s="417"/>
      <c r="C48" s="417"/>
      <c r="D48" s="417"/>
      <c r="E48" s="417"/>
      <c r="F48" s="417"/>
      <c r="G48" s="417"/>
      <c r="H48" s="417"/>
      <c r="I48" s="417"/>
    </row>
    <row r="49" spans="1:10" ht="17.25" customHeight="1" x14ac:dyDescent="0.2">
      <c r="A49" s="417"/>
      <c r="B49" s="417"/>
      <c r="C49" s="417"/>
      <c r="D49" s="417"/>
      <c r="E49" s="417"/>
      <c r="F49" s="417"/>
      <c r="G49" s="417"/>
      <c r="H49" s="417"/>
      <c r="I49" s="417"/>
    </row>
    <row r="50" spans="1:10" x14ac:dyDescent="0.2">
      <c r="C50" s="27"/>
      <c r="D50" s="27"/>
      <c r="E50" s="27"/>
      <c r="F50" s="27"/>
      <c r="G50" s="27"/>
      <c r="H50" s="27"/>
      <c r="I50" s="27"/>
    </row>
    <row r="51" spans="1:10" x14ac:dyDescent="0.2">
      <c r="C51" s="27"/>
      <c r="D51" s="27"/>
      <c r="E51" s="27"/>
      <c r="F51" s="27"/>
      <c r="G51" s="27"/>
      <c r="H51" s="27"/>
      <c r="I51" s="27"/>
    </row>
    <row r="52" spans="1:10" x14ac:dyDescent="0.2">
      <c r="A52" s="23"/>
      <c r="B52" s="23"/>
      <c r="C52" s="23"/>
      <c r="D52" s="23"/>
      <c r="E52" s="23"/>
      <c r="F52" s="23"/>
      <c r="G52" s="23"/>
      <c r="H52" s="23"/>
      <c r="I52" s="23"/>
      <c r="J52" s="23"/>
    </row>
    <row r="53" spans="1:10" x14ac:dyDescent="0.2">
      <c r="A53" s="23"/>
      <c r="B53" s="23"/>
      <c r="C53" s="23"/>
      <c r="D53" s="23"/>
      <c r="E53" s="23"/>
      <c r="F53" s="23"/>
      <c r="G53" s="23"/>
      <c r="H53" s="23"/>
      <c r="I53" s="23"/>
      <c r="J53" s="23"/>
    </row>
    <row r="54" spans="1:10" x14ac:dyDescent="0.2">
      <c r="A54" s="23"/>
      <c r="B54" s="23"/>
      <c r="C54" s="23"/>
      <c r="D54" s="23"/>
      <c r="E54" s="23"/>
      <c r="F54" s="23"/>
      <c r="G54" s="23"/>
      <c r="H54" s="23"/>
      <c r="I54" s="23"/>
      <c r="J54" s="23"/>
    </row>
    <row r="55" spans="1:10" x14ac:dyDescent="0.2">
      <c r="A55" s="23"/>
      <c r="B55" s="23"/>
      <c r="C55" s="23"/>
      <c r="D55" s="23"/>
      <c r="E55" s="23"/>
      <c r="F55" s="23"/>
      <c r="G55" s="23"/>
      <c r="H55" s="23"/>
      <c r="I55" s="23"/>
      <c r="J55" s="23"/>
    </row>
    <row r="56" spans="1:10" ht="14.25" customHeight="1" x14ac:dyDescent="0.2">
      <c r="A56" s="23"/>
      <c r="B56" s="23"/>
      <c r="C56" s="23"/>
      <c r="D56" s="23"/>
      <c r="E56" s="23"/>
      <c r="F56" s="23"/>
      <c r="G56" s="23"/>
      <c r="H56" s="23"/>
      <c r="I56" s="23"/>
      <c r="J56" s="23"/>
    </row>
    <row r="57" spans="1:10" x14ac:dyDescent="0.2">
      <c r="A57" s="23"/>
      <c r="B57" s="23"/>
      <c r="C57" s="23"/>
      <c r="D57" s="23"/>
      <c r="E57" s="23"/>
      <c r="F57" s="23"/>
      <c r="G57" s="23"/>
      <c r="H57" s="23"/>
      <c r="I57" s="23"/>
      <c r="J57" s="23"/>
    </row>
    <row r="58" spans="1:10" x14ac:dyDescent="0.2">
      <c r="A58" s="23"/>
      <c r="B58" s="23"/>
      <c r="C58" s="23"/>
      <c r="D58" s="23"/>
      <c r="E58" s="23"/>
      <c r="F58" s="23"/>
      <c r="G58" s="23"/>
      <c r="H58" s="23"/>
      <c r="I58" s="23"/>
      <c r="J58" s="23"/>
    </row>
    <row r="59" spans="1:10" x14ac:dyDescent="0.2">
      <c r="A59" s="23"/>
      <c r="B59" s="23"/>
      <c r="C59" s="23"/>
      <c r="D59" s="23"/>
      <c r="E59" s="23"/>
      <c r="F59" s="23"/>
      <c r="G59" s="23"/>
      <c r="H59" s="23"/>
      <c r="I59" s="23"/>
      <c r="J59" s="23"/>
    </row>
    <row r="60" spans="1:10" x14ac:dyDescent="0.2">
      <c r="A60" s="23"/>
      <c r="B60" s="23"/>
      <c r="C60" s="23"/>
      <c r="D60" s="23"/>
      <c r="E60" s="23"/>
      <c r="F60" s="23"/>
      <c r="G60" s="23"/>
      <c r="H60" s="23"/>
      <c r="I60" s="23"/>
      <c r="J60" s="23"/>
    </row>
    <row r="61" spans="1:10" x14ac:dyDescent="0.2">
      <c r="A61" s="23"/>
      <c r="B61" s="23"/>
      <c r="C61" s="23"/>
      <c r="D61" s="23"/>
      <c r="E61" s="23"/>
      <c r="F61" s="23"/>
      <c r="G61" s="23"/>
      <c r="H61" s="23"/>
      <c r="I61" s="23"/>
      <c r="J61" s="23"/>
    </row>
    <row r="62" spans="1:10" x14ac:dyDescent="0.2">
      <c r="A62" s="23"/>
      <c r="B62" s="23"/>
      <c r="C62" s="23"/>
      <c r="D62" s="23"/>
      <c r="E62" s="23"/>
      <c r="F62" s="23"/>
      <c r="G62" s="23"/>
      <c r="H62" s="23"/>
      <c r="I62" s="23"/>
      <c r="J62" s="23"/>
    </row>
    <row r="63" spans="1:10" x14ac:dyDescent="0.2">
      <c r="A63" s="23"/>
      <c r="B63" s="23"/>
      <c r="C63" s="23"/>
      <c r="D63" s="23"/>
      <c r="E63" s="23"/>
      <c r="F63" s="23"/>
      <c r="G63" s="23"/>
      <c r="H63" s="23"/>
      <c r="I63" s="23"/>
      <c r="J63" s="23"/>
    </row>
    <row r="64" spans="1:10" x14ac:dyDescent="0.2">
      <c r="A64" s="23"/>
      <c r="B64" s="23"/>
      <c r="C64" s="23"/>
      <c r="D64" s="23"/>
      <c r="E64" s="23"/>
      <c r="F64" s="23"/>
      <c r="G64" s="23"/>
      <c r="H64" s="23"/>
      <c r="I64" s="23"/>
      <c r="J64" s="23"/>
    </row>
    <row r="65" spans="1:10" x14ac:dyDescent="0.2">
      <c r="A65" s="23"/>
      <c r="B65" s="23"/>
      <c r="C65" s="23"/>
      <c r="D65" s="23"/>
      <c r="E65" s="23"/>
      <c r="F65" s="23"/>
      <c r="G65" s="23"/>
      <c r="H65" s="23"/>
      <c r="I65" s="23"/>
      <c r="J65" s="23"/>
    </row>
    <row r="66" spans="1:10" x14ac:dyDescent="0.2">
      <c r="A66" s="23"/>
      <c r="B66" s="23"/>
      <c r="C66" s="23"/>
      <c r="D66" s="23"/>
      <c r="E66" s="23"/>
      <c r="F66" s="23"/>
      <c r="G66" s="23"/>
      <c r="H66" s="23"/>
      <c r="I66" s="23"/>
      <c r="J66" s="23"/>
    </row>
    <row r="67" spans="1:10" x14ac:dyDescent="0.2">
      <c r="A67" s="23"/>
      <c r="B67" s="23"/>
      <c r="C67" s="23"/>
      <c r="D67" s="23"/>
      <c r="E67" s="23"/>
      <c r="F67" s="23"/>
      <c r="G67" s="23"/>
      <c r="H67" s="23"/>
      <c r="I67" s="23"/>
      <c r="J67" s="23"/>
    </row>
    <row r="68" spans="1:10" x14ac:dyDescent="0.2">
      <c r="A68" s="23"/>
      <c r="B68" s="23"/>
      <c r="C68" s="23"/>
      <c r="D68" s="23"/>
      <c r="E68" s="23"/>
      <c r="F68" s="23"/>
      <c r="G68" s="23"/>
      <c r="H68" s="23"/>
      <c r="I68" s="23"/>
      <c r="J68" s="23"/>
    </row>
    <row r="69" spans="1:10" x14ac:dyDescent="0.2">
      <c r="A69" s="23"/>
      <c r="B69" s="23"/>
      <c r="C69" s="23"/>
      <c r="D69" s="23"/>
      <c r="E69" s="23"/>
      <c r="F69" s="23"/>
      <c r="G69" s="23"/>
      <c r="H69" s="23"/>
      <c r="I69" s="23"/>
      <c r="J69" s="23"/>
    </row>
    <row r="70" spans="1:10" x14ac:dyDescent="0.2">
      <c r="A70" s="23"/>
      <c r="B70" s="23"/>
      <c r="C70" s="23"/>
      <c r="D70" s="23"/>
      <c r="E70" s="23"/>
      <c r="F70" s="23"/>
      <c r="G70" s="23"/>
      <c r="H70" s="23"/>
      <c r="I70" s="23"/>
      <c r="J70" s="23"/>
    </row>
    <row r="71" spans="1:10" x14ac:dyDescent="0.2">
      <c r="A71" s="23"/>
      <c r="B71" s="23"/>
      <c r="C71" s="23"/>
      <c r="D71" s="23"/>
      <c r="E71" s="23"/>
      <c r="F71" s="23"/>
      <c r="G71" s="23"/>
      <c r="H71" s="23"/>
      <c r="I71" s="23"/>
      <c r="J71" s="23"/>
    </row>
    <row r="72" spans="1:10" x14ac:dyDescent="0.2">
      <c r="A72" s="23"/>
      <c r="B72" s="23"/>
      <c r="C72" s="23"/>
      <c r="D72" s="23"/>
      <c r="E72" s="23"/>
      <c r="F72" s="23"/>
      <c r="G72" s="23"/>
      <c r="H72" s="23"/>
      <c r="I72" s="23"/>
      <c r="J72" s="23"/>
    </row>
    <row r="73" spans="1:10" x14ac:dyDescent="0.2">
      <c r="A73" s="23"/>
      <c r="B73" s="23"/>
      <c r="C73" s="23"/>
      <c r="D73" s="23"/>
      <c r="E73" s="23"/>
      <c r="F73" s="23"/>
      <c r="G73" s="23"/>
      <c r="H73" s="23"/>
      <c r="I73" s="23"/>
      <c r="J73" s="23"/>
    </row>
    <row r="74" spans="1:10" x14ac:dyDescent="0.2">
      <c r="A74" s="23"/>
      <c r="B74" s="23"/>
      <c r="C74" s="23"/>
      <c r="D74" s="23"/>
      <c r="E74" s="23"/>
      <c r="F74" s="23"/>
      <c r="G74" s="23"/>
      <c r="H74" s="23"/>
      <c r="I74" s="23"/>
      <c r="J74" s="23"/>
    </row>
    <row r="75" spans="1:10" x14ac:dyDescent="0.2">
      <c r="A75" s="23"/>
      <c r="B75" s="23"/>
      <c r="C75" s="23"/>
      <c r="D75" s="23"/>
      <c r="E75" s="23"/>
      <c r="F75" s="23"/>
      <c r="G75" s="23"/>
      <c r="H75" s="23"/>
      <c r="I75" s="23"/>
      <c r="J75" s="23"/>
    </row>
    <row r="76" spans="1:10" x14ac:dyDescent="0.2">
      <c r="A76" s="23"/>
      <c r="B76" s="23"/>
      <c r="C76" s="23"/>
      <c r="D76" s="23"/>
      <c r="E76" s="23"/>
      <c r="F76" s="23"/>
      <c r="G76" s="23"/>
      <c r="H76" s="23"/>
      <c r="I76" s="23"/>
      <c r="J76" s="23"/>
    </row>
    <row r="77" spans="1:10" x14ac:dyDescent="0.2">
      <c r="A77" s="23"/>
      <c r="B77" s="23"/>
      <c r="C77" s="23"/>
      <c r="D77" s="23"/>
      <c r="E77" s="23"/>
      <c r="F77" s="23"/>
      <c r="G77" s="23"/>
      <c r="H77" s="23"/>
      <c r="I77" s="23"/>
      <c r="J77" s="23"/>
    </row>
    <row r="78" spans="1:10" x14ac:dyDescent="0.2">
      <c r="A78" s="23"/>
      <c r="B78" s="23"/>
      <c r="C78" s="23"/>
      <c r="D78" s="23"/>
      <c r="E78" s="23"/>
      <c r="F78" s="23"/>
      <c r="G78" s="23"/>
      <c r="H78" s="23"/>
      <c r="I78" s="23"/>
      <c r="J78" s="23"/>
    </row>
    <row r="79" spans="1:10" x14ac:dyDescent="0.2">
      <c r="A79" s="23"/>
      <c r="B79" s="23"/>
      <c r="C79" s="23"/>
      <c r="D79" s="23"/>
      <c r="E79" s="23"/>
      <c r="F79" s="23"/>
      <c r="G79" s="23"/>
      <c r="H79" s="23"/>
      <c r="I79" s="23"/>
      <c r="J79" s="23"/>
    </row>
    <row r="80" spans="1:10" x14ac:dyDescent="0.2">
      <c r="A80" s="23"/>
      <c r="B80" s="23"/>
      <c r="C80" s="23"/>
      <c r="D80" s="23"/>
      <c r="E80" s="23"/>
      <c r="F80" s="23"/>
      <c r="G80" s="23"/>
      <c r="H80" s="23"/>
      <c r="I80" s="23"/>
      <c r="J80" s="23"/>
    </row>
    <row r="81" spans="1:10" x14ac:dyDescent="0.2">
      <c r="A81" s="23"/>
      <c r="B81" s="23"/>
      <c r="C81" s="23"/>
      <c r="D81" s="23"/>
      <c r="E81" s="23"/>
      <c r="F81" s="23"/>
      <c r="G81" s="23"/>
      <c r="H81" s="23"/>
      <c r="I81" s="23"/>
      <c r="J81" s="23"/>
    </row>
    <row r="82" spans="1:10" x14ac:dyDescent="0.2">
      <c r="A82" s="23"/>
      <c r="B82" s="23"/>
      <c r="C82" s="23"/>
      <c r="D82" s="23"/>
      <c r="E82" s="23"/>
      <c r="F82" s="23"/>
      <c r="G82" s="23"/>
      <c r="H82" s="23"/>
      <c r="I82" s="23"/>
      <c r="J82" s="23"/>
    </row>
    <row r="83" spans="1:10" x14ac:dyDescent="0.2">
      <c r="A83" s="23"/>
      <c r="B83" s="23"/>
      <c r="C83" s="23"/>
      <c r="D83" s="23"/>
      <c r="E83" s="23"/>
      <c r="F83" s="23"/>
      <c r="G83" s="23"/>
      <c r="H83" s="23"/>
      <c r="I83" s="23"/>
      <c r="J83" s="23"/>
    </row>
    <row r="84" spans="1:10" x14ac:dyDescent="0.2">
      <c r="A84" s="23"/>
      <c r="B84" s="23"/>
      <c r="C84" s="23"/>
      <c r="D84" s="23"/>
      <c r="E84" s="23"/>
      <c r="F84" s="23"/>
      <c r="G84" s="23"/>
      <c r="H84" s="23"/>
      <c r="I84" s="23"/>
      <c r="J84" s="23"/>
    </row>
    <row r="85" spans="1:10" x14ac:dyDescent="0.2">
      <c r="A85" s="23"/>
      <c r="B85" s="23"/>
      <c r="C85" s="23"/>
      <c r="D85" s="23"/>
      <c r="E85" s="23"/>
      <c r="F85" s="23"/>
      <c r="G85" s="23"/>
      <c r="H85" s="23"/>
      <c r="I85" s="23"/>
      <c r="J85" s="23"/>
    </row>
    <row r="86" spans="1:10" x14ac:dyDescent="0.2">
      <c r="A86" s="23"/>
      <c r="B86" s="23"/>
      <c r="C86" s="23"/>
      <c r="D86" s="23"/>
      <c r="E86" s="23"/>
      <c r="F86" s="23"/>
      <c r="G86" s="23"/>
      <c r="H86" s="23"/>
      <c r="I86" s="23"/>
      <c r="J86" s="23"/>
    </row>
    <row r="87" spans="1:10" x14ac:dyDescent="0.2">
      <c r="A87" s="23"/>
      <c r="B87" s="23"/>
      <c r="C87" s="23"/>
      <c r="D87" s="23"/>
      <c r="E87" s="23"/>
      <c r="F87" s="23"/>
      <c r="G87" s="23"/>
      <c r="H87" s="23"/>
      <c r="I87" s="23"/>
      <c r="J87" s="23"/>
    </row>
    <row r="88" spans="1:10" x14ac:dyDescent="0.2">
      <c r="A88" s="23"/>
      <c r="B88" s="23"/>
      <c r="C88" s="23"/>
      <c r="D88" s="23"/>
      <c r="E88" s="23"/>
      <c r="F88" s="23"/>
      <c r="G88" s="23"/>
      <c r="H88" s="23"/>
      <c r="I88" s="23"/>
      <c r="J88" s="23"/>
    </row>
    <row r="89" spans="1:10" x14ac:dyDescent="0.2">
      <c r="A89" s="23"/>
      <c r="B89" s="23"/>
      <c r="C89" s="23"/>
      <c r="D89" s="23"/>
      <c r="E89" s="23"/>
      <c r="F89" s="23"/>
      <c r="G89" s="23"/>
      <c r="H89" s="23"/>
      <c r="I89" s="23"/>
      <c r="J89" s="23"/>
    </row>
    <row r="90" spans="1:10" x14ac:dyDescent="0.2">
      <c r="A90" s="23"/>
      <c r="B90" s="23"/>
      <c r="C90" s="23"/>
      <c r="D90" s="23"/>
      <c r="E90" s="23"/>
      <c r="F90" s="23"/>
      <c r="G90" s="23"/>
      <c r="H90" s="23"/>
      <c r="I90" s="23"/>
      <c r="J90" s="23"/>
    </row>
    <row r="91" spans="1:10" x14ac:dyDescent="0.2">
      <c r="A91" s="23"/>
      <c r="B91" s="23"/>
      <c r="C91" s="23"/>
      <c r="D91" s="23"/>
      <c r="E91" s="23"/>
      <c r="F91" s="23"/>
      <c r="G91" s="23"/>
      <c r="H91" s="23"/>
      <c r="I91" s="23"/>
      <c r="J91" s="23"/>
    </row>
    <row r="92" spans="1:10" x14ac:dyDescent="0.2">
      <c r="A92" s="23"/>
      <c r="B92" s="23"/>
      <c r="C92" s="23"/>
      <c r="D92" s="23"/>
      <c r="E92" s="23"/>
      <c r="F92" s="23"/>
      <c r="G92" s="23"/>
      <c r="H92" s="23"/>
      <c r="I92" s="23"/>
      <c r="J92" s="23"/>
    </row>
    <row r="93" spans="1:10" x14ac:dyDescent="0.2">
      <c r="A93" s="23"/>
      <c r="B93" s="23"/>
      <c r="C93" s="23"/>
      <c r="D93" s="23"/>
      <c r="E93" s="23"/>
      <c r="F93" s="23"/>
      <c r="G93" s="23"/>
      <c r="H93" s="23"/>
      <c r="I93" s="23"/>
      <c r="J93" s="23"/>
    </row>
    <row r="94" spans="1:10" x14ac:dyDescent="0.2">
      <c r="A94" s="23"/>
      <c r="B94" s="23"/>
      <c r="C94" s="23"/>
      <c r="D94" s="23"/>
      <c r="E94" s="23"/>
      <c r="F94" s="23"/>
      <c r="G94" s="23"/>
      <c r="H94" s="23"/>
      <c r="I94" s="23"/>
      <c r="J94" s="23"/>
    </row>
    <row r="95" spans="1:10" x14ac:dyDescent="0.2">
      <c r="A95" s="23"/>
      <c r="B95" s="23"/>
      <c r="C95" s="23"/>
      <c r="D95" s="23"/>
      <c r="E95" s="23"/>
      <c r="F95" s="23"/>
      <c r="G95" s="23"/>
      <c r="H95" s="23"/>
      <c r="I95" s="23"/>
      <c r="J95" s="23"/>
    </row>
    <row r="96" spans="1:10" x14ac:dyDescent="0.2">
      <c r="A96" s="23"/>
      <c r="B96" s="23"/>
      <c r="C96" s="23"/>
      <c r="D96" s="23"/>
      <c r="E96" s="23"/>
      <c r="F96" s="23"/>
      <c r="G96" s="23"/>
      <c r="H96" s="23"/>
      <c r="I96" s="23"/>
      <c r="J96" s="23"/>
    </row>
    <row r="97" spans="1:10" x14ac:dyDescent="0.2">
      <c r="A97" s="23"/>
      <c r="B97" s="23"/>
      <c r="C97" s="23"/>
      <c r="D97" s="23"/>
      <c r="E97" s="23"/>
      <c r="F97" s="23"/>
      <c r="G97" s="23"/>
      <c r="H97" s="23"/>
      <c r="I97" s="23"/>
      <c r="J97" s="23"/>
    </row>
    <row r="98" spans="1:10" ht="14.25" customHeight="1" x14ac:dyDescent="0.2">
      <c r="A98" s="23"/>
      <c r="B98" s="23"/>
      <c r="C98" s="23"/>
      <c r="D98" s="23"/>
      <c r="E98" s="23"/>
      <c r="F98" s="23"/>
      <c r="G98" s="23"/>
      <c r="H98" s="23"/>
      <c r="I98" s="23"/>
      <c r="J98" s="23"/>
    </row>
    <row r="99" spans="1:10" x14ac:dyDescent="0.2">
      <c r="A99" s="23"/>
      <c r="B99" s="23"/>
      <c r="C99" s="23"/>
      <c r="D99" s="23"/>
      <c r="E99" s="23"/>
      <c r="F99" s="23"/>
      <c r="G99" s="23"/>
      <c r="H99" s="23"/>
      <c r="I99" s="23"/>
      <c r="J99" s="23"/>
    </row>
    <row r="100" spans="1:10" x14ac:dyDescent="0.2">
      <c r="A100" s="23"/>
      <c r="B100" s="23"/>
      <c r="C100" s="23"/>
      <c r="D100" s="23"/>
      <c r="E100" s="23"/>
      <c r="F100" s="23"/>
      <c r="G100" s="23"/>
      <c r="H100" s="23"/>
      <c r="I100" s="23"/>
      <c r="J100" s="23"/>
    </row>
    <row r="101" spans="1:10" x14ac:dyDescent="0.2">
      <c r="A101" s="23"/>
      <c r="B101" s="23"/>
      <c r="C101" s="23"/>
      <c r="D101" s="23"/>
      <c r="E101" s="23"/>
      <c r="F101" s="23"/>
      <c r="G101" s="23"/>
      <c r="H101" s="23"/>
      <c r="I101" s="23"/>
      <c r="J101" s="23"/>
    </row>
    <row r="102" spans="1:10" x14ac:dyDescent="0.2">
      <c r="A102" s="23"/>
      <c r="B102" s="23"/>
      <c r="C102" s="23"/>
      <c r="D102" s="23"/>
      <c r="E102" s="23"/>
      <c r="F102" s="23"/>
      <c r="G102" s="23"/>
      <c r="H102" s="23"/>
      <c r="I102" s="23"/>
      <c r="J102" s="23"/>
    </row>
    <row r="103" spans="1:10" x14ac:dyDescent="0.2">
      <c r="A103" s="23"/>
      <c r="B103" s="23"/>
      <c r="C103" s="23"/>
      <c r="D103" s="23"/>
      <c r="E103" s="23"/>
      <c r="F103" s="23"/>
      <c r="G103" s="23"/>
      <c r="H103" s="23"/>
      <c r="I103" s="23"/>
      <c r="J103" s="23"/>
    </row>
    <row r="104" spans="1:10" x14ac:dyDescent="0.2">
      <c r="A104" s="23"/>
      <c r="B104" s="23"/>
      <c r="C104" s="23"/>
      <c r="D104" s="23"/>
      <c r="E104" s="23"/>
      <c r="F104" s="23"/>
      <c r="G104" s="23"/>
      <c r="H104" s="23"/>
      <c r="I104" s="23"/>
      <c r="J104" s="23"/>
    </row>
    <row r="105" spans="1:10" x14ac:dyDescent="0.2">
      <c r="A105" s="23"/>
      <c r="B105" s="23"/>
      <c r="C105" s="23"/>
      <c r="D105" s="23"/>
      <c r="E105" s="23"/>
      <c r="F105" s="23"/>
      <c r="G105" s="23"/>
      <c r="H105" s="23"/>
      <c r="I105" s="23"/>
      <c r="J105" s="23"/>
    </row>
    <row r="106" spans="1:10" x14ac:dyDescent="0.2">
      <c r="A106" s="23"/>
      <c r="B106" s="23"/>
      <c r="C106" s="23"/>
      <c r="D106" s="23"/>
      <c r="E106" s="23"/>
      <c r="F106" s="23"/>
      <c r="G106" s="23"/>
      <c r="H106" s="23"/>
      <c r="I106" s="23"/>
      <c r="J106" s="23"/>
    </row>
    <row r="107" spans="1:10" x14ac:dyDescent="0.2">
      <c r="A107" s="23"/>
      <c r="B107" s="23"/>
      <c r="C107" s="23"/>
      <c r="D107" s="23"/>
      <c r="E107" s="23"/>
      <c r="F107" s="23"/>
      <c r="G107" s="23"/>
      <c r="H107" s="23"/>
      <c r="I107" s="23"/>
      <c r="J107" s="23"/>
    </row>
    <row r="108" spans="1:10" x14ac:dyDescent="0.2">
      <c r="A108" s="23"/>
      <c r="B108" s="23"/>
      <c r="C108" s="23"/>
      <c r="D108" s="23"/>
      <c r="E108" s="23"/>
      <c r="F108" s="23"/>
      <c r="G108" s="23"/>
      <c r="H108" s="23"/>
      <c r="I108" s="23"/>
      <c r="J108" s="23"/>
    </row>
    <row r="109" spans="1:10" x14ac:dyDescent="0.2">
      <c r="A109" s="23"/>
      <c r="B109" s="23"/>
      <c r="C109" s="23"/>
      <c r="D109" s="23"/>
      <c r="E109" s="23"/>
      <c r="F109" s="23"/>
      <c r="G109" s="23"/>
      <c r="H109" s="23"/>
      <c r="I109" s="23"/>
      <c r="J109" s="23"/>
    </row>
    <row r="110" spans="1:10" x14ac:dyDescent="0.2">
      <c r="A110" s="23"/>
      <c r="B110" s="23"/>
      <c r="C110" s="23"/>
      <c r="D110" s="23"/>
      <c r="E110" s="23"/>
      <c r="F110" s="23"/>
      <c r="G110" s="23"/>
      <c r="H110" s="23"/>
      <c r="I110" s="23"/>
      <c r="J110" s="23"/>
    </row>
    <row r="111" spans="1:10" x14ac:dyDescent="0.2">
      <c r="A111" s="23"/>
      <c r="B111" s="23"/>
      <c r="C111" s="23"/>
      <c r="D111" s="23"/>
      <c r="E111" s="23"/>
      <c r="F111" s="23"/>
      <c r="G111" s="23"/>
      <c r="H111" s="23"/>
      <c r="I111" s="23"/>
      <c r="J111" s="23"/>
    </row>
    <row r="112" spans="1:10" x14ac:dyDescent="0.2">
      <c r="A112" s="23"/>
      <c r="B112" s="23"/>
      <c r="C112" s="23"/>
      <c r="D112" s="23"/>
      <c r="E112" s="23"/>
      <c r="F112" s="23"/>
      <c r="G112" s="23"/>
      <c r="H112" s="23"/>
      <c r="I112" s="23"/>
      <c r="J112" s="23"/>
    </row>
    <row r="113" spans="1:10" x14ac:dyDescent="0.2">
      <c r="A113" s="23"/>
      <c r="B113" s="23"/>
      <c r="C113" s="23"/>
      <c r="D113" s="23"/>
      <c r="E113" s="23"/>
      <c r="F113" s="23"/>
      <c r="G113" s="23"/>
      <c r="H113" s="23"/>
      <c r="I113" s="23"/>
      <c r="J113" s="23"/>
    </row>
    <row r="114" spans="1:10" x14ac:dyDescent="0.2">
      <c r="A114" s="23"/>
      <c r="B114" s="23"/>
      <c r="C114" s="23"/>
      <c r="D114" s="23"/>
      <c r="E114" s="23"/>
      <c r="F114" s="23"/>
      <c r="G114" s="23"/>
      <c r="H114" s="23"/>
      <c r="I114" s="23"/>
      <c r="J114" s="23"/>
    </row>
    <row r="115" spans="1:10" x14ac:dyDescent="0.2">
      <c r="A115" s="23"/>
      <c r="B115" s="23"/>
      <c r="C115" s="23"/>
      <c r="D115" s="23"/>
      <c r="E115" s="23"/>
      <c r="F115" s="23"/>
      <c r="G115" s="23"/>
      <c r="H115" s="23"/>
      <c r="I115" s="23"/>
      <c r="J115" s="23"/>
    </row>
    <row r="116" spans="1:10" x14ac:dyDescent="0.2">
      <c r="A116" s="23"/>
      <c r="B116" s="23"/>
      <c r="C116" s="23"/>
      <c r="D116" s="23"/>
      <c r="E116" s="23"/>
      <c r="F116" s="23"/>
      <c r="G116" s="23"/>
      <c r="H116" s="23"/>
      <c r="I116" s="23"/>
      <c r="J116" s="23"/>
    </row>
    <row r="117" spans="1:10" x14ac:dyDescent="0.2">
      <c r="A117" s="23"/>
      <c r="B117" s="23"/>
      <c r="C117" s="23"/>
      <c r="D117" s="23"/>
      <c r="E117" s="23"/>
      <c r="F117" s="23"/>
      <c r="G117" s="23"/>
      <c r="H117" s="23"/>
      <c r="I117" s="23"/>
      <c r="J117" s="23"/>
    </row>
    <row r="118" spans="1:10" x14ac:dyDescent="0.2">
      <c r="A118" s="23"/>
      <c r="B118" s="23"/>
      <c r="C118" s="23"/>
      <c r="D118" s="23"/>
      <c r="E118" s="23"/>
      <c r="F118" s="23"/>
      <c r="G118" s="23"/>
      <c r="H118" s="23"/>
      <c r="I118" s="23"/>
      <c r="J118" s="23"/>
    </row>
    <row r="119" spans="1:10" x14ac:dyDescent="0.2">
      <c r="A119" s="23"/>
      <c r="B119" s="23"/>
      <c r="C119" s="23"/>
      <c r="D119" s="23"/>
      <c r="E119" s="23"/>
      <c r="F119" s="23"/>
      <c r="G119" s="23"/>
      <c r="H119" s="23"/>
      <c r="I119" s="23"/>
      <c r="J119" s="23"/>
    </row>
    <row r="120" spans="1:10" x14ac:dyDescent="0.2">
      <c r="A120" s="23"/>
      <c r="B120" s="23"/>
      <c r="C120" s="23"/>
      <c r="D120" s="23"/>
      <c r="E120" s="23"/>
      <c r="F120" s="23"/>
      <c r="G120" s="23"/>
      <c r="H120" s="23"/>
      <c r="I120" s="23"/>
      <c r="J120" s="23"/>
    </row>
    <row r="121" spans="1:10" x14ac:dyDescent="0.2">
      <c r="A121" s="23"/>
      <c r="B121" s="23"/>
      <c r="C121" s="23"/>
      <c r="D121" s="23"/>
      <c r="E121" s="23"/>
      <c r="F121" s="23"/>
      <c r="G121" s="23"/>
      <c r="H121" s="23"/>
      <c r="I121" s="23"/>
      <c r="J121" s="23"/>
    </row>
    <row r="122" spans="1:10" x14ac:dyDescent="0.2">
      <c r="A122" s="23"/>
      <c r="B122" s="23"/>
      <c r="C122" s="23"/>
      <c r="D122" s="23"/>
      <c r="E122" s="23"/>
      <c r="F122" s="23"/>
      <c r="G122" s="23"/>
      <c r="H122" s="23"/>
      <c r="I122" s="23"/>
      <c r="J122" s="23"/>
    </row>
    <row r="123" spans="1:10" x14ac:dyDescent="0.2">
      <c r="A123" s="23"/>
      <c r="B123" s="23"/>
      <c r="C123" s="23"/>
      <c r="D123" s="23"/>
      <c r="E123" s="23"/>
      <c r="F123" s="23"/>
      <c r="G123" s="23"/>
      <c r="H123" s="23"/>
      <c r="I123" s="23"/>
      <c r="J123" s="23"/>
    </row>
    <row r="124" spans="1:10" x14ac:dyDescent="0.2">
      <c r="A124" s="23"/>
      <c r="B124" s="23"/>
      <c r="C124" s="23"/>
      <c r="D124" s="23"/>
      <c r="E124" s="23"/>
      <c r="F124" s="23"/>
      <c r="G124" s="23"/>
      <c r="H124" s="23"/>
      <c r="I124" s="23"/>
      <c r="J124" s="23"/>
    </row>
    <row r="125" spans="1:10" x14ac:dyDescent="0.2">
      <c r="A125" s="23"/>
      <c r="B125" s="23"/>
      <c r="C125" s="23"/>
      <c r="D125" s="23"/>
      <c r="E125" s="23"/>
      <c r="F125" s="23"/>
      <c r="G125" s="23"/>
      <c r="H125" s="23"/>
      <c r="I125" s="23"/>
      <c r="J125" s="23"/>
    </row>
    <row r="126" spans="1:10" x14ac:dyDescent="0.2">
      <c r="A126" s="23"/>
      <c r="B126" s="23"/>
      <c r="C126" s="23"/>
      <c r="D126" s="23"/>
      <c r="E126" s="23"/>
      <c r="F126" s="23"/>
      <c r="G126" s="23"/>
      <c r="H126" s="23"/>
      <c r="I126" s="23"/>
      <c r="J126" s="23"/>
    </row>
    <row r="127" spans="1:10" x14ac:dyDescent="0.2">
      <c r="A127" s="23"/>
      <c r="B127" s="23"/>
      <c r="C127" s="23"/>
      <c r="D127" s="23"/>
      <c r="E127" s="23"/>
      <c r="F127" s="23"/>
      <c r="G127" s="23"/>
      <c r="H127" s="23"/>
      <c r="I127" s="23"/>
      <c r="J127" s="23"/>
    </row>
    <row r="128" spans="1:10" x14ac:dyDescent="0.2">
      <c r="A128" s="23"/>
      <c r="B128" s="23"/>
      <c r="C128" s="23"/>
      <c r="D128" s="23"/>
      <c r="E128" s="23"/>
      <c r="F128" s="23"/>
      <c r="G128" s="23"/>
      <c r="H128" s="23"/>
      <c r="I128" s="23"/>
      <c r="J128" s="23"/>
    </row>
    <row r="129" spans="1:10" x14ac:dyDescent="0.2">
      <c r="A129" s="23"/>
      <c r="B129" s="23"/>
      <c r="C129" s="23"/>
      <c r="D129" s="23"/>
      <c r="E129" s="23"/>
      <c r="F129" s="23"/>
      <c r="G129" s="23"/>
      <c r="H129" s="23"/>
      <c r="I129" s="23"/>
      <c r="J129" s="23"/>
    </row>
    <row r="130" spans="1:10" x14ac:dyDescent="0.2">
      <c r="A130" s="23"/>
      <c r="B130" s="23"/>
      <c r="C130" s="23"/>
      <c r="D130" s="23"/>
      <c r="E130" s="23"/>
      <c r="F130" s="23"/>
      <c r="G130" s="23"/>
      <c r="H130" s="23"/>
      <c r="I130" s="23"/>
      <c r="J130" s="23"/>
    </row>
    <row r="131" spans="1:10" x14ac:dyDescent="0.2">
      <c r="A131" s="23"/>
      <c r="B131" s="23"/>
      <c r="C131" s="23"/>
      <c r="D131" s="23"/>
      <c r="E131" s="23"/>
      <c r="F131" s="23"/>
      <c r="G131" s="23"/>
      <c r="H131" s="23"/>
      <c r="I131" s="23"/>
      <c r="J131" s="23"/>
    </row>
    <row r="132" spans="1:10" x14ac:dyDescent="0.2">
      <c r="A132" s="23"/>
      <c r="B132" s="23"/>
      <c r="C132" s="23"/>
      <c r="D132" s="23"/>
      <c r="E132" s="23"/>
      <c r="F132" s="23"/>
      <c r="G132" s="23"/>
      <c r="H132" s="23"/>
      <c r="I132" s="23"/>
      <c r="J132" s="23"/>
    </row>
    <row r="133" spans="1:10" x14ac:dyDescent="0.2">
      <c r="A133" s="23"/>
      <c r="B133" s="23"/>
      <c r="C133" s="23"/>
      <c r="D133" s="23"/>
      <c r="E133" s="23"/>
      <c r="F133" s="23"/>
      <c r="G133" s="23"/>
      <c r="H133" s="23"/>
      <c r="I133" s="23"/>
      <c r="J133" s="23"/>
    </row>
    <row r="134" spans="1:10" x14ac:dyDescent="0.2">
      <c r="A134" s="23"/>
      <c r="B134" s="23"/>
      <c r="C134" s="23"/>
      <c r="D134" s="23"/>
      <c r="E134" s="23"/>
      <c r="F134" s="23"/>
      <c r="G134" s="23"/>
      <c r="H134" s="23"/>
      <c r="I134" s="23"/>
      <c r="J134" s="23"/>
    </row>
    <row r="135" spans="1:10" x14ac:dyDescent="0.2">
      <c r="A135" s="23"/>
      <c r="B135" s="23"/>
      <c r="C135" s="23"/>
      <c r="D135" s="23"/>
      <c r="E135" s="23"/>
      <c r="F135" s="23"/>
      <c r="G135" s="23"/>
      <c r="H135" s="23"/>
      <c r="I135" s="23"/>
      <c r="J135" s="23"/>
    </row>
    <row r="136" spans="1:10" x14ac:dyDescent="0.2">
      <c r="A136" s="23"/>
      <c r="B136" s="23"/>
      <c r="C136" s="23"/>
      <c r="D136" s="23"/>
      <c r="E136" s="23"/>
      <c r="F136" s="23"/>
      <c r="G136" s="23"/>
      <c r="H136" s="23"/>
      <c r="I136" s="23"/>
      <c r="J136" s="23"/>
    </row>
    <row r="137" spans="1:10" x14ac:dyDescent="0.2">
      <c r="A137" s="23"/>
      <c r="B137" s="23"/>
      <c r="C137" s="23"/>
      <c r="D137" s="23"/>
      <c r="E137" s="23"/>
      <c r="F137" s="23"/>
      <c r="G137" s="23"/>
      <c r="H137" s="23"/>
      <c r="I137" s="23"/>
      <c r="J137" s="23"/>
    </row>
    <row r="138" spans="1:10" x14ac:dyDescent="0.2">
      <c r="A138" s="23"/>
      <c r="B138" s="23"/>
      <c r="C138" s="23"/>
      <c r="D138" s="23"/>
      <c r="E138" s="23"/>
      <c r="F138" s="23"/>
      <c r="G138" s="23"/>
      <c r="H138" s="23"/>
      <c r="I138" s="23"/>
      <c r="J138" s="23"/>
    </row>
    <row r="139" spans="1:10" x14ac:dyDescent="0.2">
      <c r="A139" s="23"/>
      <c r="B139" s="23"/>
      <c r="C139" s="23"/>
      <c r="D139" s="23"/>
      <c r="E139" s="23"/>
      <c r="F139" s="23"/>
      <c r="G139" s="23"/>
      <c r="H139" s="23"/>
      <c r="I139" s="23"/>
      <c r="J139" s="23"/>
    </row>
    <row r="140" spans="1:10" x14ac:dyDescent="0.2">
      <c r="A140" s="23"/>
      <c r="B140" s="23"/>
      <c r="C140" s="23"/>
      <c r="D140" s="23"/>
      <c r="E140" s="23"/>
      <c r="F140" s="23"/>
      <c r="G140" s="23"/>
      <c r="H140" s="23"/>
      <c r="I140" s="23"/>
      <c r="J140" s="23"/>
    </row>
    <row r="141" spans="1:10" x14ac:dyDescent="0.2">
      <c r="A141" s="23"/>
      <c r="B141" s="23"/>
      <c r="C141" s="23"/>
      <c r="D141" s="23"/>
      <c r="E141" s="23"/>
      <c r="F141" s="23"/>
      <c r="G141" s="23"/>
      <c r="H141" s="23"/>
      <c r="I141" s="23"/>
      <c r="J141" s="23"/>
    </row>
    <row r="142" spans="1:10" x14ac:dyDescent="0.2">
      <c r="A142" s="23"/>
      <c r="B142" s="23"/>
      <c r="C142" s="23"/>
      <c r="D142" s="23"/>
      <c r="E142" s="23"/>
      <c r="F142" s="23"/>
      <c r="G142" s="23"/>
      <c r="H142" s="23"/>
      <c r="I142" s="23"/>
      <c r="J142" s="23"/>
    </row>
    <row r="143" spans="1:10" x14ac:dyDescent="0.2">
      <c r="A143" s="23"/>
      <c r="B143" s="23"/>
      <c r="C143" s="23"/>
      <c r="D143" s="23"/>
      <c r="E143" s="23"/>
      <c r="F143" s="23"/>
      <c r="G143" s="23"/>
      <c r="H143" s="23"/>
      <c r="I143" s="23"/>
      <c r="J143" s="23"/>
    </row>
    <row r="144" spans="1:10" x14ac:dyDescent="0.2">
      <c r="A144" s="23"/>
      <c r="B144" s="23"/>
      <c r="C144" s="23"/>
      <c r="D144" s="23"/>
      <c r="E144" s="23"/>
      <c r="F144" s="23"/>
      <c r="G144" s="23"/>
      <c r="H144" s="23"/>
      <c r="I144" s="23"/>
      <c r="J144" s="23"/>
    </row>
    <row r="145" spans="1:10" x14ac:dyDescent="0.2">
      <c r="A145" s="23"/>
      <c r="B145" s="23"/>
      <c r="C145" s="23"/>
      <c r="D145" s="23"/>
      <c r="E145" s="23"/>
      <c r="F145" s="23"/>
      <c r="G145" s="23"/>
      <c r="H145" s="23"/>
      <c r="I145" s="23"/>
      <c r="J145" s="23"/>
    </row>
    <row r="146" spans="1:10" x14ac:dyDescent="0.2">
      <c r="A146" s="23"/>
      <c r="B146" s="23"/>
      <c r="C146" s="23"/>
      <c r="D146" s="23"/>
      <c r="E146" s="23"/>
      <c r="F146" s="23"/>
      <c r="G146" s="23"/>
      <c r="H146" s="23"/>
      <c r="I146" s="23"/>
      <c r="J146" s="23"/>
    </row>
    <row r="147" spans="1:10" x14ac:dyDescent="0.2">
      <c r="A147" s="23"/>
      <c r="B147" s="23"/>
      <c r="C147" s="23"/>
      <c r="D147" s="23"/>
      <c r="E147" s="23"/>
      <c r="F147" s="23"/>
      <c r="G147" s="23"/>
      <c r="H147" s="23"/>
      <c r="I147" s="23"/>
      <c r="J147" s="23"/>
    </row>
    <row r="148" spans="1:10" x14ac:dyDescent="0.2">
      <c r="A148" s="23"/>
      <c r="B148" s="23"/>
      <c r="C148" s="23"/>
      <c r="D148" s="23"/>
      <c r="E148" s="23"/>
      <c r="F148" s="23"/>
      <c r="G148" s="23"/>
      <c r="H148" s="23"/>
      <c r="I148" s="23"/>
      <c r="J148" s="23"/>
    </row>
    <row r="149" spans="1:10" x14ac:dyDescent="0.2">
      <c r="A149" s="23"/>
      <c r="B149" s="23"/>
      <c r="C149" s="23"/>
      <c r="D149" s="23"/>
      <c r="E149" s="23"/>
      <c r="F149" s="23"/>
      <c r="G149" s="23"/>
      <c r="H149" s="23"/>
      <c r="I149" s="23"/>
      <c r="J149" s="23"/>
    </row>
    <row r="150" spans="1:10" x14ac:dyDescent="0.2">
      <c r="A150" s="23"/>
      <c r="B150" s="23"/>
      <c r="C150" s="23"/>
      <c r="D150" s="23"/>
      <c r="E150" s="23"/>
      <c r="F150" s="23"/>
      <c r="G150" s="23"/>
      <c r="H150" s="23"/>
      <c r="I150" s="23"/>
      <c r="J150" s="23"/>
    </row>
    <row r="151" spans="1:10" x14ac:dyDescent="0.2">
      <c r="A151" s="23"/>
      <c r="B151" s="23"/>
      <c r="C151" s="23"/>
      <c r="D151" s="23"/>
      <c r="E151" s="23"/>
      <c r="F151" s="23"/>
      <c r="G151" s="23"/>
      <c r="H151" s="23"/>
      <c r="I151" s="23"/>
      <c r="J151" s="23"/>
    </row>
    <row r="152" spans="1:10" x14ac:dyDescent="0.2">
      <c r="A152" s="23"/>
      <c r="B152" s="23"/>
      <c r="C152" s="23"/>
      <c r="D152" s="23"/>
      <c r="E152" s="23"/>
      <c r="F152" s="23"/>
      <c r="G152" s="23"/>
      <c r="H152" s="23"/>
      <c r="I152" s="23"/>
      <c r="J152" s="23"/>
    </row>
    <row r="153" spans="1:10" x14ac:dyDescent="0.2">
      <c r="A153" s="23"/>
      <c r="B153" s="23"/>
      <c r="C153" s="23"/>
      <c r="D153" s="23"/>
      <c r="E153" s="23"/>
      <c r="F153" s="23"/>
      <c r="G153" s="23"/>
      <c r="H153" s="23"/>
      <c r="I153" s="23"/>
      <c r="J153" s="23"/>
    </row>
    <row r="154" spans="1:10" x14ac:dyDescent="0.2">
      <c r="A154" s="23"/>
      <c r="B154" s="23"/>
      <c r="C154" s="23"/>
      <c r="D154" s="23"/>
      <c r="E154" s="23"/>
      <c r="F154" s="23"/>
      <c r="G154" s="23"/>
      <c r="H154" s="23"/>
      <c r="I154" s="23"/>
      <c r="J154" s="23"/>
    </row>
    <row r="155" spans="1:10" x14ac:dyDescent="0.2">
      <c r="A155" s="23"/>
      <c r="B155" s="23"/>
      <c r="C155" s="23"/>
      <c r="D155" s="23"/>
      <c r="E155" s="23"/>
      <c r="F155" s="23"/>
      <c r="G155" s="23"/>
      <c r="H155" s="23"/>
      <c r="I155" s="23"/>
      <c r="J155" s="23"/>
    </row>
    <row r="156" spans="1:10" x14ac:dyDescent="0.2">
      <c r="A156" s="23"/>
      <c r="B156" s="23"/>
      <c r="C156" s="23"/>
      <c r="D156" s="23"/>
      <c r="E156" s="23"/>
      <c r="F156" s="23"/>
      <c r="G156" s="23"/>
      <c r="H156" s="23"/>
      <c r="I156" s="23"/>
      <c r="J156" s="23"/>
    </row>
    <row r="157" spans="1:10" x14ac:dyDescent="0.2">
      <c r="A157" s="23"/>
      <c r="B157" s="23"/>
      <c r="C157" s="23"/>
      <c r="D157" s="23"/>
      <c r="E157" s="23"/>
      <c r="F157" s="23"/>
      <c r="G157" s="23"/>
      <c r="H157" s="23"/>
      <c r="I157" s="23"/>
      <c r="J157" s="23"/>
    </row>
    <row r="158" spans="1:10" x14ac:dyDescent="0.2">
      <c r="A158" s="23"/>
      <c r="B158" s="23"/>
      <c r="C158" s="23"/>
      <c r="D158" s="23"/>
      <c r="E158" s="23"/>
      <c r="F158" s="23"/>
      <c r="G158" s="23"/>
      <c r="H158" s="23"/>
      <c r="I158" s="23"/>
      <c r="J158" s="23"/>
    </row>
    <row r="159" spans="1:10" x14ac:dyDescent="0.2">
      <c r="A159" s="23"/>
      <c r="B159" s="23"/>
      <c r="C159" s="23"/>
      <c r="D159" s="23"/>
      <c r="E159" s="23"/>
      <c r="F159" s="23"/>
      <c r="G159" s="23"/>
      <c r="H159" s="23"/>
      <c r="I159" s="23"/>
      <c r="J159" s="23"/>
    </row>
    <row r="160" spans="1:10" x14ac:dyDescent="0.2">
      <c r="A160" s="23"/>
      <c r="B160" s="23"/>
      <c r="C160" s="23"/>
      <c r="D160" s="23"/>
      <c r="E160" s="23"/>
      <c r="F160" s="23"/>
      <c r="G160" s="23"/>
      <c r="H160" s="23"/>
      <c r="I160" s="23"/>
      <c r="J160" s="23"/>
    </row>
    <row r="161" spans="1:10" x14ac:dyDescent="0.2">
      <c r="A161" s="23"/>
      <c r="B161" s="23"/>
      <c r="C161" s="23"/>
      <c r="D161" s="23"/>
      <c r="E161" s="23"/>
      <c r="F161" s="23"/>
      <c r="G161" s="23"/>
      <c r="H161" s="23"/>
      <c r="I161" s="23"/>
      <c r="J161" s="23"/>
    </row>
    <row r="162" spans="1:10" x14ac:dyDescent="0.2">
      <c r="A162" s="23"/>
      <c r="B162" s="23"/>
      <c r="C162" s="23"/>
      <c r="D162" s="23"/>
      <c r="E162" s="23"/>
      <c r="F162" s="23"/>
      <c r="G162" s="23"/>
      <c r="H162" s="23"/>
      <c r="I162" s="23"/>
      <c r="J162" s="23"/>
    </row>
    <row r="163" spans="1:10" x14ac:dyDescent="0.2">
      <c r="A163" s="23"/>
      <c r="B163" s="23"/>
      <c r="C163" s="23"/>
      <c r="D163" s="23"/>
      <c r="E163" s="23"/>
      <c r="F163" s="23"/>
      <c r="G163" s="23"/>
      <c r="H163" s="23"/>
      <c r="I163" s="23"/>
      <c r="J163" s="23"/>
    </row>
    <row r="164" spans="1:10" x14ac:dyDescent="0.2">
      <c r="A164" s="23"/>
      <c r="B164" s="23"/>
      <c r="C164" s="23"/>
      <c r="D164" s="23"/>
      <c r="E164" s="23"/>
      <c r="F164" s="23"/>
      <c r="G164" s="23"/>
      <c r="H164" s="23"/>
      <c r="I164" s="23"/>
      <c r="J164" s="23"/>
    </row>
    <row r="165" spans="1:10" x14ac:dyDescent="0.2">
      <c r="A165" s="23"/>
      <c r="B165" s="23"/>
      <c r="C165" s="23"/>
      <c r="D165" s="23"/>
      <c r="E165" s="23"/>
      <c r="F165" s="23"/>
      <c r="G165" s="23"/>
      <c r="H165" s="23"/>
      <c r="I165" s="23"/>
      <c r="J165" s="23"/>
    </row>
    <row r="166" spans="1:10" x14ac:dyDescent="0.2">
      <c r="A166" s="23"/>
      <c r="B166" s="23"/>
      <c r="C166" s="23"/>
      <c r="D166" s="23"/>
      <c r="E166" s="23"/>
      <c r="F166" s="23"/>
      <c r="G166" s="23"/>
      <c r="H166" s="23"/>
      <c r="I166" s="23"/>
      <c r="J166" s="23"/>
    </row>
    <row r="167" spans="1:10" x14ac:dyDescent="0.2">
      <c r="A167" s="23"/>
      <c r="B167" s="23"/>
      <c r="C167" s="23"/>
      <c r="D167" s="23"/>
      <c r="E167" s="23"/>
      <c r="F167" s="23"/>
      <c r="G167" s="23"/>
      <c r="H167" s="23"/>
      <c r="I167" s="23"/>
      <c r="J167" s="23"/>
    </row>
    <row r="168" spans="1:10" x14ac:dyDescent="0.2">
      <c r="A168" s="23"/>
      <c r="B168" s="23"/>
      <c r="C168" s="23"/>
      <c r="D168" s="23"/>
      <c r="E168" s="23"/>
      <c r="F168" s="23"/>
      <c r="G168" s="23"/>
      <c r="H168" s="23"/>
      <c r="I168" s="23"/>
      <c r="J168" s="23"/>
    </row>
    <row r="169" spans="1:10" x14ac:dyDescent="0.2">
      <c r="A169" s="23"/>
      <c r="B169" s="23"/>
      <c r="C169" s="23"/>
      <c r="D169" s="23"/>
      <c r="E169" s="23"/>
      <c r="F169" s="23"/>
      <c r="G169" s="23"/>
      <c r="H169" s="23"/>
      <c r="I169" s="23"/>
      <c r="J169" s="23"/>
    </row>
    <row r="170" spans="1:10" x14ac:dyDescent="0.2">
      <c r="A170" s="23"/>
      <c r="B170" s="23"/>
      <c r="C170" s="23"/>
      <c r="D170" s="23"/>
      <c r="E170" s="23"/>
      <c r="F170" s="23"/>
      <c r="G170" s="23"/>
      <c r="H170" s="23"/>
      <c r="I170" s="23"/>
      <c r="J170" s="23"/>
    </row>
    <row r="171" spans="1:10" x14ac:dyDescent="0.2">
      <c r="A171" s="23"/>
      <c r="B171" s="23"/>
      <c r="C171" s="23"/>
      <c r="D171" s="23"/>
      <c r="E171" s="23"/>
      <c r="F171" s="23"/>
      <c r="G171" s="23"/>
      <c r="H171" s="23"/>
      <c r="I171" s="23"/>
      <c r="J171" s="23"/>
    </row>
    <row r="172" spans="1:10" x14ac:dyDescent="0.2">
      <c r="A172" s="23"/>
      <c r="B172" s="23"/>
      <c r="C172" s="23"/>
      <c r="D172" s="23"/>
      <c r="E172" s="23"/>
      <c r="F172" s="23"/>
      <c r="G172" s="23"/>
      <c r="H172" s="23"/>
      <c r="I172" s="23"/>
      <c r="J172" s="23"/>
    </row>
    <row r="173" spans="1:10" x14ac:dyDescent="0.2">
      <c r="A173" s="23"/>
      <c r="B173" s="23"/>
      <c r="C173" s="23"/>
      <c r="D173" s="23"/>
      <c r="E173" s="23"/>
      <c r="F173" s="23"/>
      <c r="G173" s="23"/>
      <c r="H173" s="23"/>
      <c r="I173" s="23"/>
      <c r="J173" s="23"/>
    </row>
    <row r="174" spans="1:10" x14ac:dyDescent="0.2">
      <c r="A174" s="23"/>
      <c r="B174" s="23"/>
      <c r="C174" s="23"/>
      <c r="D174" s="23"/>
      <c r="E174" s="23"/>
      <c r="F174" s="23"/>
      <c r="G174" s="23"/>
      <c r="H174" s="23"/>
      <c r="I174" s="23"/>
      <c r="J174" s="23"/>
    </row>
    <row r="175" spans="1:10" x14ac:dyDescent="0.2">
      <c r="A175" s="23"/>
      <c r="B175" s="23"/>
      <c r="C175" s="23"/>
      <c r="D175" s="23"/>
      <c r="E175" s="23"/>
      <c r="F175" s="23"/>
      <c r="G175" s="23"/>
      <c r="H175" s="23"/>
      <c r="I175" s="23"/>
      <c r="J175" s="23"/>
    </row>
    <row r="176" spans="1:10" x14ac:dyDescent="0.2">
      <c r="A176" s="23"/>
      <c r="B176" s="23"/>
      <c r="C176" s="23"/>
      <c r="D176" s="23"/>
      <c r="E176" s="23"/>
      <c r="F176" s="23"/>
      <c r="G176" s="23"/>
      <c r="H176" s="23"/>
      <c r="I176" s="23"/>
      <c r="J176" s="23"/>
    </row>
    <row r="177" spans="1:10" x14ac:dyDescent="0.2">
      <c r="A177" s="23"/>
      <c r="B177" s="23"/>
      <c r="C177" s="23"/>
      <c r="D177" s="23"/>
      <c r="E177" s="23"/>
      <c r="F177" s="23"/>
      <c r="G177" s="23"/>
      <c r="H177" s="23"/>
      <c r="I177" s="23"/>
      <c r="J177" s="23"/>
    </row>
    <row r="178" spans="1:10" x14ac:dyDescent="0.2">
      <c r="A178" s="23"/>
      <c r="B178" s="23"/>
      <c r="C178" s="23"/>
      <c r="D178" s="23"/>
      <c r="E178" s="23"/>
      <c r="F178" s="23"/>
      <c r="G178" s="23"/>
      <c r="H178" s="23"/>
      <c r="I178" s="23"/>
      <c r="J178" s="23"/>
    </row>
    <row r="179" spans="1:10" x14ac:dyDescent="0.2">
      <c r="A179" s="23"/>
      <c r="B179" s="23"/>
      <c r="C179" s="23"/>
      <c r="D179" s="23"/>
      <c r="E179" s="23"/>
      <c r="F179" s="23"/>
      <c r="G179" s="23"/>
      <c r="H179" s="23"/>
      <c r="I179" s="23"/>
      <c r="J179" s="23"/>
    </row>
    <row r="180" spans="1:10" x14ac:dyDescent="0.2">
      <c r="A180" s="23"/>
      <c r="B180" s="23"/>
      <c r="C180" s="23"/>
      <c r="D180" s="23"/>
      <c r="E180" s="23"/>
      <c r="F180" s="23"/>
      <c r="G180" s="23"/>
      <c r="H180" s="23"/>
      <c r="I180" s="23"/>
      <c r="J180" s="23"/>
    </row>
    <row r="181" spans="1:10" x14ac:dyDescent="0.2">
      <c r="A181" s="23"/>
      <c r="B181" s="23"/>
      <c r="C181" s="23"/>
      <c r="D181" s="23"/>
      <c r="E181" s="23"/>
      <c r="F181" s="23"/>
      <c r="G181" s="23"/>
      <c r="H181" s="23"/>
      <c r="I181" s="23"/>
      <c r="J181" s="23"/>
    </row>
    <row r="182" spans="1:10" x14ac:dyDescent="0.2">
      <c r="A182" s="23"/>
      <c r="B182" s="23"/>
      <c r="C182" s="23"/>
      <c r="D182" s="23"/>
      <c r="E182" s="23"/>
      <c r="F182" s="23"/>
      <c r="G182" s="23"/>
      <c r="H182" s="23"/>
      <c r="I182" s="23"/>
      <c r="J182" s="23"/>
    </row>
    <row r="183" spans="1:10" x14ac:dyDescent="0.2">
      <c r="A183" s="23"/>
      <c r="B183" s="23"/>
      <c r="C183" s="23"/>
      <c r="D183" s="23"/>
      <c r="E183" s="23"/>
      <c r="F183" s="23"/>
      <c r="G183" s="23"/>
      <c r="H183" s="23"/>
      <c r="I183" s="23"/>
      <c r="J183" s="23"/>
    </row>
    <row r="184" spans="1:10" x14ac:dyDescent="0.2">
      <c r="A184" s="23"/>
      <c r="B184" s="23"/>
      <c r="C184" s="23"/>
      <c r="D184" s="23"/>
      <c r="E184" s="23"/>
      <c r="F184" s="23"/>
      <c r="G184" s="23"/>
      <c r="H184" s="23"/>
      <c r="I184" s="23"/>
      <c r="J184" s="23"/>
    </row>
    <row r="185" spans="1:10" x14ac:dyDescent="0.2">
      <c r="A185" s="23"/>
      <c r="B185" s="23"/>
      <c r="C185" s="23"/>
      <c r="D185" s="23"/>
      <c r="E185" s="23"/>
      <c r="F185" s="23"/>
      <c r="G185" s="23"/>
      <c r="H185" s="23"/>
      <c r="I185" s="23"/>
      <c r="J185" s="23"/>
    </row>
    <row r="186" spans="1:10" x14ac:dyDescent="0.2">
      <c r="A186" s="23"/>
      <c r="B186" s="23"/>
      <c r="C186" s="23"/>
      <c r="D186" s="23"/>
      <c r="E186" s="23"/>
      <c r="F186" s="23"/>
      <c r="G186" s="23"/>
      <c r="H186" s="23"/>
      <c r="I186" s="23"/>
      <c r="J186" s="23"/>
    </row>
    <row r="187" spans="1:10" x14ac:dyDescent="0.2">
      <c r="A187" s="23"/>
      <c r="B187" s="23"/>
      <c r="C187" s="23"/>
      <c r="D187" s="23"/>
      <c r="E187" s="23"/>
      <c r="F187" s="23"/>
      <c r="G187" s="23"/>
      <c r="H187" s="23"/>
      <c r="I187" s="23"/>
      <c r="J187" s="23"/>
    </row>
    <row r="188" spans="1:10" x14ac:dyDescent="0.2">
      <c r="A188" s="23"/>
      <c r="B188" s="23"/>
      <c r="C188" s="23"/>
      <c r="D188" s="23"/>
      <c r="E188" s="23"/>
      <c r="F188" s="23"/>
      <c r="G188" s="23"/>
      <c r="H188" s="23"/>
      <c r="I188" s="23"/>
      <c r="J188" s="23"/>
    </row>
    <row r="189" spans="1:10" x14ac:dyDescent="0.2">
      <c r="A189" s="23"/>
      <c r="B189" s="23"/>
      <c r="C189" s="23"/>
      <c r="D189" s="23"/>
      <c r="E189" s="23"/>
      <c r="F189" s="23"/>
      <c r="G189" s="23"/>
      <c r="H189" s="23"/>
      <c r="I189" s="23"/>
      <c r="J189" s="23"/>
    </row>
    <row r="190" spans="1:10" x14ac:dyDescent="0.2">
      <c r="A190" s="23"/>
      <c r="B190" s="23"/>
      <c r="C190" s="23"/>
      <c r="D190" s="23"/>
      <c r="E190" s="23"/>
      <c r="F190" s="23"/>
      <c r="G190" s="23"/>
      <c r="H190" s="23"/>
      <c r="I190" s="23"/>
      <c r="J190" s="23"/>
    </row>
    <row r="191" spans="1:10" x14ac:dyDescent="0.2">
      <c r="A191" s="23"/>
      <c r="B191" s="23"/>
      <c r="C191" s="23"/>
      <c r="D191" s="23"/>
      <c r="E191" s="23"/>
      <c r="F191" s="23"/>
      <c r="G191" s="23"/>
      <c r="H191" s="23"/>
      <c r="I191" s="23"/>
      <c r="J191" s="23"/>
    </row>
    <row r="192" spans="1:10" x14ac:dyDescent="0.2">
      <c r="A192" s="23"/>
      <c r="B192" s="23"/>
      <c r="C192" s="23"/>
      <c r="D192" s="23"/>
      <c r="E192" s="23"/>
      <c r="F192" s="23"/>
      <c r="G192" s="23"/>
      <c r="H192" s="23"/>
      <c r="I192" s="23"/>
      <c r="J192" s="23"/>
    </row>
    <row r="193" spans="1:10" x14ac:dyDescent="0.2">
      <c r="A193" s="23"/>
      <c r="B193" s="23"/>
      <c r="C193" s="23"/>
      <c r="D193" s="23"/>
      <c r="E193" s="23"/>
      <c r="F193" s="23"/>
      <c r="G193" s="23"/>
      <c r="H193" s="23"/>
      <c r="I193" s="23"/>
      <c r="J193" s="23"/>
    </row>
    <row r="194" spans="1:10" x14ac:dyDescent="0.2">
      <c r="A194" s="23"/>
      <c r="B194" s="23"/>
      <c r="C194" s="23"/>
      <c r="D194" s="23"/>
      <c r="E194" s="23"/>
      <c r="F194" s="23"/>
      <c r="G194" s="23"/>
      <c r="H194" s="23"/>
      <c r="I194" s="23"/>
      <c r="J194" s="23"/>
    </row>
    <row r="195" spans="1:10" x14ac:dyDescent="0.2">
      <c r="A195" s="23"/>
      <c r="B195" s="23"/>
      <c r="C195" s="23"/>
      <c r="D195" s="23"/>
      <c r="E195" s="23"/>
      <c r="F195" s="23"/>
      <c r="G195" s="23"/>
      <c r="H195" s="23"/>
      <c r="I195" s="23"/>
      <c r="J195" s="23"/>
    </row>
    <row r="196" spans="1:10" x14ac:dyDescent="0.2">
      <c r="A196" s="23"/>
      <c r="B196" s="23"/>
      <c r="C196" s="23"/>
      <c r="D196" s="23"/>
      <c r="E196" s="23"/>
      <c r="F196" s="23"/>
      <c r="G196" s="23"/>
      <c r="H196" s="23"/>
      <c r="I196" s="23"/>
      <c r="J196" s="23"/>
    </row>
    <row r="197" spans="1:10" x14ac:dyDescent="0.2">
      <c r="A197" s="23"/>
      <c r="B197" s="23"/>
      <c r="C197" s="23"/>
      <c r="D197" s="23"/>
      <c r="E197" s="23"/>
      <c r="F197" s="23"/>
      <c r="G197" s="23"/>
      <c r="H197" s="23"/>
      <c r="I197" s="23"/>
      <c r="J197" s="23"/>
    </row>
    <row r="198" spans="1:10" x14ac:dyDescent="0.2">
      <c r="A198" s="23"/>
      <c r="B198" s="23"/>
      <c r="C198" s="23"/>
      <c r="D198" s="23"/>
      <c r="E198" s="23"/>
      <c r="F198" s="23"/>
      <c r="G198" s="23"/>
      <c r="H198" s="23"/>
      <c r="I198" s="23"/>
      <c r="J198" s="23"/>
    </row>
    <row r="199" spans="1:10" x14ac:dyDescent="0.2">
      <c r="A199" s="23"/>
      <c r="B199" s="23"/>
      <c r="C199" s="23"/>
      <c r="D199" s="23"/>
      <c r="E199" s="23"/>
      <c r="F199" s="23"/>
      <c r="G199" s="23"/>
      <c r="H199" s="23"/>
      <c r="I199" s="23"/>
      <c r="J199" s="23"/>
    </row>
    <row r="200" spans="1:10" x14ac:dyDescent="0.2">
      <c r="A200" s="23"/>
      <c r="B200" s="23"/>
      <c r="C200" s="23"/>
      <c r="D200" s="23"/>
      <c r="E200" s="23"/>
      <c r="F200" s="23"/>
      <c r="G200" s="23"/>
      <c r="H200" s="23"/>
      <c r="I200" s="23"/>
      <c r="J200" s="23"/>
    </row>
    <row r="201" spans="1:10" x14ac:dyDescent="0.2">
      <c r="A201" s="23"/>
      <c r="B201" s="23"/>
      <c r="C201" s="23"/>
      <c r="D201" s="23"/>
      <c r="E201" s="23"/>
      <c r="F201" s="23"/>
      <c r="G201" s="23"/>
      <c r="H201" s="23"/>
      <c r="I201" s="23"/>
      <c r="J201" s="23"/>
    </row>
    <row r="202" spans="1:10" x14ac:dyDescent="0.2">
      <c r="A202" s="23"/>
      <c r="B202" s="23"/>
      <c r="C202" s="23"/>
      <c r="D202" s="23"/>
      <c r="E202" s="23"/>
      <c r="F202" s="23"/>
      <c r="G202" s="23"/>
      <c r="H202" s="23"/>
      <c r="I202" s="23"/>
      <c r="J202" s="23"/>
    </row>
    <row r="203" spans="1:10" x14ac:dyDescent="0.2">
      <c r="A203" s="23"/>
      <c r="B203" s="23"/>
      <c r="C203" s="23"/>
      <c r="D203" s="23"/>
      <c r="E203" s="23"/>
      <c r="F203" s="23"/>
      <c r="G203" s="23"/>
      <c r="H203" s="23"/>
      <c r="I203" s="23"/>
      <c r="J203" s="23"/>
    </row>
    <row r="204" spans="1:10" x14ac:dyDescent="0.2">
      <c r="A204" s="23"/>
      <c r="B204" s="23"/>
      <c r="C204" s="23"/>
      <c r="D204" s="23"/>
      <c r="E204" s="23"/>
      <c r="F204" s="23"/>
      <c r="G204" s="23"/>
      <c r="H204" s="23"/>
      <c r="I204" s="23"/>
      <c r="J204" s="23"/>
    </row>
    <row r="205" spans="1:10" x14ac:dyDescent="0.2">
      <c r="A205" s="23"/>
      <c r="B205" s="23"/>
      <c r="C205" s="23"/>
      <c r="D205" s="23"/>
      <c r="E205" s="23"/>
      <c r="F205" s="23"/>
      <c r="G205" s="23"/>
      <c r="H205" s="23"/>
      <c r="I205" s="23"/>
      <c r="J205" s="23"/>
    </row>
    <row r="206" spans="1:10" x14ac:dyDescent="0.2">
      <c r="A206" s="23"/>
      <c r="B206" s="23"/>
      <c r="C206" s="23"/>
      <c r="D206" s="23"/>
      <c r="E206" s="23"/>
      <c r="F206" s="23"/>
      <c r="G206" s="23"/>
      <c r="H206" s="23"/>
      <c r="I206" s="23"/>
      <c r="J206" s="23"/>
    </row>
    <row r="207" spans="1:10" x14ac:dyDescent="0.2">
      <c r="A207" s="23"/>
      <c r="B207" s="23"/>
      <c r="C207" s="23"/>
      <c r="D207" s="23"/>
      <c r="E207" s="23"/>
      <c r="F207" s="23"/>
      <c r="G207" s="23"/>
      <c r="H207" s="23"/>
      <c r="I207" s="23"/>
      <c r="J207" s="23"/>
    </row>
    <row r="208" spans="1:10" x14ac:dyDescent="0.2">
      <c r="A208" s="23"/>
      <c r="B208" s="23"/>
      <c r="C208" s="23"/>
      <c r="D208" s="23"/>
      <c r="E208" s="23"/>
      <c r="F208" s="23"/>
      <c r="G208" s="23"/>
      <c r="H208" s="23"/>
      <c r="I208" s="23"/>
      <c r="J208" s="23"/>
    </row>
    <row r="209" spans="1:10" x14ac:dyDescent="0.2">
      <c r="A209" s="23"/>
      <c r="B209" s="23"/>
      <c r="C209" s="23"/>
      <c r="D209" s="23"/>
      <c r="E209" s="23"/>
      <c r="F209" s="23"/>
      <c r="G209" s="23"/>
      <c r="H209" s="23"/>
      <c r="I209" s="23"/>
      <c r="J209" s="23"/>
    </row>
    <row r="210" spans="1:10" x14ac:dyDescent="0.2">
      <c r="A210" s="23"/>
      <c r="B210" s="23"/>
      <c r="C210" s="23"/>
      <c r="D210" s="23"/>
      <c r="E210" s="23"/>
      <c r="F210" s="23"/>
      <c r="G210" s="23"/>
      <c r="H210" s="23"/>
      <c r="I210" s="23"/>
      <c r="J210" s="23"/>
    </row>
    <row r="211" spans="1:10" x14ac:dyDescent="0.2">
      <c r="A211" s="23"/>
      <c r="B211" s="23"/>
      <c r="C211" s="23"/>
      <c r="D211" s="23"/>
      <c r="E211" s="23"/>
      <c r="F211" s="23"/>
      <c r="G211" s="23"/>
      <c r="H211" s="23"/>
      <c r="I211" s="23"/>
      <c r="J211" s="23"/>
    </row>
    <row r="212" spans="1:10" x14ac:dyDescent="0.2">
      <c r="A212" s="23"/>
      <c r="B212" s="23"/>
      <c r="C212" s="23"/>
      <c r="D212" s="23"/>
      <c r="E212" s="23"/>
      <c r="F212" s="23"/>
      <c r="G212" s="23"/>
      <c r="H212" s="23"/>
      <c r="I212" s="23"/>
      <c r="J212" s="23"/>
    </row>
    <row r="213" spans="1:10" x14ac:dyDescent="0.2">
      <c r="A213" s="23"/>
      <c r="B213" s="23"/>
      <c r="C213" s="23"/>
      <c r="D213" s="23"/>
      <c r="E213" s="23"/>
      <c r="F213" s="23"/>
      <c r="G213" s="23"/>
      <c r="H213" s="23"/>
      <c r="I213" s="23"/>
      <c r="J213" s="23"/>
    </row>
    <row r="214" spans="1:10" x14ac:dyDescent="0.2">
      <c r="A214" s="23"/>
      <c r="B214" s="23"/>
      <c r="C214" s="23"/>
      <c r="D214" s="23"/>
      <c r="E214" s="23"/>
      <c r="F214" s="23"/>
      <c r="G214" s="23"/>
      <c r="H214" s="23"/>
      <c r="I214" s="23"/>
      <c r="J214" s="23"/>
    </row>
    <row r="215" spans="1:10" x14ac:dyDescent="0.2">
      <c r="A215" s="23"/>
      <c r="B215" s="23"/>
      <c r="C215" s="23"/>
      <c r="D215" s="23"/>
      <c r="E215" s="23"/>
      <c r="F215" s="23"/>
      <c r="G215" s="23"/>
      <c r="H215" s="23"/>
      <c r="I215" s="23"/>
      <c r="J215" s="23"/>
    </row>
    <row r="216" spans="1:10" x14ac:dyDescent="0.2">
      <c r="A216" s="23"/>
      <c r="B216" s="23"/>
      <c r="C216" s="23"/>
      <c r="D216" s="23"/>
      <c r="E216" s="23"/>
      <c r="F216" s="23"/>
      <c r="G216" s="23"/>
      <c r="H216" s="23"/>
      <c r="I216" s="23"/>
      <c r="J216" s="23"/>
    </row>
    <row r="217" spans="1:10" x14ac:dyDescent="0.2">
      <c r="A217" s="23"/>
      <c r="B217" s="23"/>
      <c r="C217" s="23"/>
      <c r="D217" s="23"/>
      <c r="E217" s="23"/>
      <c r="F217" s="23"/>
      <c r="G217" s="23"/>
      <c r="H217" s="23"/>
      <c r="I217" s="23"/>
      <c r="J217" s="23"/>
    </row>
    <row r="218" spans="1:10" x14ac:dyDescent="0.2">
      <c r="A218" s="23"/>
      <c r="B218" s="23"/>
      <c r="C218" s="23"/>
      <c r="D218" s="23"/>
      <c r="E218" s="23"/>
      <c r="F218" s="23"/>
      <c r="G218" s="23"/>
      <c r="H218" s="23"/>
      <c r="I218" s="23"/>
      <c r="J218" s="23"/>
    </row>
    <row r="219" spans="1:10" x14ac:dyDescent="0.2">
      <c r="A219" s="23"/>
      <c r="B219" s="23"/>
      <c r="C219" s="23"/>
      <c r="D219" s="23"/>
      <c r="E219" s="23"/>
      <c r="F219" s="23"/>
      <c r="G219" s="23"/>
      <c r="H219" s="23"/>
      <c r="I219" s="23"/>
      <c r="J219" s="23"/>
    </row>
    <row r="220" spans="1:10" x14ac:dyDescent="0.2">
      <c r="A220" s="23"/>
      <c r="B220" s="23"/>
      <c r="C220" s="23"/>
      <c r="D220" s="23"/>
      <c r="E220" s="23"/>
      <c r="F220" s="23"/>
      <c r="G220" s="23"/>
      <c r="H220" s="23"/>
      <c r="I220" s="23"/>
      <c r="J220" s="23"/>
    </row>
    <row r="221" spans="1:10" x14ac:dyDescent="0.2">
      <c r="A221" s="23"/>
      <c r="B221" s="23"/>
      <c r="C221" s="23"/>
      <c r="D221" s="23"/>
      <c r="E221" s="23"/>
      <c r="F221" s="23"/>
      <c r="G221" s="23"/>
      <c r="H221" s="23"/>
      <c r="I221" s="23"/>
      <c r="J221" s="23"/>
    </row>
    <row r="222" spans="1:10" x14ac:dyDescent="0.2">
      <c r="A222" s="23"/>
      <c r="B222" s="23"/>
      <c r="C222" s="23"/>
      <c r="D222" s="23"/>
      <c r="E222" s="23"/>
      <c r="F222" s="23"/>
      <c r="G222" s="23"/>
      <c r="H222" s="23"/>
      <c r="I222" s="23"/>
      <c r="J222" s="23"/>
    </row>
    <row r="223" spans="1:10" x14ac:dyDescent="0.2">
      <c r="A223" s="23"/>
      <c r="B223" s="23"/>
      <c r="C223" s="23"/>
      <c r="D223" s="23"/>
      <c r="E223" s="23"/>
      <c r="F223" s="23"/>
      <c r="G223" s="23"/>
      <c r="H223" s="23"/>
      <c r="I223" s="23"/>
      <c r="J223" s="23"/>
    </row>
    <row r="224" spans="1:10" x14ac:dyDescent="0.2">
      <c r="A224" s="23"/>
      <c r="B224" s="23"/>
      <c r="C224" s="23"/>
      <c r="D224" s="23"/>
      <c r="E224" s="23"/>
      <c r="F224" s="23"/>
      <c r="G224" s="23"/>
      <c r="H224" s="23"/>
      <c r="I224" s="23"/>
      <c r="J224" s="23"/>
    </row>
    <row r="225" spans="1:10" x14ac:dyDescent="0.2">
      <c r="A225" s="23"/>
      <c r="B225" s="23"/>
      <c r="C225" s="23"/>
      <c r="D225" s="23"/>
      <c r="E225" s="23"/>
      <c r="F225" s="23"/>
      <c r="G225" s="23"/>
      <c r="H225" s="23"/>
      <c r="I225" s="23"/>
      <c r="J225" s="23"/>
    </row>
    <row r="226" spans="1:10" x14ac:dyDescent="0.2">
      <c r="A226" s="23"/>
      <c r="B226" s="23"/>
      <c r="C226" s="23"/>
      <c r="D226" s="23"/>
      <c r="E226" s="23"/>
      <c r="F226" s="23"/>
      <c r="G226" s="23"/>
      <c r="H226" s="23"/>
      <c r="I226" s="23"/>
      <c r="J226" s="23"/>
    </row>
    <row r="227" spans="1:10" x14ac:dyDescent="0.2">
      <c r="A227" s="23"/>
      <c r="B227" s="23"/>
      <c r="C227" s="23"/>
      <c r="D227" s="23"/>
      <c r="E227" s="23"/>
      <c r="F227" s="23"/>
      <c r="G227" s="23"/>
      <c r="H227" s="23"/>
      <c r="I227" s="23"/>
      <c r="J227" s="23"/>
    </row>
    <row r="228" spans="1:10" x14ac:dyDescent="0.2">
      <c r="A228" s="23"/>
      <c r="B228" s="23"/>
      <c r="C228" s="23"/>
      <c r="D228" s="23"/>
      <c r="E228" s="23"/>
      <c r="F228" s="23"/>
      <c r="G228" s="23"/>
      <c r="H228" s="23"/>
      <c r="I228" s="23"/>
      <c r="J228" s="23"/>
    </row>
    <row r="229" spans="1:10" x14ac:dyDescent="0.2">
      <c r="A229" s="23"/>
      <c r="B229" s="23"/>
      <c r="C229" s="23"/>
      <c r="D229" s="23"/>
      <c r="E229" s="23"/>
      <c r="F229" s="23"/>
      <c r="G229" s="23"/>
      <c r="H229" s="23"/>
      <c r="I229" s="23"/>
      <c r="J229" s="23"/>
    </row>
    <row r="230" spans="1:10" x14ac:dyDescent="0.2">
      <c r="A230" s="23"/>
      <c r="B230" s="23"/>
      <c r="C230" s="23"/>
      <c r="D230" s="23"/>
      <c r="E230" s="23"/>
      <c r="F230" s="23"/>
      <c r="G230" s="23"/>
      <c r="H230" s="23"/>
      <c r="I230" s="23"/>
      <c r="J230" s="23"/>
    </row>
    <row r="231" spans="1:10" x14ac:dyDescent="0.2">
      <c r="A231" s="23"/>
      <c r="B231" s="23"/>
      <c r="C231" s="23"/>
      <c r="D231" s="23"/>
      <c r="E231" s="23"/>
      <c r="F231" s="23"/>
      <c r="G231" s="23"/>
      <c r="H231" s="23"/>
      <c r="I231" s="23"/>
      <c r="J231" s="23"/>
    </row>
    <row r="232" spans="1:10" x14ac:dyDescent="0.2">
      <c r="A232" s="23"/>
      <c r="B232" s="23"/>
      <c r="C232" s="23"/>
      <c r="D232" s="23"/>
      <c r="E232" s="23"/>
      <c r="F232" s="23"/>
      <c r="G232" s="23"/>
      <c r="H232" s="23"/>
      <c r="I232" s="23"/>
      <c r="J232" s="23"/>
    </row>
    <row r="233" spans="1:10" x14ac:dyDescent="0.2">
      <c r="A233" s="23"/>
      <c r="B233" s="23"/>
      <c r="C233" s="23"/>
      <c r="D233" s="23"/>
      <c r="E233" s="23"/>
      <c r="F233" s="23"/>
      <c r="G233" s="23"/>
      <c r="H233" s="23"/>
      <c r="I233" s="23"/>
      <c r="J233" s="23"/>
    </row>
    <row r="234" spans="1:10" x14ac:dyDescent="0.2">
      <c r="A234" s="23"/>
      <c r="B234" s="23"/>
      <c r="C234" s="23"/>
      <c r="D234" s="23"/>
      <c r="E234" s="23"/>
      <c r="F234" s="23"/>
      <c r="G234" s="23"/>
      <c r="H234" s="23"/>
      <c r="I234" s="23"/>
      <c r="J234" s="23"/>
    </row>
    <row r="235" spans="1:10" x14ac:dyDescent="0.2">
      <c r="A235" s="23"/>
      <c r="B235" s="23"/>
      <c r="C235" s="23"/>
      <c r="D235" s="23"/>
      <c r="E235" s="23"/>
      <c r="F235" s="23"/>
      <c r="G235" s="23"/>
      <c r="H235" s="23"/>
      <c r="I235" s="23"/>
      <c r="J235" s="23"/>
    </row>
    <row r="236" spans="1:10" x14ac:dyDescent="0.2">
      <c r="A236" s="23"/>
      <c r="B236" s="23"/>
      <c r="C236" s="23"/>
      <c r="D236" s="23"/>
      <c r="E236" s="23"/>
      <c r="F236" s="23"/>
      <c r="G236" s="23"/>
      <c r="H236" s="23"/>
      <c r="I236" s="23"/>
      <c r="J236" s="23"/>
    </row>
    <row r="237" spans="1:10" x14ac:dyDescent="0.2">
      <c r="A237" s="23"/>
      <c r="B237" s="23"/>
      <c r="C237" s="23"/>
      <c r="D237" s="23"/>
      <c r="E237" s="23"/>
      <c r="F237" s="23"/>
      <c r="G237" s="23"/>
      <c r="H237" s="23"/>
      <c r="I237" s="23"/>
      <c r="J237" s="23"/>
    </row>
    <row r="238" spans="1:10" x14ac:dyDescent="0.2">
      <c r="A238" s="23"/>
      <c r="B238" s="23"/>
      <c r="C238" s="23"/>
      <c r="D238" s="23"/>
      <c r="E238" s="23"/>
      <c r="F238" s="23"/>
      <c r="G238" s="23"/>
      <c r="H238" s="23"/>
      <c r="I238" s="23"/>
      <c r="J238" s="23"/>
    </row>
    <row r="239" spans="1:10" x14ac:dyDescent="0.2">
      <c r="A239" s="23"/>
      <c r="B239" s="23"/>
      <c r="C239" s="23"/>
      <c r="D239" s="23"/>
      <c r="E239" s="23"/>
      <c r="F239" s="23"/>
      <c r="G239" s="23"/>
      <c r="H239" s="23"/>
      <c r="I239" s="23"/>
      <c r="J239" s="23"/>
    </row>
    <row r="240" spans="1:10" x14ac:dyDescent="0.2">
      <c r="A240" s="23"/>
      <c r="B240" s="23"/>
      <c r="C240" s="23"/>
      <c r="D240" s="23"/>
      <c r="E240" s="23"/>
      <c r="F240" s="23"/>
      <c r="G240" s="23"/>
      <c r="H240" s="23"/>
      <c r="I240" s="23"/>
      <c r="J240" s="23"/>
    </row>
    <row r="241" spans="1:10" x14ac:dyDescent="0.2">
      <c r="A241" s="23"/>
      <c r="B241" s="23"/>
      <c r="C241" s="23"/>
      <c r="D241" s="23"/>
      <c r="E241" s="23"/>
      <c r="F241" s="23"/>
      <c r="G241" s="23"/>
      <c r="H241" s="23"/>
      <c r="I241" s="23"/>
      <c r="J241" s="23"/>
    </row>
    <row r="242" spans="1:10" x14ac:dyDescent="0.2">
      <c r="A242" s="23"/>
      <c r="B242" s="23"/>
      <c r="C242" s="23"/>
      <c r="D242" s="23"/>
      <c r="E242" s="23"/>
      <c r="F242" s="23"/>
      <c r="G242" s="23"/>
      <c r="H242" s="23"/>
      <c r="I242" s="23"/>
      <c r="J242" s="23"/>
    </row>
    <row r="243" spans="1:10" x14ac:dyDescent="0.2">
      <c r="A243" s="23"/>
      <c r="B243" s="23"/>
      <c r="C243" s="23"/>
      <c r="D243" s="23"/>
      <c r="E243" s="23"/>
      <c r="F243" s="23"/>
      <c r="G243" s="23"/>
      <c r="H243" s="23"/>
      <c r="I243" s="23"/>
      <c r="J243" s="23"/>
    </row>
    <row r="244" spans="1:10" x14ac:dyDescent="0.2">
      <c r="A244" s="23"/>
      <c r="B244" s="23"/>
      <c r="C244" s="23"/>
      <c r="D244" s="23"/>
      <c r="E244" s="23"/>
      <c r="F244" s="23"/>
      <c r="G244" s="23"/>
      <c r="H244" s="23"/>
      <c r="I244" s="23"/>
      <c r="J244" s="23"/>
    </row>
    <row r="245" spans="1:10" x14ac:dyDescent="0.2">
      <c r="A245" s="23"/>
      <c r="B245" s="23"/>
      <c r="C245" s="23"/>
      <c r="D245" s="23"/>
      <c r="E245" s="23"/>
      <c r="F245" s="23"/>
      <c r="G245" s="23"/>
      <c r="H245" s="23"/>
      <c r="I245" s="23"/>
      <c r="J245" s="23"/>
    </row>
    <row r="246" spans="1:10" x14ac:dyDescent="0.2">
      <c r="A246" s="23"/>
      <c r="B246" s="23"/>
      <c r="C246" s="23"/>
      <c r="D246" s="23"/>
      <c r="E246" s="23"/>
      <c r="F246" s="23"/>
      <c r="G246" s="23"/>
      <c r="H246" s="23"/>
      <c r="I246" s="23"/>
      <c r="J246" s="23"/>
    </row>
    <row r="247" spans="1:10" x14ac:dyDescent="0.2">
      <c r="A247" s="23"/>
      <c r="B247" s="23"/>
      <c r="C247" s="23"/>
      <c r="D247" s="23"/>
      <c r="E247" s="23"/>
      <c r="F247" s="23"/>
      <c r="G247" s="23"/>
      <c r="H247" s="23"/>
      <c r="I247" s="23"/>
      <c r="J247" s="23"/>
    </row>
    <row r="248" spans="1:10" x14ac:dyDescent="0.2">
      <c r="A248" s="23"/>
      <c r="B248" s="23"/>
      <c r="C248" s="23"/>
      <c r="D248" s="23"/>
      <c r="E248" s="23"/>
      <c r="F248" s="23"/>
      <c r="G248" s="23"/>
      <c r="H248" s="23"/>
      <c r="I248" s="23"/>
      <c r="J248" s="23"/>
    </row>
    <row r="249" spans="1:10" x14ac:dyDescent="0.2">
      <c r="A249" s="23"/>
      <c r="B249" s="23"/>
      <c r="C249" s="23"/>
      <c r="D249" s="23"/>
      <c r="E249" s="23"/>
      <c r="F249" s="23"/>
      <c r="G249" s="23"/>
      <c r="H249" s="23"/>
      <c r="I249" s="23"/>
      <c r="J249" s="23"/>
    </row>
    <row r="250" spans="1:10" x14ac:dyDescent="0.2">
      <c r="A250" s="23"/>
      <c r="B250" s="23"/>
      <c r="C250" s="23"/>
      <c r="D250" s="23"/>
      <c r="E250" s="23"/>
      <c r="F250" s="23"/>
      <c r="G250" s="23"/>
      <c r="H250" s="23"/>
      <c r="I250" s="23"/>
      <c r="J250" s="23"/>
    </row>
    <row r="251" spans="1:10" x14ac:dyDescent="0.2">
      <c r="A251" s="23"/>
      <c r="B251" s="23"/>
      <c r="C251" s="23"/>
      <c r="D251" s="23"/>
      <c r="E251" s="23"/>
      <c r="F251" s="23"/>
      <c r="G251" s="23"/>
      <c r="H251" s="23"/>
      <c r="I251" s="23"/>
      <c r="J251" s="23"/>
    </row>
  </sheetData>
  <sheetProtection selectLockedCells="1"/>
  <mergeCells count="1">
    <mergeCell ref="D8:I10"/>
  </mergeCells>
  <pageMargins left="0" right="0" top="0" bottom="0"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sheetPr>
  <dimension ref="A1:K255"/>
  <sheetViews>
    <sheetView showGridLines="0" view="pageBreakPreview" zoomScale="70" zoomScaleNormal="98" zoomScaleSheetLayoutView="70" zoomScalePageLayoutView="90" workbookViewId="0">
      <selection activeCell="N38" sqref="N38"/>
    </sheetView>
  </sheetViews>
  <sheetFormatPr baseColWidth="10" defaultRowHeight="12.75" x14ac:dyDescent="0.2"/>
  <cols>
    <col min="2" max="2" width="11.28515625" style="9" customWidth="1"/>
    <col min="3" max="8" width="11.28515625" customWidth="1"/>
    <col min="9" max="9" width="11" customWidth="1"/>
  </cols>
  <sheetData>
    <row r="1" spans="1:11" ht="15" customHeight="1" x14ac:dyDescent="0.2">
      <c r="A1" s="432"/>
      <c r="B1" s="432"/>
      <c r="C1" s="432"/>
      <c r="D1" s="432"/>
      <c r="E1" s="432"/>
      <c r="F1" s="432"/>
      <c r="G1" s="432"/>
      <c r="H1" s="432"/>
      <c r="I1" s="432"/>
    </row>
    <row r="2" spans="1:11" ht="15" customHeight="1" x14ac:dyDescent="0.2">
      <c r="A2" s="432"/>
      <c r="B2" s="432"/>
      <c r="C2" s="432"/>
      <c r="D2" s="432"/>
      <c r="E2" s="432"/>
      <c r="F2" s="432"/>
      <c r="G2" s="432"/>
      <c r="H2" s="432"/>
      <c r="I2" s="432"/>
    </row>
    <row r="3" spans="1:11" ht="15.75" x14ac:dyDescent="0.2">
      <c r="A3" s="432"/>
      <c r="B3" s="432"/>
      <c r="C3" s="432"/>
      <c r="D3" s="432"/>
      <c r="E3" s="432"/>
      <c r="F3" s="432"/>
      <c r="G3" s="432"/>
      <c r="H3" s="432"/>
      <c r="I3" s="432"/>
      <c r="J3" s="22"/>
    </row>
    <row r="4" spans="1:11" ht="15" customHeight="1" x14ac:dyDescent="0.2">
      <c r="A4" s="432"/>
      <c r="B4" s="432"/>
      <c r="C4" s="432"/>
      <c r="D4" s="432"/>
      <c r="E4" s="432"/>
      <c r="F4" s="432"/>
      <c r="G4" s="432"/>
      <c r="H4" s="432"/>
      <c r="I4" s="432"/>
    </row>
    <row r="5" spans="1:11" ht="15" customHeight="1" x14ac:dyDescent="0.2">
      <c r="A5" s="432"/>
      <c r="B5" s="432"/>
      <c r="C5" s="432"/>
      <c r="D5" s="432"/>
      <c r="E5" s="432"/>
      <c r="F5" s="432"/>
      <c r="G5" s="432"/>
      <c r="H5" s="432"/>
      <c r="I5" s="432"/>
      <c r="K5" s="26"/>
    </row>
    <row r="6" spans="1:11" ht="15" customHeight="1" x14ac:dyDescent="0.2">
      <c r="A6" s="432"/>
      <c r="B6" s="432"/>
      <c r="C6" s="432"/>
      <c r="D6" s="432"/>
      <c r="E6" s="432"/>
      <c r="F6" s="432"/>
      <c r="G6" s="432"/>
      <c r="H6" s="432"/>
      <c r="I6" s="432"/>
    </row>
    <row r="7" spans="1:11" ht="17.25" customHeight="1" x14ac:dyDescent="0.2">
      <c r="A7" s="432"/>
      <c r="B7" s="432"/>
      <c r="C7" s="432"/>
      <c r="D7" s="432"/>
      <c r="E7" s="432"/>
      <c r="F7" s="432"/>
      <c r="G7" s="432"/>
      <c r="H7" s="432"/>
      <c r="I7" s="432"/>
    </row>
    <row r="8" spans="1:11" ht="17.25" customHeight="1" x14ac:dyDescent="0.2">
      <c r="A8" s="432"/>
      <c r="B8" s="432"/>
      <c r="C8" s="432"/>
      <c r="D8" s="432"/>
      <c r="E8" s="432"/>
      <c r="F8" s="432"/>
      <c r="G8" s="432"/>
      <c r="H8" s="432"/>
      <c r="I8" s="432"/>
    </row>
    <row r="9" spans="1:11" ht="17.25" customHeight="1" x14ac:dyDescent="0.2">
      <c r="A9" s="432"/>
      <c r="B9" s="432"/>
      <c r="C9" s="432" t="s">
        <v>2210</v>
      </c>
      <c r="D9" s="432"/>
      <c r="E9" s="432"/>
      <c r="F9" s="432"/>
      <c r="G9" s="432"/>
      <c r="H9" s="432"/>
      <c r="I9" s="432"/>
      <c r="K9" s="26"/>
    </row>
    <row r="10" spans="1:11" ht="17.25" customHeight="1" x14ac:dyDescent="0.2">
      <c r="A10" s="432"/>
      <c r="B10" s="432"/>
      <c r="C10" s="432"/>
      <c r="D10" s="432"/>
      <c r="E10" s="432"/>
      <c r="F10" s="432"/>
      <c r="G10" s="432"/>
      <c r="H10" s="432"/>
      <c r="I10" s="432"/>
    </row>
    <row r="11" spans="1:11" ht="17.25" customHeight="1" x14ac:dyDescent="0.2">
      <c r="A11" s="432"/>
      <c r="B11" s="432"/>
      <c r="C11" s="432"/>
      <c r="D11" s="432"/>
      <c r="E11" s="432"/>
      <c r="F11" s="432"/>
      <c r="G11" s="432"/>
      <c r="H11" s="432"/>
      <c r="I11" s="432"/>
    </row>
    <row r="12" spans="1:11" ht="17.25" customHeight="1" x14ac:dyDescent="0.2">
      <c r="A12" s="432"/>
      <c r="B12" s="432"/>
      <c r="C12" s="432"/>
      <c r="D12" s="432"/>
      <c r="E12" s="432"/>
      <c r="F12" s="432"/>
      <c r="G12" s="432"/>
      <c r="H12" s="432"/>
      <c r="I12" s="432"/>
    </row>
    <row r="13" spans="1:11" ht="17.25" customHeight="1" x14ac:dyDescent="0.2">
      <c r="A13" s="432"/>
      <c r="B13" s="432"/>
      <c r="C13" s="432"/>
      <c r="D13" s="432"/>
      <c r="E13" s="432"/>
      <c r="F13" s="432"/>
      <c r="G13" s="432"/>
      <c r="H13" s="432"/>
      <c r="I13" s="432"/>
    </row>
    <row r="14" spans="1:11" ht="17.25" customHeight="1" x14ac:dyDescent="0.2">
      <c r="A14" s="432"/>
      <c r="B14" s="432"/>
      <c r="C14" s="432"/>
      <c r="D14" s="432"/>
      <c r="E14" s="432"/>
      <c r="F14" s="432"/>
      <c r="G14" s="432"/>
      <c r="H14" s="432"/>
      <c r="I14" s="432"/>
    </row>
    <row r="15" spans="1:11" ht="17.25" customHeight="1" x14ac:dyDescent="0.2">
      <c r="A15" s="432"/>
      <c r="B15" s="432"/>
      <c r="C15" s="432"/>
      <c r="D15" s="432"/>
      <c r="E15" s="432"/>
      <c r="F15" s="432"/>
      <c r="G15" s="432"/>
      <c r="H15" s="432"/>
      <c r="I15" s="432"/>
    </row>
    <row r="16" spans="1:11" ht="17.25" customHeight="1" x14ac:dyDescent="0.2">
      <c r="A16" s="432"/>
      <c r="B16" s="432"/>
      <c r="C16" s="432"/>
      <c r="D16" s="432"/>
      <c r="E16" s="432"/>
      <c r="F16" s="432"/>
      <c r="G16" s="432"/>
      <c r="H16" s="432"/>
      <c r="I16" s="432"/>
    </row>
    <row r="17" spans="1:9" ht="17.25" customHeight="1" x14ac:dyDescent="0.2">
      <c r="A17" s="432"/>
      <c r="B17" s="432"/>
      <c r="C17" s="432"/>
      <c r="D17" s="432"/>
      <c r="E17" s="432"/>
      <c r="F17" s="432"/>
      <c r="G17" s="432"/>
      <c r="H17" s="432"/>
      <c r="I17" s="432"/>
    </row>
    <row r="18" spans="1:9" ht="17.25" customHeight="1" x14ac:dyDescent="0.2">
      <c r="A18" s="432"/>
      <c r="B18" s="432"/>
      <c r="C18" s="432"/>
      <c r="D18" s="432"/>
      <c r="E18" s="432"/>
      <c r="F18" s="432"/>
      <c r="G18" s="432"/>
      <c r="H18" s="432"/>
      <c r="I18" s="432"/>
    </row>
    <row r="19" spans="1:9" ht="17.25" customHeight="1" x14ac:dyDescent="0.2">
      <c r="A19" s="432"/>
      <c r="B19" s="432"/>
      <c r="C19" s="432"/>
      <c r="D19" s="432"/>
      <c r="E19" s="432"/>
      <c r="F19" s="432"/>
      <c r="G19" s="432"/>
      <c r="H19" s="432"/>
      <c r="I19" s="432"/>
    </row>
    <row r="20" spans="1:9" ht="17.25" customHeight="1" x14ac:dyDescent="0.2">
      <c r="A20" s="432"/>
      <c r="B20" s="432"/>
      <c r="C20" s="432"/>
      <c r="D20" s="432"/>
      <c r="E20" s="432"/>
      <c r="F20" s="432"/>
      <c r="G20" s="432"/>
      <c r="H20" s="432"/>
      <c r="I20" s="432"/>
    </row>
    <row r="21" spans="1:9" ht="17.25" customHeight="1" x14ac:dyDescent="0.2">
      <c r="A21" s="432"/>
      <c r="B21" s="432"/>
      <c r="C21" s="432"/>
      <c r="D21" s="432"/>
      <c r="E21" s="432"/>
      <c r="F21" s="432"/>
      <c r="G21" s="432"/>
      <c r="H21" s="432"/>
      <c r="I21" s="432"/>
    </row>
    <row r="22" spans="1:9" ht="17.25" customHeight="1" x14ac:dyDescent="0.2">
      <c r="A22" s="432"/>
      <c r="B22" s="432"/>
      <c r="C22" s="432"/>
      <c r="D22" s="432"/>
      <c r="E22" s="432"/>
      <c r="F22" s="432"/>
      <c r="G22" s="432"/>
      <c r="H22" s="432"/>
      <c r="I22" s="432"/>
    </row>
    <row r="23" spans="1:9" ht="17.25" customHeight="1" x14ac:dyDescent="0.2">
      <c r="A23" s="432"/>
      <c r="B23" s="432"/>
      <c r="C23" s="432"/>
      <c r="D23" s="432"/>
      <c r="E23" s="432"/>
      <c r="F23" s="432"/>
      <c r="G23" s="432"/>
      <c r="H23" s="432"/>
      <c r="I23" s="432"/>
    </row>
    <row r="24" spans="1:9" ht="17.25" customHeight="1" x14ac:dyDescent="0.2">
      <c r="A24" s="432"/>
      <c r="B24" s="432"/>
      <c r="C24" s="432"/>
      <c r="D24" s="432"/>
      <c r="E24" s="432"/>
      <c r="F24" s="432"/>
      <c r="G24" s="432"/>
      <c r="H24" s="432"/>
      <c r="I24" s="432"/>
    </row>
    <row r="25" spans="1:9" ht="17.25" customHeight="1" x14ac:dyDescent="0.2">
      <c r="A25" s="432"/>
      <c r="B25" s="432"/>
      <c r="C25" s="432"/>
      <c r="D25" s="432"/>
      <c r="E25" s="432"/>
      <c r="F25" s="432"/>
      <c r="G25" s="432"/>
      <c r="H25" s="432"/>
      <c r="I25" s="432"/>
    </row>
    <row r="26" spans="1:9" ht="18" customHeight="1" x14ac:dyDescent="0.2">
      <c r="A26" s="432"/>
      <c r="B26" s="432"/>
      <c r="C26" s="432"/>
      <c r="D26" s="432"/>
      <c r="E26" s="432"/>
      <c r="F26" s="432"/>
      <c r="G26" s="432"/>
      <c r="H26" s="432"/>
      <c r="I26" s="432"/>
    </row>
    <row r="27" spans="1:9" ht="16.5" customHeight="1" x14ac:dyDescent="0.2">
      <c r="A27" s="432"/>
      <c r="B27" s="432"/>
      <c r="C27" s="432"/>
      <c r="D27" s="432"/>
      <c r="E27" s="432"/>
      <c r="F27" s="432"/>
      <c r="G27" s="432"/>
      <c r="H27" s="432"/>
      <c r="I27" s="432"/>
    </row>
    <row r="28" spans="1:9" ht="16.5" customHeight="1" x14ac:dyDescent="0.2">
      <c r="A28" s="432"/>
      <c r="B28" s="432"/>
      <c r="C28" s="432"/>
      <c r="D28" s="432"/>
      <c r="E28" s="432"/>
      <c r="F28" s="432"/>
      <c r="G28" s="432"/>
      <c r="H28" s="432"/>
      <c r="I28" s="432"/>
    </row>
    <row r="29" spans="1:9" ht="16.5" customHeight="1" x14ac:dyDescent="0.2">
      <c r="A29" s="432"/>
      <c r="B29" s="432"/>
      <c r="C29" s="432"/>
      <c r="D29" s="432"/>
      <c r="E29" s="432"/>
      <c r="F29" s="432"/>
      <c r="G29" s="432"/>
      <c r="H29" s="432"/>
      <c r="I29" s="432"/>
    </row>
    <row r="30" spans="1:9" ht="16.5" customHeight="1" x14ac:dyDescent="0.2">
      <c r="A30" s="432"/>
      <c r="B30" s="432"/>
      <c r="C30" s="432"/>
      <c r="D30" s="432"/>
      <c r="E30" s="432"/>
      <c r="F30" s="432"/>
      <c r="G30" s="432"/>
      <c r="H30" s="432"/>
      <c r="I30" s="432"/>
    </row>
    <row r="31" spans="1:9" ht="16.5" customHeight="1" x14ac:dyDescent="0.2">
      <c r="A31" s="432"/>
      <c r="B31" s="432"/>
      <c r="C31" s="432"/>
      <c r="D31" s="432"/>
      <c r="E31" s="432"/>
      <c r="F31" s="432"/>
      <c r="G31" s="432"/>
      <c r="H31" s="432"/>
      <c r="I31" s="432"/>
    </row>
    <row r="32" spans="1:9" ht="19.5" customHeight="1" x14ac:dyDescent="0.2">
      <c r="A32" s="432"/>
      <c r="B32" s="432"/>
      <c r="C32" s="432"/>
      <c r="D32" s="432"/>
      <c r="E32" s="432"/>
      <c r="F32" s="432"/>
      <c r="G32" s="432"/>
      <c r="H32" s="432"/>
      <c r="I32" s="432"/>
    </row>
    <row r="33" spans="1:9" ht="19.5" customHeight="1" x14ac:dyDescent="0.2">
      <c r="A33" s="432"/>
      <c r="B33" s="432"/>
      <c r="C33" s="432"/>
      <c r="D33" s="432"/>
      <c r="E33" s="432"/>
      <c r="F33" s="432"/>
      <c r="G33" s="432"/>
      <c r="H33" s="432"/>
      <c r="I33" s="432"/>
    </row>
    <row r="34" spans="1:9" ht="19.5" customHeight="1" x14ac:dyDescent="0.2">
      <c r="A34" s="432"/>
      <c r="B34" s="432"/>
      <c r="C34" s="432"/>
      <c r="D34" s="432"/>
      <c r="E34" s="432"/>
      <c r="F34" s="432"/>
      <c r="G34" s="432"/>
      <c r="H34" s="432"/>
      <c r="I34" s="432"/>
    </row>
    <row r="35" spans="1:9" ht="19.5" customHeight="1" x14ac:dyDescent="0.2">
      <c r="A35" s="432"/>
      <c r="B35" s="432"/>
      <c r="C35" s="432"/>
      <c r="D35" s="432"/>
      <c r="E35" s="432"/>
      <c r="F35" s="432"/>
      <c r="G35" s="432"/>
      <c r="H35" s="432"/>
      <c r="I35" s="432"/>
    </row>
    <row r="36" spans="1:9" ht="19.5" customHeight="1" x14ac:dyDescent="0.2">
      <c r="A36" s="432"/>
      <c r="B36" s="432"/>
      <c r="C36" s="432"/>
      <c r="D36" s="432"/>
      <c r="E36" s="432"/>
      <c r="F36" s="432"/>
      <c r="G36" s="432"/>
      <c r="H36" s="432"/>
      <c r="I36" s="432"/>
    </row>
    <row r="37" spans="1:9" ht="19.5" customHeight="1" x14ac:dyDescent="0.2">
      <c r="A37" s="432"/>
      <c r="B37" s="432"/>
      <c r="C37" s="432"/>
      <c r="D37" s="432"/>
      <c r="E37" s="432"/>
      <c r="F37" s="432"/>
      <c r="G37" s="432"/>
      <c r="H37" s="432"/>
      <c r="I37" s="432"/>
    </row>
    <row r="38" spans="1:9" ht="19.5" customHeight="1" x14ac:dyDescent="0.2">
      <c r="A38" s="432"/>
      <c r="B38" s="432"/>
      <c r="C38" s="432"/>
      <c r="D38" s="432"/>
      <c r="E38" s="432"/>
      <c r="F38" s="432"/>
      <c r="G38" s="432"/>
      <c r="H38" s="432"/>
      <c r="I38" s="432"/>
    </row>
    <row r="39" spans="1:9" ht="19.5" customHeight="1" x14ac:dyDescent="0.2">
      <c r="A39" s="432"/>
      <c r="B39" s="432"/>
      <c r="C39" s="432"/>
      <c r="D39" s="432"/>
      <c r="E39" s="432"/>
      <c r="F39" s="432"/>
      <c r="G39" s="432"/>
      <c r="H39" s="432"/>
      <c r="I39" s="432"/>
    </row>
    <row r="40" spans="1:9" ht="19.5" customHeight="1" x14ac:dyDescent="0.2">
      <c r="A40" s="432"/>
      <c r="B40" s="432"/>
      <c r="C40" s="432"/>
      <c r="D40" s="432"/>
      <c r="E40" s="432"/>
      <c r="F40" s="432"/>
      <c r="G40" s="432"/>
      <c r="H40" s="432"/>
      <c r="I40" s="432"/>
    </row>
    <row r="41" spans="1:9" ht="19.5" customHeight="1" x14ac:dyDescent="0.2">
      <c r="A41" s="432"/>
      <c r="B41" s="432"/>
      <c r="C41" s="432"/>
      <c r="D41" s="432"/>
      <c r="E41" s="432"/>
      <c r="F41" s="432"/>
      <c r="G41" s="432"/>
      <c r="H41" s="432"/>
      <c r="I41" s="432"/>
    </row>
    <row r="42" spans="1:9" ht="19.5" customHeight="1" x14ac:dyDescent="0.2">
      <c r="A42" s="432"/>
      <c r="B42" s="432"/>
      <c r="C42" s="432"/>
      <c r="D42" s="432"/>
      <c r="E42" s="432"/>
      <c r="F42" s="432"/>
      <c r="G42" s="432"/>
      <c r="H42" s="432"/>
      <c r="I42" s="432"/>
    </row>
    <row r="43" spans="1:9" ht="19.5" customHeight="1" x14ac:dyDescent="0.2">
      <c r="A43" s="432"/>
      <c r="B43" s="432"/>
      <c r="C43" s="432"/>
      <c r="D43" s="432"/>
      <c r="E43" s="432"/>
      <c r="F43" s="432"/>
      <c r="G43" s="432"/>
      <c r="H43" s="432"/>
      <c r="I43" s="432"/>
    </row>
    <row r="44" spans="1:9" ht="19.5" customHeight="1" x14ac:dyDescent="0.2">
      <c r="A44" s="432"/>
      <c r="B44" s="432"/>
      <c r="C44" s="432"/>
      <c r="D44" s="432"/>
      <c r="E44" s="432"/>
      <c r="F44" s="432"/>
      <c r="G44" s="432"/>
      <c r="H44" s="432"/>
      <c r="I44" s="432"/>
    </row>
    <row r="45" spans="1:9" ht="15" customHeight="1" x14ac:dyDescent="0.2">
      <c r="A45" s="432"/>
      <c r="B45" s="432"/>
      <c r="C45" s="432"/>
      <c r="D45" s="432"/>
      <c r="E45" s="432"/>
      <c r="F45" s="432"/>
      <c r="G45" s="432"/>
      <c r="H45" s="432"/>
      <c r="I45" s="432"/>
    </row>
    <row r="46" spans="1:9" ht="15" customHeight="1" x14ac:dyDescent="0.2">
      <c r="A46" s="432"/>
      <c r="B46" s="432"/>
      <c r="C46" s="432"/>
      <c r="D46" s="432"/>
      <c r="E46" s="432"/>
      <c r="F46" s="432"/>
      <c r="G46" s="432"/>
      <c r="H46" s="432"/>
      <c r="I46" s="432"/>
    </row>
    <row r="47" spans="1:9" ht="15" customHeight="1" x14ac:dyDescent="0.2">
      <c r="A47" s="432"/>
      <c r="B47" s="432"/>
      <c r="C47" s="432"/>
      <c r="D47" s="432"/>
      <c r="E47" s="432"/>
      <c r="F47" s="432"/>
      <c r="G47" s="432"/>
      <c r="H47" s="432"/>
      <c r="I47" s="432"/>
    </row>
    <row r="48" spans="1:9" ht="15" customHeight="1" x14ac:dyDescent="0.2">
      <c r="A48" s="432"/>
      <c r="B48" s="432"/>
      <c r="C48" s="432"/>
      <c r="D48" s="432"/>
      <c r="E48" s="432"/>
      <c r="F48" s="432"/>
      <c r="G48" s="432"/>
      <c r="H48" s="432"/>
      <c r="I48" s="432"/>
    </row>
    <row r="49" spans="1:10" ht="15" customHeight="1" x14ac:dyDescent="0.2">
      <c r="A49" s="432"/>
      <c r="B49" s="432"/>
      <c r="C49" s="432"/>
      <c r="D49" s="432"/>
      <c r="E49" s="432"/>
      <c r="F49" s="432"/>
      <c r="G49" s="432"/>
      <c r="H49" s="432"/>
      <c r="I49" s="432"/>
    </row>
    <row r="50" spans="1:10" ht="15" x14ac:dyDescent="0.2">
      <c r="B50" s="419"/>
      <c r="C50" s="28"/>
      <c r="D50" s="28"/>
      <c r="E50" s="28"/>
      <c r="F50" s="28"/>
      <c r="G50" s="28"/>
      <c r="H50" s="28"/>
      <c r="I50" s="28"/>
    </row>
    <row r="51" spans="1:10" ht="15" x14ac:dyDescent="0.2">
      <c r="B51" s="419"/>
      <c r="C51" s="28"/>
      <c r="D51" s="28"/>
      <c r="E51" s="28"/>
      <c r="F51" s="28"/>
      <c r="G51" s="28"/>
      <c r="H51" s="28"/>
      <c r="I51" s="28"/>
    </row>
    <row r="52" spans="1:10" ht="15" x14ac:dyDescent="0.2">
      <c r="B52" s="419"/>
      <c r="C52" s="28"/>
      <c r="D52" s="28"/>
      <c r="E52" s="28"/>
      <c r="F52" s="28"/>
      <c r="G52" s="28"/>
      <c r="H52" s="28"/>
      <c r="I52" s="28"/>
    </row>
    <row r="53" spans="1:10" ht="13.5" customHeight="1" x14ac:dyDescent="0.2">
      <c r="B53" s="419"/>
      <c r="C53" s="28"/>
      <c r="D53" s="28"/>
      <c r="E53" s="28"/>
      <c r="F53" s="28"/>
      <c r="G53" s="28"/>
      <c r="H53" s="28"/>
      <c r="I53" s="28"/>
    </row>
    <row r="54" spans="1:10" x14ac:dyDescent="0.2">
      <c r="C54" s="27"/>
      <c r="D54" s="27"/>
      <c r="E54" s="27"/>
      <c r="F54" s="27"/>
      <c r="G54" s="27"/>
      <c r="H54" s="27"/>
      <c r="I54" s="27"/>
    </row>
    <row r="55" spans="1:10" x14ac:dyDescent="0.2">
      <c r="C55" s="27"/>
      <c r="D55" s="27"/>
      <c r="E55" s="27"/>
      <c r="F55" s="27"/>
      <c r="G55" s="27"/>
      <c r="H55" s="27"/>
      <c r="I55" s="27"/>
    </row>
    <row r="56" spans="1:10" x14ac:dyDescent="0.2">
      <c r="A56" s="23"/>
      <c r="B56" s="23"/>
      <c r="C56" s="23"/>
      <c r="D56" s="23"/>
      <c r="E56" s="23"/>
      <c r="F56" s="23"/>
      <c r="G56" s="23"/>
      <c r="H56" s="23"/>
      <c r="I56" s="23"/>
      <c r="J56" s="23"/>
    </row>
    <row r="57" spans="1:10" x14ac:dyDescent="0.2">
      <c r="A57" s="23"/>
      <c r="B57" s="23"/>
      <c r="C57" s="23"/>
      <c r="D57" s="23"/>
      <c r="E57" s="23"/>
      <c r="F57" s="23"/>
      <c r="G57" s="23"/>
      <c r="H57" s="23"/>
      <c r="I57" s="23"/>
      <c r="J57" s="23"/>
    </row>
    <row r="58" spans="1:10" x14ac:dyDescent="0.2">
      <c r="A58" s="23"/>
      <c r="B58" s="23"/>
      <c r="C58" s="23"/>
      <c r="D58" s="23"/>
      <c r="E58" s="23"/>
      <c r="F58" s="23"/>
      <c r="G58" s="23"/>
      <c r="H58" s="23"/>
      <c r="I58" s="23"/>
      <c r="J58" s="23"/>
    </row>
    <row r="59" spans="1:10" x14ac:dyDescent="0.2">
      <c r="A59" s="23"/>
      <c r="B59" s="23"/>
      <c r="C59" s="23"/>
      <c r="D59" s="23"/>
      <c r="E59" s="23"/>
      <c r="F59" s="23"/>
      <c r="G59" s="23"/>
      <c r="H59" s="23"/>
      <c r="I59" s="23"/>
      <c r="J59" s="23"/>
    </row>
    <row r="60" spans="1:10" ht="14.25" customHeight="1" x14ac:dyDescent="0.2">
      <c r="A60" s="23"/>
      <c r="B60" s="23"/>
      <c r="C60" s="23"/>
      <c r="D60" s="23"/>
      <c r="E60" s="23"/>
      <c r="F60" s="23"/>
      <c r="G60" s="23"/>
      <c r="H60" s="23"/>
      <c r="I60" s="23"/>
      <c r="J60" s="23"/>
    </row>
    <row r="61" spans="1:10" x14ac:dyDescent="0.2">
      <c r="A61" s="23"/>
      <c r="B61" s="23"/>
      <c r="C61" s="23"/>
      <c r="D61" s="23"/>
      <c r="E61" s="23"/>
      <c r="F61" s="23"/>
      <c r="G61" s="23"/>
      <c r="H61" s="23"/>
      <c r="I61" s="23"/>
      <c r="J61" s="23"/>
    </row>
    <row r="62" spans="1:10" x14ac:dyDescent="0.2">
      <c r="A62" s="23"/>
      <c r="B62" s="23"/>
      <c r="C62" s="23"/>
      <c r="D62" s="23"/>
      <c r="E62" s="23"/>
      <c r="F62" s="23"/>
      <c r="G62" s="23"/>
      <c r="H62" s="23"/>
      <c r="I62" s="23"/>
      <c r="J62" s="23"/>
    </row>
    <row r="63" spans="1:10" x14ac:dyDescent="0.2">
      <c r="A63" s="23"/>
      <c r="B63" s="23"/>
      <c r="C63" s="23"/>
      <c r="D63" s="23"/>
      <c r="E63" s="23"/>
      <c r="F63" s="23"/>
      <c r="G63" s="23"/>
      <c r="H63" s="23"/>
      <c r="I63" s="23"/>
      <c r="J63" s="23"/>
    </row>
    <row r="64" spans="1:10" x14ac:dyDescent="0.2">
      <c r="A64" s="23"/>
      <c r="B64" s="23"/>
      <c r="C64" s="23"/>
      <c r="D64" s="23"/>
      <c r="E64" s="23"/>
      <c r="F64" s="23"/>
      <c r="G64" s="23"/>
      <c r="H64" s="23"/>
      <c r="I64" s="23"/>
      <c r="J64" s="23"/>
    </row>
    <row r="65" spans="1:10" x14ac:dyDescent="0.2">
      <c r="A65" s="23"/>
      <c r="B65" s="23"/>
      <c r="C65" s="23"/>
      <c r="D65" s="23"/>
      <c r="E65" s="23"/>
      <c r="F65" s="23"/>
      <c r="G65" s="23"/>
      <c r="H65" s="23"/>
      <c r="I65" s="23"/>
      <c r="J65" s="23"/>
    </row>
    <row r="66" spans="1:10" x14ac:dyDescent="0.2">
      <c r="A66" s="23"/>
      <c r="B66" s="23"/>
      <c r="C66" s="23"/>
      <c r="D66" s="23"/>
      <c r="E66" s="23"/>
      <c r="F66" s="23"/>
      <c r="G66" s="23"/>
      <c r="H66" s="23"/>
      <c r="I66" s="23"/>
      <c r="J66" s="23"/>
    </row>
    <row r="67" spans="1:10" x14ac:dyDescent="0.2">
      <c r="A67" s="23"/>
      <c r="B67" s="23"/>
      <c r="C67" s="23"/>
      <c r="D67" s="23"/>
      <c r="E67" s="23"/>
      <c r="F67" s="23"/>
      <c r="G67" s="23"/>
      <c r="H67" s="23"/>
      <c r="I67" s="23"/>
      <c r="J67" s="23"/>
    </row>
    <row r="68" spans="1:10" x14ac:dyDescent="0.2">
      <c r="A68" s="23"/>
      <c r="B68" s="23"/>
      <c r="C68" s="23"/>
      <c r="D68" s="23"/>
      <c r="E68" s="23"/>
      <c r="F68" s="23"/>
      <c r="G68" s="23"/>
      <c r="H68" s="23"/>
      <c r="I68" s="23"/>
      <c r="J68" s="23"/>
    </row>
    <row r="69" spans="1:10" x14ac:dyDescent="0.2">
      <c r="A69" s="23"/>
      <c r="B69" s="23"/>
      <c r="C69" s="23"/>
      <c r="D69" s="23"/>
      <c r="E69" s="23"/>
      <c r="F69" s="23"/>
      <c r="G69" s="23"/>
      <c r="H69" s="23"/>
      <c r="I69" s="23"/>
      <c r="J69" s="23"/>
    </row>
    <row r="70" spans="1:10" x14ac:dyDescent="0.2">
      <c r="A70" s="23"/>
      <c r="B70" s="23"/>
      <c r="C70" s="23"/>
      <c r="D70" s="23"/>
      <c r="E70" s="23"/>
      <c r="F70" s="23"/>
      <c r="G70" s="23"/>
      <c r="H70" s="23"/>
      <c r="I70" s="23"/>
      <c r="J70" s="23"/>
    </row>
    <row r="71" spans="1:10" x14ac:dyDescent="0.2">
      <c r="A71" s="23"/>
      <c r="B71" s="23"/>
      <c r="C71" s="23"/>
      <c r="D71" s="23"/>
      <c r="E71" s="23"/>
      <c r="F71" s="23"/>
      <c r="G71" s="23"/>
      <c r="H71" s="23"/>
      <c r="I71" s="23"/>
      <c r="J71" s="23"/>
    </row>
    <row r="72" spans="1:10" x14ac:dyDescent="0.2">
      <c r="A72" s="23"/>
      <c r="B72" s="23"/>
      <c r="C72" s="23"/>
      <c r="D72" s="23"/>
      <c r="E72" s="23"/>
      <c r="F72" s="23"/>
      <c r="G72" s="23"/>
      <c r="H72" s="23"/>
      <c r="I72" s="23"/>
      <c r="J72" s="23"/>
    </row>
    <row r="73" spans="1:10" x14ac:dyDescent="0.2">
      <c r="A73" s="23"/>
      <c r="B73" s="23"/>
      <c r="C73" s="23"/>
      <c r="D73" s="23"/>
      <c r="E73" s="23"/>
      <c r="F73" s="23"/>
      <c r="G73" s="23"/>
      <c r="H73" s="23"/>
      <c r="I73" s="23"/>
      <c r="J73" s="23"/>
    </row>
    <row r="74" spans="1:10" x14ac:dyDescent="0.2">
      <c r="A74" s="23"/>
      <c r="B74" s="23"/>
      <c r="C74" s="23"/>
      <c r="D74" s="23"/>
      <c r="E74" s="23"/>
      <c r="F74" s="23"/>
      <c r="G74" s="23"/>
      <c r="H74" s="23"/>
      <c r="I74" s="23"/>
      <c r="J74" s="23"/>
    </row>
    <row r="75" spans="1:10" x14ac:dyDescent="0.2">
      <c r="A75" s="23"/>
      <c r="B75" s="23"/>
      <c r="C75" s="23"/>
      <c r="D75" s="23"/>
      <c r="E75" s="23"/>
      <c r="F75" s="23"/>
      <c r="G75" s="23"/>
      <c r="H75" s="23"/>
      <c r="I75" s="23"/>
      <c r="J75" s="23"/>
    </row>
    <row r="76" spans="1:10" x14ac:dyDescent="0.2">
      <c r="A76" s="23"/>
      <c r="B76" s="23"/>
      <c r="C76" s="23"/>
      <c r="D76" s="23"/>
      <c r="E76" s="23"/>
      <c r="F76" s="23"/>
      <c r="G76" s="23"/>
      <c r="H76" s="23"/>
      <c r="I76" s="23"/>
      <c r="J76" s="23"/>
    </row>
    <row r="77" spans="1:10" x14ac:dyDescent="0.2">
      <c r="A77" s="23"/>
      <c r="B77" s="23"/>
      <c r="C77" s="23"/>
      <c r="D77" s="23"/>
      <c r="E77" s="23"/>
      <c r="F77" s="23"/>
      <c r="G77" s="23"/>
      <c r="H77" s="23"/>
      <c r="I77" s="23"/>
      <c r="J77" s="23"/>
    </row>
    <row r="78" spans="1:10" x14ac:dyDescent="0.2">
      <c r="A78" s="23"/>
      <c r="B78" s="23"/>
      <c r="C78" s="23"/>
      <c r="D78" s="23"/>
      <c r="E78" s="23"/>
      <c r="F78" s="23"/>
      <c r="G78" s="23"/>
      <c r="H78" s="23"/>
      <c r="I78" s="23"/>
      <c r="J78" s="23"/>
    </row>
    <row r="79" spans="1:10" x14ac:dyDescent="0.2">
      <c r="A79" s="23"/>
      <c r="B79" s="23"/>
      <c r="C79" s="23"/>
      <c r="D79" s="23"/>
      <c r="E79" s="23"/>
      <c r="F79" s="23"/>
      <c r="G79" s="23"/>
      <c r="H79" s="23"/>
      <c r="I79" s="23"/>
      <c r="J79" s="23"/>
    </row>
    <row r="80" spans="1:10" x14ac:dyDescent="0.2">
      <c r="A80" s="23"/>
      <c r="B80" s="23"/>
      <c r="C80" s="23"/>
      <c r="D80" s="23"/>
      <c r="E80" s="23"/>
      <c r="F80" s="23"/>
      <c r="G80" s="23"/>
      <c r="H80" s="23"/>
      <c r="I80" s="23"/>
      <c r="J80" s="23"/>
    </row>
    <row r="81" spans="1:10" x14ac:dyDescent="0.2">
      <c r="A81" s="23"/>
      <c r="B81" s="23"/>
      <c r="C81" s="23"/>
      <c r="D81" s="23"/>
      <c r="E81" s="23"/>
      <c r="F81" s="23"/>
      <c r="G81" s="23"/>
      <c r="H81" s="23"/>
      <c r="I81" s="23"/>
      <c r="J81" s="23"/>
    </row>
    <row r="82" spans="1:10" x14ac:dyDescent="0.2">
      <c r="A82" s="23"/>
      <c r="B82" s="23"/>
      <c r="C82" s="23"/>
      <c r="D82" s="23"/>
      <c r="E82" s="23"/>
      <c r="F82" s="23"/>
      <c r="G82" s="23"/>
      <c r="H82" s="23"/>
      <c r="I82" s="23"/>
      <c r="J82" s="23"/>
    </row>
    <row r="83" spans="1:10" x14ac:dyDescent="0.2">
      <c r="A83" s="23"/>
      <c r="B83" s="23"/>
      <c r="C83" s="23"/>
      <c r="D83" s="23"/>
      <c r="E83" s="23"/>
      <c r="F83" s="23"/>
      <c r="G83" s="23"/>
      <c r="H83" s="23"/>
      <c r="I83" s="23"/>
      <c r="J83" s="23"/>
    </row>
    <row r="84" spans="1:10" x14ac:dyDescent="0.2">
      <c r="A84" s="23"/>
      <c r="B84" s="23"/>
      <c r="C84" s="23"/>
      <c r="D84" s="23"/>
      <c r="E84" s="23"/>
      <c r="F84" s="23"/>
      <c r="G84" s="23"/>
      <c r="H84" s="23"/>
      <c r="I84" s="23"/>
      <c r="J84" s="23"/>
    </row>
    <row r="85" spans="1:10" x14ac:dyDescent="0.2">
      <c r="A85" s="23"/>
      <c r="B85" s="23"/>
      <c r="C85" s="23"/>
      <c r="D85" s="23"/>
      <c r="E85" s="23"/>
      <c r="F85" s="23"/>
      <c r="G85" s="23"/>
      <c r="H85" s="23"/>
      <c r="I85" s="23"/>
      <c r="J85" s="23"/>
    </row>
    <row r="86" spans="1:10" x14ac:dyDescent="0.2">
      <c r="A86" s="23"/>
      <c r="B86" s="23"/>
      <c r="C86" s="23"/>
      <c r="D86" s="23"/>
      <c r="E86" s="23"/>
      <c r="F86" s="23"/>
      <c r="G86" s="23"/>
      <c r="H86" s="23"/>
      <c r="I86" s="23"/>
      <c r="J86" s="23"/>
    </row>
    <row r="87" spans="1:10" x14ac:dyDescent="0.2">
      <c r="A87" s="23"/>
      <c r="B87" s="23"/>
      <c r="C87" s="23"/>
      <c r="D87" s="23"/>
      <c r="E87" s="23"/>
      <c r="F87" s="23"/>
      <c r="G87" s="23"/>
      <c r="H87" s="23"/>
      <c r="I87" s="23"/>
      <c r="J87" s="23"/>
    </row>
    <row r="88" spans="1:10" x14ac:dyDescent="0.2">
      <c r="A88" s="23"/>
      <c r="B88" s="23"/>
      <c r="C88" s="23"/>
      <c r="D88" s="23"/>
      <c r="E88" s="23"/>
      <c r="F88" s="23"/>
      <c r="G88" s="23"/>
      <c r="H88" s="23"/>
      <c r="I88" s="23"/>
      <c r="J88" s="23"/>
    </row>
    <row r="89" spans="1:10" x14ac:dyDescent="0.2">
      <c r="A89" s="23"/>
      <c r="B89" s="23"/>
      <c r="C89" s="23"/>
      <c r="D89" s="23"/>
      <c r="E89" s="23"/>
      <c r="F89" s="23"/>
      <c r="G89" s="23"/>
      <c r="H89" s="23"/>
      <c r="I89" s="23"/>
      <c r="J89" s="23"/>
    </row>
    <row r="90" spans="1:10" x14ac:dyDescent="0.2">
      <c r="A90" s="23"/>
      <c r="B90" s="23"/>
      <c r="C90" s="23"/>
      <c r="D90" s="23"/>
      <c r="E90" s="23"/>
      <c r="F90" s="23"/>
      <c r="G90" s="23"/>
      <c r="H90" s="23"/>
      <c r="I90" s="23"/>
      <c r="J90" s="23"/>
    </row>
    <row r="91" spans="1:10" x14ac:dyDescent="0.2">
      <c r="A91" s="23"/>
      <c r="B91" s="23"/>
      <c r="C91" s="23"/>
      <c r="D91" s="23"/>
      <c r="E91" s="23"/>
      <c r="F91" s="23"/>
      <c r="G91" s="23"/>
      <c r="H91" s="23"/>
      <c r="I91" s="23"/>
      <c r="J91" s="23"/>
    </row>
    <row r="92" spans="1:10" x14ac:dyDescent="0.2">
      <c r="A92" s="23"/>
      <c r="B92" s="23"/>
      <c r="C92" s="23"/>
      <c r="D92" s="23"/>
      <c r="E92" s="23"/>
      <c r="F92" s="23"/>
      <c r="G92" s="23"/>
      <c r="H92" s="23"/>
      <c r="I92" s="23"/>
      <c r="J92" s="23"/>
    </row>
    <row r="93" spans="1:10" x14ac:dyDescent="0.2">
      <c r="A93" s="23"/>
      <c r="B93" s="23"/>
      <c r="C93" s="23"/>
      <c r="D93" s="23"/>
      <c r="E93" s="23"/>
      <c r="F93" s="23"/>
      <c r="G93" s="23"/>
      <c r="H93" s="23"/>
      <c r="I93" s="23"/>
      <c r="J93" s="23"/>
    </row>
    <row r="94" spans="1:10" x14ac:dyDescent="0.2">
      <c r="A94" s="23"/>
      <c r="B94" s="23"/>
      <c r="C94" s="23"/>
      <c r="D94" s="23"/>
      <c r="E94" s="23"/>
      <c r="F94" s="23"/>
      <c r="G94" s="23"/>
      <c r="H94" s="23"/>
      <c r="I94" s="23"/>
      <c r="J94" s="23"/>
    </row>
    <row r="95" spans="1:10" x14ac:dyDescent="0.2">
      <c r="A95" s="23"/>
      <c r="B95" s="23"/>
      <c r="C95" s="23"/>
      <c r="D95" s="23"/>
      <c r="E95" s="23"/>
      <c r="F95" s="23"/>
      <c r="G95" s="23"/>
      <c r="H95" s="23"/>
      <c r="I95" s="23"/>
      <c r="J95" s="23"/>
    </row>
    <row r="96" spans="1:10" x14ac:dyDescent="0.2">
      <c r="A96" s="23"/>
      <c r="B96" s="23"/>
      <c r="C96" s="23"/>
      <c r="D96" s="23"/>
      <c r="E96" s="23"/>
      <c r="F96" s="23"/>
      <c r="G96" s="23"/>
      <c r="H96" s="23"/>
      <c r="I96" s="23"/>
      <c r="J96" s="23"/>
    </row>
    <row r="97" spans="1:10" x14ac:dyDescent="0.2">
      <c r="A97" s="23"/>
      <c r="B97" s="23"/>
      <c r="C97" s="23"/>
      <c r="D97" s="23"/>
      <c r="E97" s="23"/>
      <c r="F97" s="23"/>
      <c r="G97" s="23"/>
      <c r="H97" s="23"/>
      <c r="I97" s="23"/>
      <c r="J97" s="23"/>
    </row>
    <row r="98" spans="1:10" x14ac:dyDescent="0.2">
      <c r="A98" s="23"/>
      <c r="B98" s="23"/>
      <c r="C98" s="23"/>
      <c r="D98" s="23"/>
      <c r="E98" s="23"/>
      <c r="F98" s="23"/>
      <c r="G98" s="23"/>
      <c r="H98" s="23"/>
      <c r="I98" s="23"/>
      <c r="J98" s="23"/>
    </row>
    <row r="99" spans="1:10" x14ac:dyDescent="0.2">
      <c r="A99" s="23"/>
      <c r="B99" s="23"/>
      <c r="C99" s="23"/>
      <c r="D99" s="23"/>
      <c r="E99" s="23"/>
      <c r="F99" s="23"/>
      <c r="G99" s="23"/>
      <c r="H99" s="23"/>
      <c r="I99" s="23"/>
      <c r="J99" s="23"/>
    </row>
    <row r="100" spans="1:10" x14ac:dyDescent="0.2">
      <c r="A100" s="23"/>
      <c r="B100" s="23"/>
      <c r="C100" s="23"/>
      <c r="D100" s="23"/>
      <c r="E100" s="23"/>
      <c r="F100" s="23"/>
      <c r="G100" s="23"/>
      <c r="H100" s="23"/>
      <c r="I100" s="23"/>
      <c r="J100" s="23"/>
    </row>
    <row r="101" spans="1:10" x14ac:dyDescent="0.2">
      <c r="A101" s="23"/>
      <c r="B101" s="23"/>
      <c r="C101" s="23"/>
      <c r="D101" s="23"/>
      <c r="E101" s="23"/>
      <c r="F101" s="23"/>
      <c r="G101" s="23"/>
      <c r="H101" s="23"/>
      <c r="I101" s="23"/>
      <c r="J101" s="23"/>
    </row>
    <row r="102" spans="1:10" ht="14.25" customHeight="1" x14ac:dyDescent="0.2">
      <c r="A102" s="23"/>
      <c r="B102" s="23"/>
      <c r="C102" s="23"/>
      <c r="D102" s="23"/>
      <c r="E102" s="23"/>
      <c r="F102" s="23"/>
      <c r="G102" s="23"/>
      <c r="H102" s="23"/>
      <c r="I102" s="23"/>
      <c r="J102" s="23"/>
    </row>
    <row r="103" spans="1:10" x14ac:dyDescent="0.2">
      <c r="A103" s="23"/>
      <c r="B103" s="23"/>
      <c r="C103" s="23"/>
      <c r="D103" s="23"/>
      <c r="E103" s="23"/>
      <c r="F103" s="23"/>
      <c r="G103" s="23"/>
      <c r="H103" s="23"/>
      <c r="I103" s="23"/>
      <c r="J103" s="23"/>
    </row>
    <row r="104" spans="1:10" x14ac:dyDescent="0.2">
      <c r="A104" s="23"/>
      <c r="B104" s="23"/>
      <c r="C104" s="23"/>
      <c r="D104" s="23"/>
      <c r="E104" s="23"/>
      <c r="F104" s="23"/>
      <c r="G104" s="23"/>
      <c r="H104" s="23"/>
      <c r="I104" s="23"/>
      <c r="J104" s="23"/>
    </row>
    <row r="105" spans="1:10" x14ac:dyDescent="0.2">
      <c r="A105" s="23"/>
      <c r="B105" s="23"/>
      <c r="C105" s="23"/>
      <c r="D105" s="23"/>
      <c r="E105" s="23"/>
      <c r="F105" s="23"/>
      <c r="G105" s="23"/>
      <c r="H105" s="23"/>
      <c r="I105" s="23"/>
      <c r="J105" s="23"/>
    </row>
    <row r="106" spans="1:10" x14ac:dyDescent="0.2">
      <c r="A106" s="23"/>
      <c r="B106" s="23"/>
      <c r="C106" s="23"/>
      <c r="D106" s="23"/>
      <c r="E106" s="23"/>
      <c r="F106" s="23"/>
      <c r="G106" s="23"/>
      <c r="H106" s="23"/>
      <c r="I106" s="23"/>
      <c r="J106" s="23"/>
    </row>
    <row r="107" spans="1:10" x14ac:dyDescent="0.2">
      <c r="A107" s="23"/>
      <c r="B107" s="23"/>
      <c r="C107" s="23"/>
      <c r="D107" s="23"/>
      <c r="E107" s="23"/>
      <c r="F107" s="23"/>
      <c r="G107" s="23"/>
      <c r="H107" s="23"/>
      <c r="I107" s="23"/>
      <c r="J107" s="23"/>
    </row>
    <row r="108" spans="1:10" x14ac:dyDescent="0.2">
      <c r="A108" s="23"/>
      <c r="B108" s="23"/>
      <c r="C108" s="23"/>
      <c r="D108" s="23"/>
      <c r="E108" s="23"/>
      <c r="F108" s="23"/>
      <c r="G108" s="23"/>
      <c r="H108" s="23"/>
      <c r="I108" s="23"/>
      <c r="J108" s="23"/>
    </row>
    <row r="109" spans="1:10" x14ac:dyDescent="0.2">
      <c r="A109" s="23"/>
      <c r="B109" s="23"/>
      <c r="C109" s="23"/>
      <c r="D109" s="23"/>
      <c r="E109" s="23"/>
      <c r="F109" s="23"/>
      <c r="G109" s="23"/>
      <c r="H109" s="23"/>
      <c r="I109" s="23"/>
      <c r="J109" s="23"/>
    </row>
    <row r="110" spans="1:10" x14ac:dyDescent="0.2">
      <c r="A110" s="23"/>
      <c r="B110" s="23"/>
      <c r="C110" s="23"/>
      <c r="D110" s="23"/>
      <c r="E110" s="23"/>
      <c r="F110" s="23"/>
      <c r="G110" s="23"/>
      <c r="H110" s="23"/>
      <c r="I110" s="23"/>
      <c r="J110" s="23"/>
    </row>
    <row r="111" spans="1:10" x14ac:dyDescent="0.2">
      <c r="A111" s="23"/>
      <c r="B111" s="23"/>
      <c r="C111" s="23"/>
      <c r="D111" s="23"/>
      <c r="E111" s="23"/>
      <c r="F111" s="23"/>
      <c r="G111" s="23"/>
      <c r="H111" s="23"/>
      <c r="I111" s="23"/>
      <c r="J111" s="23"/>
    </row>
    <row r="112" spans="1:10" x14ac:dyDescent="0.2">
      <c r="A112" s="23"/>
      <c r="B112" s="23"/>
      <c r="C112" s="23"/>
      <c r="D112" s="23"/>
      <c r="E112" s="23"/>
      <c r="F112" s="23"/>
      <c r="G112" s="23"/>
      <c r="H112" s="23"/>
      <c r="I112" s="23"/>
      <c r="J112" s="23"/>
    </row>
    <row r="113" spans="1:10" x14ac:dyDescent="0.2">
      <c r="A113" s="23"/>
      <c r="B113" s="23"/>
      <c r="C113" s="23"/>
      <c r="D113" s="23"/>
      <c r="E113" s="23"/>
      <c r="F113" s="23"/>
      <c r="G113" s="23"/>
      <c r="H113" s="23"/>
      <c r="I113" s="23"/>
      <c r="J113" s="23"/>
    </row>
    <row r="114" spans="1:10" x14ac:dyDescent="0.2">
      <c r="A114" s="23"/>
      <c r="B114" s="23"/>
      <c r="C114" s="23"/>
      <c r="D114" s="23"/>
      <c r="E114" s="23"/>
      <c r="F114" s="23"/>
      <c r="G114" s="23"/>
      <c r="H114" s="23"/>
      <c r="I114" s="23"/>
      <c r="J114" s="23"/>
    </row>
    <row r="115" spans="1:10" x14ac:dyDescent="0.2">
      <c r="A115" s="23"/>
      <c r="B115" s="23"/>
      <c r="C115" s="23"/>
      <c r="D115" s="23"/>
      <c r="E115" s="23"/>
      <c r="F115" s="23"/>
      <c r="G115" s="23"/>
      <c r="H115" s="23"/>
      <c r="I115" s="23"/>
      <c r="J115" s="23"/>
    </row>
    <row r="116" spans="1:10" x14ac:dyDescent="0.2">
      <c r="A116" s="23"/>
      <c r="B116" s="23"/>
      <c r="C116" s="23"/>
      <c r="D116" s="23"/>
      <c r="E116" s="23"/>
      <c r="F116" s="23"/>
      <c r="G116" s="23"/>
      <c r="H116" s="23"/>
      <c r="I116" s="23"/>
      <c r="J116" s="23"/>
    </row>
    <row r="117" spans="1:10" x14ac:dyDescent="0.2">
      <c r="A117" s="23"/>
      <c r="B117" s="23"/>
      <c r="C117" s="23"/>
      <c r="D117" s="23"/>
      <c r="E117" s="23"/>
      <c r="F117" s="23"/>
      <c r="G117" s="23"/>
      <c r="H117" s="23"/>
      <c r="I117" s="23"/>
      <c r="J117" s="23"/>
    </row>
    <row r="118" spans="1:10" x14ac:dyDescent="0.2">
      <c r="A118" s="23"/>
      <c r="B118" s="23"/>
      <c r="C118" s="23"/>
      <c r="D118" s="23"/>
      <c r="E118" s="23"/>
      <c r="F118" s="23"/>
      <c r="G118" s="23"/>
      <c r="H118" s="23"/>
      <c r="I118" s="23"/>
      <c r="J118" s="23"/>
    </row>
    <row r="119" spans="1:10" x14ac:dyDescent="0.2">
      <c r="A119" s="23"/>
      <c r="B119" s="23"/>
      <c r="C119" s="23"/>
      <c r="D119" s="23"/>
      <c r="E119" s="23"/>
      <c r="F119" s="23"/>
      <c r="G119" s="23"/>
      <c r="H119" s="23"/>
      <c r="I119" s="23"/>
      <c r="J119" s="23"/>
    </row>
    <row r="120" spans="1:10" x14ac:dyDescent="0.2">
      <c r="A120" s="23"/>
      <c r="B120" s="23"/>
      <c r="C120" s="23"/>
      <c r="D120" s="23"/>
      <c r="E120" s="23"/>
      <c r="F120" s="23"/>
      <c r="G120" s="23"/>
      <c r="H120" s="23"/>
      <c r="I120" s="23"/>
      <c r="J120" s="23"/>
    </row>
    <row r="121" spans="1:10" x14ac:dyDescent="0.2">
      <c r="A121" s="23"/>
      <c r="B121" s="23"/>
      <c r="C121" s="23"/>
      <c r="D121" s="23"/>
      <c r="E121" s="23"/>
      <c r="F121" s="23"/>
      <c r="G121" s="23"/>
      <c r="H121" s="23"/>
      <c r="I121" s="23"/>
      <c r="J121" s="23"/>
    </row>
    <row r="122" spans="1:10" x14ac:dyDescent="0.2">
      <c r="A122" s="23"/>
      <c r="B122" s="23"/>
      <c r="C122" s="23"/>
      <c r="D122" s="23"/>
      <c r="E122" s="23"/>
      <c r="F122" s="23"/>
      <c r="G122" s="23"/>
      <c r="H122" s="23"/>
      <c r="I122" s="23"/>
      <c r="J122" s="23"/>
    </row>
    <row r="123" spans="1:10" x14ac:dyDescent="0.2">
      <c r="A123" s="23"/>
      <c r="B123" s="23"/>
      <c r="C123" s="23"/>
      <c r="D123" s="23"/>
      <c r="E123" s="23"/>
      <c r="F123" s="23"/>
      <c r="G123" s="23"/>
      <c r="H123" s="23"/>
      <c r="I123" s="23"/>
      <c r="J123" s="23"/>
    </row>
    <row r="124" spans="1:10" x14ac:dyDescent="0.2">
      <c r="A124" s="23"/>
      <c r="B124" s="23"/>
      <c r="C124" s="23"/>
      <c r="D124" s="23"/>
      <c r="E124" s="23"/>
      <c r="F124" s="23"/>
      <c r="G124" s="23"/>
      <c r="H124" s="23"/>
      <c r="I124" s="23"/>
      <c r="J124" s="23"/>
    </row>
    <row r="125" spans="1:10" x14ac:dyDescent="0.2">
      <c r="A125" s="23"/>
      <c r="B125" s="23"/>
      <c r="C125" s="23"/>
      <c r="D125" s="23"/>
      <c r="E125" s="23"/>
      <c r="F125" s="23"/>
      <c r="G125" s="23"/>
      <c r="H125" s="23"/>
      <c r="I125" s="23"/>
      <c r="J125" s="23"/>
    </row>
    <row r="126" spans="1:10" x14ac:dyDescent="0.2">
      <c r="A126" s="23"/>
      <c r="B126" s="23"/>
      <c r="C126" s="23"/>
      <c r="D126" s="23"/>
      <c r="E126" s="23"/>
      <c r="F126" s="23"/>
      <c r="G126" s="23"/>
      <c r="H126" s="23"/>
      <c r="I126" s="23"/>
      <c r="J126" s="23"/>
    </row>
    <row r="127" spans="1:10" x14ac:dyDescent="0.2">
      <c r="A127" s="23"/>
      <c r="B127" s="23"/>
      <c r="C127" s="23"/>
      <c r="D127" s="23"/>
      <c r="E127" s="23"/>
      <c r="F127" s="23"/>
      <c r="G127" s="23"/>
      <c r="H127" s="23"/>
      <c r="I127" s="23"/>
      <c r="J127" s="23"/>
    </row>
    <row r="128" spans="1:10" x14ac:dyDescent="0.2">
      <c r="A128" s="23"/>
      <c r="B128" s="23"/>
      <c r="C128" s="23"/>
      <c r="D128" s="23"/>
      <c r="E128" s="23"/>
      <c r="F128" s="23"/>
      <c r="G128" s="23"/>
      <c r="H128" s="23"/>
      <c r="I128" s="23"/>
      <c r="J128" s="23"/>
    </row>
    <row r="129" spans="1:10" x14ac:dyDescent="0.2">
      <c r="A129" s="23"/>
      <c r="B129" s="23"/>
      <c r="C129" s="23"/>
      <c r="D129" s="23"/>
      <c r="E129" s="23"/>
      <c r="F129" s="23"/>
      <c r="G129" s="23"/>
      <c r="H129" s="23"/>
      <c r="I129" s="23"/>
      <c r="J129" s="23"/>
    </row>
    <row r="130" spans="1:10" x14ac:dyDescent="0.2">
      <c r="A130" s="23"/>
      <c r="B130" s="23"/>
      <c r="C130" s="23"/>
      <c r="D130" s="23"/>
      <c r="E130" s="23"/>
      <c r="F130" s="23"/>
      <c r="G130" s="23"/>
      <c r="H130" s="23"/>
      <c r="I130" s="23"/>
      <c r="J130" s="23"/>
    </row>
    <row r="131" spans="1:10" x14ac:dyDescent="0.2">
      <c r="A131" s="23"/>
      <c r="B131" s="23"/>
      <c r="C131" s="23"/>
      <c r="D131" s="23"/>
      <c r="E131" s="23"/>
      <c r="F131" s="23"/>
      <c r="G131" s="23"/>
      <c r="H131" s="23"/>
      <c r="I131" s="23"/>
      <c r="J131" s="23"/>
    </row>
    <row r="132" spans="1:10" x14ac:dyDescent="0.2">
      <c r="A132" s="23"/>
      <c r="B132" s="23"/>
      <c r="C132" s="23"/>
      <c r="D132" s="23"/>
      <c r="E132" s="23"/>
      <c r="F132" s="23"/>
      <c r="G132" s="23"/>
      <c r="H132" s="23"/>
      <c r="I132" s="23"/>
      <c r="J132" s="23"/>
    </row>
    <row r="133" spans="1:10" x14ac:dyDescent="0.2">
      <c r="A133" s="23"/>
      <c r="B133" s="23"/>
      <c r="C133" s="23"/>
      <c r="D133" s="23"/>
      <c r="E133" s="23"/>
      <c r="F133" s="23"/>
      <c r="G133" s="23"/>
      <c r="H133" s="23"/>
      <c r="I133" s="23"/>
      <c r="J133" s="23"/>
    </row>
    <row r="134" spans="1:10" x14ac:dyDescent="0.2">
      <c r="A134" s="23"/>
      <c r="B134" s="23"/>
      <c r="C134" s="23"/>
      <c r="D134" s="23"/>
      <c r="E134" s="23"/>
      <c r="F134" s="23"/>
      <c r="G134" s="23"/>
      <c r="H134" s="23"/>
      <c r="I134" s="23"/>
      <c r="J134" s="23"/>
    </row>
    <row r="135" spans="1:10" x14ac:dyDescent="0.2">
      <c r="A135" s="23"/>
      <c r="B135" s="23"/>
      <c r="C135" s="23"/>
      <c r="D135" s="23"/>
      <c r="E135" s="23"/>
      <c r="F135" s="23"/>
      <c r="G135" s="23"/>
      <c r="H135" s="23"/>
      <c r="I135" s="23"/>
      <c r="J135" s="23"/>
    </row>
    <row r="136" spans="1:10" x14ac:dyDescent="0.2">
      <c r="A136" s="23"/>
      <c r="B136" s="23"/>
      <c r="C136" s="23"/>
      <c r="D136" s="23"/>
      <c r="E136" s="23"/>
      <c r="F136" s="23"/>
      <c r="G136" s="23"/>
      <c r="H136" s="23"/>
      <c r="I136" s="23"/>
      <c r="J136" s="23"/>
    </row>
    <row r="137" spans="1:10" x14ac:dyDescent="0.2">
      <c r="A137" s="23"/>
      <c r="B137" s="23"/>
      <c r="C137" s="23"/>
      <c r="D137" s="23"/>
      <c r="E137" s="23"/>
      <c r="F137" s="23"/>
      <c r="G137" s="23"/>
      <c r="H137" s="23"/>
      <c r="I137" s="23"/>
      <c r="J137" s="23"/>
    </row>
    <row r="138" spans="1:10" x14ac:dyDescent="0.2">
      <c r="A138" s="23"/>
      <c r="B138" s="23"/>
      <c r="C138" s="23"/>
      <c r="D138" s="23"/>
      <c r="E138" s="23"/>
      <c r="F138" s="23"/>
      <c r="G138" s="23"/>
      <c r="H138" s="23"/>
      <c r="I138" s="23"/>
      <c r="J138" s="23"/>
    </row>
    <row r="139" spans="1:10" x14ac:dyDescent="0.2">
      <c r="A139" s="23"/>
      <c r="B139" s="23"/>
      <c r="C139" s="23"/>
      <c r="D139" s="23"/>
      <c r="E139" s="23"/>
      <c r="F139" s="23"/>
      <c r="G139" s="23"/>
      <c r="H139" s="23"/>
      <c r="I139" s="23"/>
      <c r="J139" s="23"/>
    </row>
    <row r="140" spans="1:10" x14ac:dyDescent="0.2">
      <c r="A140" s="23"/>
      <c r="B140" s="23"/>
      <c r="C140" s="23"/>
      <c r="D140" s="23"/>
      <c r="E140" s="23"/>
      <c r="F140" s="23"/>
      <c r="G140" s="23"/>
      <c r="H140" s="23"/>
      <c r="I140" s="23"/>
      <c r="J140" s="23"/>
    </row>
    <row r="141" spans="1:10" x14ac:dyDescent="0.2">
      <c r="A141" s="23"/>
      <c r="B141" s="23"/>
      <c r="C141" s="23"/>
      <c r="D141" s="23"/>
      <c r="E141" s="23"/>
      <c r="F141" s="23"/>
      <c r="G141" s="23"/>
      <c r="H141" s="23"/>
      <c r="I141" s="23"/>
      <c r="J141" s="23"/>
    </row>
    <row r="142" spans="1:10" x14ac:dyDescent="0.2">
      <c r="A142" s="23"/>
      <c r="B142" s="23"/>
      <c r="C142" s="23"/>
      <c r="D142" s="23"/>
      <c r="E142" s="23"/>
      <c r="F142" s="23"/>
      <c r="G142" s="23"/>
      <c r="H142" s="23"/>
      <c r="I142" s="23"/>
      <c r="J142" s="23"/>
    </row>
    <row r="143" spans="1:10" x14ac:dyDescent="0.2">
      <c r="A143" s="23"/>
      <c r="B143" s="23"/>
      <c r="C143" s="23"/>
      <c r="D143" s="23"/>
      <c r="E143" s="23"/>
      <c r="F143" s="23"/>
      <c r="G143" s="23"/>
      <c r="H143" s="23"/>
      <c r="I143" s="23"/>
      <c r="J143" s="23"/>
    </row>
    <row r="144" spans="1:10" x14ac:dyDescent="0.2">
      <c r="A144" s="23"/>
      <c r="B144" s="23"/>
      <c r="C144" s="23"/>
      <c r="D144" s="23"/>
      <c r="E144" s="23"/>
      <c r="F144" s="23"/>
      <c r="G144" s="23"/>
      <c r="H144" s="23"/>
      <c r="I144" s="23"/>
      <c r="J144" s="23"/>
    </row>
    <row r="145" spans="1:10" x14ac:dyDescent="0.2">
      <c r="A145" s="23"/>
      <c r="B145" s="23"/>
      <c r="C145" s="23"/>
      <c r="D145" s="23"/>
      <c r="E145" s="23"/>
      <c r="F145" s="23"/>
      <c r="G145" s="23"/>
      <c r="H145" s="23"/>
      <c r="I145" s="23"/>
      <c r="J145" s="23"/>
    </row>
    <row r="146" spans="1:10" x14ac:dyDescent="0.2">
      <c r="A146" s="23"/>
      <c r="B146" s="23"/>
      <c r="C146" s="23"/>
      <c r="D146" s="23"/>
      <c r="E146" s="23"/>
      <c r="F146" s="23"/>
      <c r="G146" s="23"/>
      <c r="H146" s="23"/>
      <c r="I146" s="23"/>
      <c r="J146" s="23"/>
    </row>
    <row r="147" spans="1:10" x14ac:dyDescent="0.2">
      <c r="A147" s="23"/>
      <c r="B147" s="23"/>
      <c r="C147" s="23"/>
      <c r="D147" s="23"/>
      <c r="E147" s="23"/>
      <c r="F147" s="23"/>
      <c r="G147" s="23"/>
      <c r="H147" s="23"/>
      <c r="I147" s="23"/>
      <c r="J147" s="23"/>
    </row>
    <row r="148" spans="1:10" x14ac:dyDescent="0.2">
      <c r="A148" s="23"/>
      <c r="B148" s="23"/>
      <c r="C148" s="23"/>
      <c r="D148" s="23"/>
      <c r="E148" s="23"/>
      <c r="F148" s="23"/>
      <c r="G148" s="23"/>
      <c r="H148" s="23"/>
      <c r="I148" s="23"/>
      <c r="J148" s="23"/>
    </row>
    <row r="149" spans="1:10" x14ac:dyDescent="0.2">
      <c r="A149" s="23"/>
      <c r="B149" s="23"/>
      <c r="C149" s="23"/>
      <c r="D149" s="23"/>
      <c r="E149" s="23"/>
      <c r="F149" s="23"/>
      <c r="G149" s="23"/>
      <c r="H149" s="23"/>
      <c r="I149" s="23"/>
      <c r="J149" s="23"/>
    </row>
    <row r="150" spans="1:10" x14ac:dyDescent="0.2">
      <c r="A150" s="23"/>
      <c r="B150" s="23"/>
      <c r="C150" s="23"/>
      <c r="D150" s="23"/>
      <c r="E150" s="23"/>
      <c r="F150" s="23"/>
      <c r="G150" s="23"/>
      <c r="H150" s="23"/>
      <c r="I150" s="23"/>
      <c r="J150" s="23"/>
    </row>
    <row r="151" spans="1:10" x14ac:dyDescent="0.2">
      <c r="A151" s="23"/>
      <c r="B151" s="23"/>
      <c r="C151" s="23"/>
      <c r="D151" s="23"/>
      <c r="E151" s="23"/>
      <c r="F151" s="23"/>
      <c r="G151" s="23"/>
      <c r="H151" s="23"/>
      <c r="I151" s="23"/>
      <c r="J151" s="23"/>
    </row>
    <row r="152" spans="1:10" x14ac:dyDescent="0.2">
      <c r="A152" s="23"/>
      <c r="B152" s="23"/>
      <c r="C152" s="23"/>
      <c r="D152" s="23"/>
      <c r="E152" s="23"/>
      <c r="F152" s="23"/>
      <c r="G152" s="23"/>
      <c r="H152" s="23"/>
      <c r="I152" s="23"/>
      <c r="J152" s="23"/>
    </row>
    <row r="153" spans="1:10" x14ac:dyDescent="0.2">
      <c r="A153" s="23"/>
      <c r="B153" s="23"/>
      <c r="C153" s="23"/>
      <c r="D153" s="23"/>
      <c r="E153" s="23"/>
      <c r="F153" s="23"/>
      <c r="G153" s="23"/>
      <c r="H153" s="23"/>
      <c r="I153" s="23"/>
      <c r="J153" s="23"/>
    </row>
    <row r="154" spans="1:10" x14ac:dyDescent="0.2">
      <c r="A154" s="23"/>
      <c r="B154" s="23"/>
      <c r="C154" s="23"/>
      <c r="D154" s="23"/>
      <c r="E154" s="23"/>
      <c r="F154" s="23"/>
      <c r="G154" s="23"/>
      <c r="H154" s="23"/>
      <c r="I154" s="23"/>
      <c r="J154" s="23"/>
    </row>
    <row r="155" spans="1:10" x14ac:dyDescent="0.2">
      <c r="A155" s="23"/>
      <c r="B155" s="23"/>
      <c r="C155" s="23"/>
      <c r="D155" s="23"/>
      <c r="E155" s="23"/>
      <c r="F155" s="23"/>
      <c r="G155" s="23"/>
      <c r="H155" s="23"/>
      <c r="I155" s="23"/>
      <c r="J155" s="23"/>
    </row>
    <row r="156" spans="1:10" x14ac:dyDescent="0.2">
      <c r="A156" s="23"/>
      <c r="B156" s="23"/>
      <c r="C156" s="23"/>
      <c r="D156" s="23"/>
      <c r="E156" s="23"/>
      <c r="F156" s="23"/>
      <c r="G156" s="23"/>
      <c r="H156" s="23"/>
      <c r="I156" s="23"/>
      <c r="J156" s="23"/>
    </row>
    <row r="157" spans="1:10" x14ac:dyDescent="0.2">
      <c r="A157" s="23"/>
      <c r="B157" s="23"/>
      <c r="C157" s="23"/>
      <c r="D157" s="23"/>
      <c r="E157" s="23"/>
      <c r="F157" s="23"/>
      <c r="G157" s="23"/>
      <c r="H157" s="23"/>
      <c r="I157" s="23"/>
      <c r="J157" s="23"/>
    </row>
    <row r="158" spans="1:10" x14ac:dyDescent="0.2">
      <c r="A158" s="23"/>
      <c r="B158" s="23"/>
      <c r="C158" s="23"/>
      <c r="D158" s="23"/>
      <c r="E158" s="23"/>
      <c r="F158" s="23"/>
      <c r="G158" s="23"/>
      <c r="H158" s="23"/>
      <c r="I158" s="23"/>
      <c r="J158" s="23"/>
    </row>
    <row r="159" spans="1:10" x14ac:dyDescent="0.2">
      <c r="A159" s="23"/>
      <c r="B159" s="23"/>
      <c r="C159" s="23"/>
      <c r="D159" s="23"/>
      <c r="E159" s="23"/>
      <c r="F159" s="23"/>
      <c r="G159" s="23"/>
      <c r="H159" s="23"/>
      <c r="I159" s="23"/>
      <c r="J159" s="23"/>
    </row>
    <row r="160" spans="1:10" x14ac:dyDescent="0.2">
      <c r="A160" s="23"/>
      <c r="B160" s="23"/>
      <c r="C160" s="23"/>
      <c r="D160" s="23"/>
      <c r="E160" s="23"/>
      <c r="F160" s="23"/>
      <c r="G160" s="23"/>
      <c r="H160" s="23"/>
      <c r="I160" s="23"/>
      <c r="J160" s="23"/>
    </row>
    <row r="161" spans="1:10" x14ac:dyDescent="0.2">
      <c r="A161" s="23"/>
      <c r="B161" s="23"/>
      <c r="C161" s="23"/>
      <c r="D161" s="23"/>
      <c r="E161" s="23"/>
      <c r="F161" s="23"/>
      <c r="G161" s="23"/>
      <c r="H161" s="23"/>
      <c r="I161" s="23"/>
      <c r="J161" s="23"/>
    </row>
    <row r="162" spans="1:10" x14ac:dyDescent="0.2">
      <c r="A162" s="23"/>
      <c r="B162" s="23"/>
      <c r="C162" s="23"/>
      <c r="D162" s="23"/>
      <c r="E162" s="23"/>
      <c r="F162" s="23"/>
      <c r="G162" s="23"/>
      <c r="H162" s="23"/>
      <c r="I162" s="23"/>
      <c r="J162" s="23"/>
    </row>
    <row r="163" spans="1:10" x14ac:dyDescent="0.2">
      <c r="A163" s="23"/>
      <c r="B163" s="23"/>
      <c r="C163" s="23"/>
      <c r="D163" s="23"/>
      <c r="E163" s="23"/>
      <c r="F163" s="23"/>
      <c r="G163" s="23"/>
      <c r="H163" s="23"/>
      <c r="I163" s="23"/>
      <c r="J163" s="23"/>
    </row>
    <row r="164" spans="1:10" x14ac:dyDescent="0.2">
      <c r="A164" s="23"/>
      <c r="B164" s="23"/>
      <c r="C164" s="23"/>
      <c r="D164" s="23"/>
      <c r="E164" s="23"/>
      <c r="F164" s="23"/>
      <c r="G164" s="23"/>
      <c r="H164" s="23"/>
      <c r="I164" s="23"/>
      <c r="J164" s="23"/>
    </row>
    <row r="165" spans="1:10" x14ac:dyDescent="0.2">
      <c r="A165" s="23"/>
      <c r="B165" s="23"/>
      <c r="C165" s="23"/>
      <c r="D165" s="23"/>
      <c r="E165" s="23"/>
      <c r="F165" s="23"/>
      <c r="G165" s="23"/>
      <c r="H165" s="23"/>
      <c r="I165" s="23"/>
      <c r="J165" s="23"/>
    </row>
    <row r="166" spans="1:10" x14ac:dyDescent="0.2">
      <c r="A166" s="23"/>
      <c r="B166" s="23"/>
      <c r="C166" s="23"/>
      <c r="D166" s="23"/>
      <c r="E166" s="23"/>
      <c r="F166" s="23"/>
      <c r="G166" s="23"/>
      <c r="H166" s="23"/>
      <c r="I166" s="23"/>
      <c r="J166" s="23"/>
    </row>
    <row r="167" spans="1:10" x14ac:dyDescent="0.2">
      <c r="A167" s="23"/>
      <c r="B167" s="23"/>
      <c r="C167" s="23"/>
      <c r="D167" s="23"/>
      <c r="E167" s="23"/>
      <c r="F167" s="23"/>
      <c r="G167" s="23"/>
      <c r="H167" s="23"/>
      <c r="I167" s="23"/>
      <c r="J167" s="23"/>
    </row>
    <row r="168" spans="1:10" x14ac:dyDescent="0.2">
      <c r="A168" s="23"/>
      <c r="B168" s="23"/>
      <c r="C168" s="23"/>
      <c r="D168" s="23"/>
      <c r="E168" s="23"/>
      <c r="F168" s="23"/>
      <c r="G168" s="23"/>
      <c r="H168" s="23"/>
      <c r="I168" s="23"/>
      <c r="J168" s="23"/>
    </row>
    <row r="169" spans="1:10" x14ac:dyDescent="0.2">
      <c r="A169" s="23"/>
      <c r="B169" s="23"/>
      <c r="C169" s="23"/>
      <c r="D169" s="23"/>
      <c r="E169" s="23"/>
      <c r="F169" s="23"/>
      <c r="G169" s="23"/>
      <c r="H169" s="23"/>
      <c r="I169" s="23"/>
      <c r="J169" s="23"/>
    </row>
    <row r="170" spans="1:10" x14ac:dyDescent="0.2">
      <c r="A170" s="23"/>
      <c r="B170" s="23"/>
      <c r="C170" s="23"/>
      <c r="D170" s="23"/>
      <c r="E170" s="23"/>
      <c r="F170" s="23"/>
      <c r="G170" s="23"/>
      <c r="H170" s="23"/>
      <c r="I170" s="23"/>
      <c r="J170" s="23"/>
    </row>
    <row r="171" spans="1:10" x14ac:dyDescent="0.2">
      <c r="A171" s="23"/>
      <c r="B171" s="23"/>
      <c r="C171" s="23"/>
      <c r="D171" s="23"/>
      <c r="E171" s="23"/>
      <c r="F171" s="23"/>
      <c r="G171" s="23"/>
      <c r="H171" s="23"/>
      <c r="I171" s="23"/>
      <c r="J171" s="23"/>
    </row>
    <row r="172" spans="1:10" x14ac:dyDescent="0.2">
      <c r="A172" s="23"/>
      <c r="B172" s="23"/>
      <c r="C172" s="23"/>
      <c r="D172" s="23"/>
      <c r="E172" s="23"/>
      <c r="F172" s="23"/>
      <c r="G172" s="23"/>
      <c r="H172" s="23"/>
      <c r="I172" s="23"/>
      <c r="J172" s="23"/>
    </row>
    <row r="173" spans="1:10" x14ac:dyDescent="0.2">
      <c r="A173" s="23"/>
      <c r="B173" s="23"/>
      <c r="C173" s="23"/>
      <c r="D173" s="23"/>
      <c r="E173" s="23"/>
      <c r="F173" s="23"/>
      <c r="G173" s="23"/>
      <c r="H173" s="23"/>
      <c r="I173" s="23"/>
      <c r="J173" s="23"/>
    </row>
    <row r="174" spans="1:10" x14ac:dyDescent="0.2">
      <c r="A174" s="23"/>
      <c r="B174" s="23"/>
      <c r="C174" s="23"/>
      <c r="D174" s="23"/>
      <c r="E174" s="23"/>
      <c r="F174" s="23"/>
      <c r="G174" s="23"/>
      <c r="H174" s="23"/>
      <c r="I174" s="23"/>
      <c r="J174" s="23"/>
    </row>
    <row r="175" spans="1:10" x14ac:dyDescent="0.2">
      <c r="A175" s="23"/>
      <c r="B175" s="23"/>
      <c r="C175" s="23"/>
      <c r="D175" s="23"/>
      <c r="E175" s="23"/>
      <c r="F175" s="23"/>
      <c r="G175" s="23"/>
      <c r="H175" s="23"/>
      <c r="I175" s="23"/>
      <c r="J175" s="23"/>
    </row>
    <row r="176" spans="1:10" x14ac:dyDescent="0.2">
      <c r="A176" s="23"/>
      <c r="B176" s="23"/>
      <c r="C176" s="23"/>
      <c r="D176" s="23"/>
      <c r="E176" s="23"/>
      <c r="F176" s="23"/>
      <c r="G176" s="23"/>
      <c r="H176" s="23"/>
      <c r="I176" s="23"/>
      <c r="J176" s="23"/>
    </row>
    <row r="177" spans="1:10" x14ac:dyDescent="0.2">
      <c r="A177" s="23"/>
      <c r="B177" s="23"/>
      <c r="C177" s="23"/>
      <c r="D177" s="23"/>
      <c r="E177" s="23"/>
      <c r="F177" s="23"/>
      <c r="G177" s="23"/>
      <c r="H177" s="23"/>
      <c r="I177" s="23"/>
      <c r="J177" s="23"/>
    </row>
    <row r="178" spans="1:10" x14ac:dyDescent="0.2">
      <c r="A178" s="23"/>
      <c r="B178" s="23"/>
      <c r="C178" s="23"/>
      <c r="D178" s="23"/>
      <c r="E178" s="23"/>
      <c r="F178" s="23"/>
      <c r="G178" s="23"/>
      <c r="H178" s="23"/>
      <c r="I178" s="23"/>
      <c r="J178" s="23"/>
    </row>
    <row r="179" spans="1:10" x14ac:dyDescent="0.2">
      <c r="A179" s="23"/>
      <c r="B179" s="23"/>
      <c r="C179" s="23"/>
      <c r="D179" s="23"/>
      <c r="E179" s="23"/>
      <c r="F179" s="23"/>
      <c r="G179" s="23"/>
      <c r="H179" s="23"/>
      <c r="I179" s="23"/>
      <c r="J179" s="23"/>
    </row>
    <row r="180" spans="1:10" x14ac:dyDescent="0.2">
      <c r="A180" s="23"/>
      <c r="B180" s="23"/>
      <c r="C180" s="23"/>
      <c r="D180" s="23"/>
      <c r="E180" s="23"/>
      <c r="F180" s="23"/>
      <c r="G180" s="23"/>
      <c r="H180" s="23"/>
      <c r="I180" s="23"/>
      <c r="J180" s="23"/>
    </row>
    <row r="181" spans="1:10" x14ac:dyDescent="0.2">
      <c r="A181" s="23"/>
      <c r="B181" s="23"/>
      <c r="C181" s="23"/>
      <c r="D181" s="23"/>
      <c r="E181" s="23"/>
      <c r="F181" s="23"/>
      <c r="G181" s="23"/>
      <c r="H181" s="23"/>
      <c r="I181" s="23"/>
      <c r="J181" s="23"/>
    </row>
    <row r="182" spans="1:10" x14ac:dyDescent="0.2">
      <c r="A182" s="23"/>
      <c r="B182" s="23"/>
      <c r="C182" s="23"/>
      <c r="D182" s="23"/>
      <c r="E182" s="23"/>
      <c r="F182" s="23"/>
      <c r="G182" s="23"/>
      <c r="H182" s="23"/>
      <c r="I182" s="23"/>
      <c r="J182" s="23"/>
    </row>
    <row r="183" spans="1:10" x14ac:dyDescent="0.2">
      <c r="A183" s="23"/>
      <c r="B183" s="23"/>
      <c r="C183" s="23"/>
      <c r="D183" s="23"/>
      <c r="E183" s="23"/>
      <c r="F183" s="23"/>
      <c r="G183" s="23"/>
      <c r="H183" s="23"/>
      <c r="I183" s="23"/>
      <c r="J183" s="23"/>
    </row>
    <row r="184" spans="1:10" x14ac:dyDescent="0.2">
      <c r="A184" s="23"/>
      <c r="B184" s="23"/>
      <c r="C184" s="23"/>
      <c r="D184" s="23"/>
      <c r="E184" s="23"/>
      <c r="F184" s="23"/>
      <c r="G184" s="23"/>
      <c r="H184" s="23"/>
      <c r="I184" s="23"/>
      <c r="J184" s="23"/>
    </row>
    <row r="185" spans="1:10" x14ac:dyDescent="0.2">
      <c r="A185" s="23"/>
      <c r="B185" s="23"/>
      <c r="C185" s="23"/>
      <c r="D185" s="23"/>
      <c r="E185" s="23"/>
      <c r="F185" s="23"/>
      <c r="G185" s="23"/>
      <c r="H185" s="23"/>
      <c r="I185" s="23"/>
      <c r="J185" s="23"/>
    </row>
    <row r="186" spans="1:10" x14ac:dyDescent="0.2">
      <c r="A186" s="23"/>
      <c r="B186" s="23"/>
      <c r="C186" s="23"/>
      <c r="D186" s="23"/>
      <c r="E186" s="23"/>
      <c r="F186" s="23"/>
      <c r="G186" s="23"/>
      <c r="H186" s="23"/>
      <c r="I186" s="23"/>
      <c r="J186" s="23"/>
    </row>
    <row r="187" spans="1:10" x14ac:dyDescent="0.2">
      <c r="A187" s="23"/>
      <c r="B187" s="23"/>
      <c r="C187" s="23"/>
      <c r="D187" s="23"/>
      <c r="E187" s="23"/>
      <c r="F187" s="23"/>
      <c r="G187" s="23"/>
      <c r="H187" s="23"/>
      <c r="I187" s="23"/>
      <c r="J187" s="23"/>
    </row>
    <row r="188" spans="1:10" x14ac:dyDescent="0.2">
      <c r="A188" s="23"/>
      <c r="B188" s="23"/>
      <c r="C188" s="23"/>
      <c r="D188" s="23"/>
      <c r="E188" s="23"/>
      <c r="F188" s="23"/>
      <c r="G188" s="23"/>
      <c r="H188" s="23"/>
      <c r="I188" s="23"/>
      <c r="J188" s="23"/>
    </row>
    <row r="189" spans="1:10" x14ac:dyDescent="0.2">
      <c r="A189" s="23"/>
      <c r="B189" s="23"/>
      <c r="C189" s="23"/>
      <c r="D189" s="23"/>
      <c r="E189" s="23"/>
      <c r="F189" s="23"/>
      <c r="G189" s="23"/>
      <c r="H189" s="23"/>
      <c r="I189" s="23"/>
      <c r="J189" s="23"/>
    </row>
    <row r="190" spans="1:10" x14ac:dyDescent="0.2">
      <c r="A190" s="23"/>
      <c r="B190" s="23"/>
      <c r="C190" s="23"/>
      <c r="D190" s="23"/>
      <c r="E190" s="23"/>
      <c r="F190" s="23"/>
      <c r="G190" s="23"/>
      <c r="H190" s="23"/>
      <c r="I190" s="23"/>
      <c r="J190" s="23"/>
    </row>
    <row r="191" spans="1:10" x14ac:dyDescent="0.2">
      <c r="A191" s="23"/>
      <c r="B191" s="23"/>
      <c r="C191" s="23"/>
      <c r="D191" s="23"/>
      <c r="E191" s="23"/>
      <c r="F191" s="23"/>
      <c r="G191" s="23"/>
      <c r="H191" s="23"/>
      <c r="I191" s="23"/>
      <c r="J191" s="23"/>
    </row>
    <row r="192" spans="1:10" x14ac:dyDescent="0.2">
      <c r="A192" s="23"/>
      <c r="B192" s="23"/>
      <c r="C192" s="23"/>
      <c r="D192" s="23"/>
      <c r="E192" s="23"/>
      <c r="F192" s="23"/>
      <c r="G192" s="23"/>
      <c r="H192" s="23"/>
      <c r="I192" s="23"/>
      <c r="J192" s="23"/>
    </row>
    <row r="193" spans="1:10" x14ac:dyDescent="0.2">
      <c r="A193" s="23"/>
      <c r="B193" s="23"/>
      <c r="C193" s="23"/>
      <c r="D193" s="23"/>
      <c r="E193" s="23"/>
      <c r="F193" s="23"/>
      <c r="G193" s="23"/>
      <c r="H193" s="23"/>
      <c r="I193" s="23"/>
      <c r="J193" s="23"/>
    </row>
    <row r="194" spans="1:10" x14ac:dyDescent="0.2">
      <c r="A194" s="23"/>
      <c r="B194" s="23"/>
      <c r="C194" s="23"/>
      <c r="D194" s="23"/>
      <c r="E194" s="23"/>
      <c r="F194" s="23"/>
      <c r="G194" s="23"/>
      <c r="H194" s="23"/>
      <c r="I194" s="23"/>
      <c r="J194" s="23"/>
    </row>
    <row r="195" spans="1:10" x14ac:dyDescent="0.2">
      <c r="A195" s="23"/>
      <c r="B195" s="23"/>
      <c r="C195" s="23"/>
      <c r="D195" s="23"/>
      <c r="E195" s="23"/>
      <c r="F195" s="23"/>
      <c r="G195" s="23"/>
      <c r="H195" s="23"/>
      <c r="I195" s="23"/>
      <c r="J195" s="23"/>
    </row>
    <row r="196" spans="1:10" x14ac:dyDescent="0.2">
      <c r="A196" s="23"/>
      <c r="B196" s="23"/>
      <c r="C196" s="23"/>
      <c r="D196" s="23"/>
      <c r="E196" s="23"/>
      <c r="F196" s="23"/>
      <c r="G196" s="23"/>
      <c r="H196" s="23"/>
      <c r="I196" s="23"/>
      <c r="J196" s="23"/>
    </row>
    <row r="197" spans="1:10" x14ac:dyDescent="0.2">
      <c r="A197" s="23"/>
      <c r="B197" s="23"/>
      <c r="C197" s="23"/>
      <c r="D197" s="23"/>
      <c r="E197" s="23"/>
      <c r="F197" s="23"/>
      <c r="G197" s="23"/>
      <c r="H197" s="23"/>
      <c r="I197" s="23"/>
      <c r="J197" s="23"/>
    </row>
    <row r="198" spans="1:10" x14ac:dyDescent="0.2">
      <c r="A198" s="23"/>
      <c r="B198" s="23"/>
      <c r="C198" s="23"/>
      <c r="D198" s="23"/>
      <c r="E198" s="23"/>
      <c r="F198" s="23"/>
      <c r="G198" s="23"/>
      <c r="H198" s="23"/>
      <c r="I198" s="23"/>
      <c r="J198" s="23"/>
    </row>
    <row r="199" spans="1:10" x14ac:dyDescent="0.2">
      <c r="A199" s="23"/>
      <c r="B199" s="23"/>
      <c r="C199" s="23"/>
      <c r="D199" s="23"/>
      <c r="E199" s="23"/>
      <c r="F199" s="23"/>
      <c r="G199" s="23"/>
      <c r="H199" s="23"/>
      <c r="I199" s="23"/>
      <c r="J199" s="23"/>
    </row>
    <row r="200" spans="1:10" x14ac:dyDescent="0.2">
      <c r="A200" s="23"/>
      <c r="B200" s="23"/>
      <c r="C200" s="23"/>
      <c r="D200" s="23"/>
      <c r="E200" s="23"/>
      <c r="F200" s="23"/>
      <c r="G200" s="23"/>
      <c r="H200" s="23"/>
      <c r="I200" s="23"/>
      <c r="J200" s="23"/>
    </row>
    <row r="201" spans="1:10" x14ac:dyDescent="0.2">
      <c r="A201" s="23"/>
      <c r="B201" s="23"/>
      <c r="C201" s="23"/>
      <c r="D201" s="23"/>
      <c r="E201" s="23"/>
      <c r="F201" s="23"/>
      <c r="G201" s="23"/>
      <c r="H201" s="23"/>
      <c r="I201" s="23"/>
      <c r="J201" s="23"/>
    </row>
    <row r="202" spans="1:10" x14ac:dyDescent="0.2">
      <c r="A202" s="23"/>
      <c r="B202" s="23"/>
      <c r="C202" s="23"/>
      <c r="D202" s="23"/>
      <c r="E202" s="23"/>
      <c r="F202" s="23"/>
      <c r="G202" s="23"/>
      <c r="H202" s="23"/>
      <c r="I202" s="23"/>
      <c r="J202" s="23"/>
    </row>
    <row r="203" spans="1:10" x14ac:dyDescent="0.2">
      <c r="A203" s="23"/>
      <c r="B203" s="23"/>
      <c r="C203" s="23"/>
      <c r="D203" s="23"/>
      <c r="E203" s="23"/>
      <c r="F203" s="23"/>
      <c r="G203" s="23"/>
      <c r="H203" s="23"/>
      <c r="I203" s="23"/>
      <c r="J203" s="23"/>
    </row>
    <row r="204" spans="1:10" x14ac:dyDescent="0.2">
      <c r="A204" s="23"/>
      <c r="B204" s="23"/>
      <c r="C204" s="23"/>
      <c r="D204" s="23"/>
      <c r="E204" s="23"/>
      <c r="F204" s="23"/>
      <c r="G204" s="23"/>
      <c r="H204" s="23"/>
      <c r="I204" s="23"/>
      <c r="J204" s="23"/>
    </row>
    <row r="205" spans="1:10" x14ac:dyDescent="0.2">
      <c r="A205" s="23"/>
      <c r="B205" s="23"/>
      <c r="C205" s="23"/>
      <c r="D205" s="23"/>
      <c r="E205" s="23"/>
      <c r="F205" s="23"/>
      <c r="G205" s="23"/>
      <c r="H205" s="23"/>
      <c r="I205" s="23"/>
      <c r="J205" s="23"/>
    </row>
    <row r="206" spans="1:10" x14ac:dyDescent="0.2">
      <c r="A206" s="23"/>
      <c r="B206" s="23"/>
      <c r="C206" s="23"/>
      <c r="D206" s="23"/>
      <c r="E206" s="23"/>
      <c r="F206" s="23"/>
      <c r="G206" s="23"/>
      <c r="H206" s="23"/>
      <c r="I206" s="23"/>
      <c r="J206" s="23"/>
    </row>
    <row r="207" spans="1:10" x14ac:dyDescent="0.2">
      <c r="A207" s="23"/>
      <c r="B207" s="23"/>
      <c r="C207" s="23"/>
      <c r="D207" s="23"/>
      <c r="E207" s="23"/>
      <c r="F207" s="23"/>
      <c r="G207" s="23"/>
      <c r="H207" s="23"/>
      <c r="I207" s="23"/>
      <c r="J207" s="23"/>
    </row>
    <row r="208" spans="1:10" x14ac:dyDescent="0.2">
      <c r="A208" s="23"/>
      <c r="B208" s="23"/>
      <c r="C208" s="23"/>
      <c r="D208" s="23"/>
      <c r="E208" s="23"/>
      <c r="F208" s="23"/>
      <c r="G208" s="23"/>
      <c r="H208" s="23"/>
      <c r="I208" s="23"/>
      <c r="J208" s="23"/>
    </row>
    <row r="209" spans="1:10" x14ac:dyDescent="0.2">
      <c r="A209" s="23"/>
      <c r="B209" s="23"/>
      <c r="C209" s="23"/>
      <c r="D209" s="23"/>
      <c r="E209" s="23"/>
      <c r="F209" s="23"/>
      <c r="G209" s="23"/>
      <c r="H209" s="23"/>
      <c r="I209" s="23"/>
      <c r="J209" s="23"/>
    </row>
    <row r="210" spans="1:10" x14ac:dyDescent="0.2">
      <c r="A210" s="23"/>
      <c r="B210" s="23"/>
      <c r="C210" s="23"/>
      <c r="D210" s="23"/>
      <c r="E210" s="23"/>
      <c r="F210" s="23"/>
      <c r="G210" s="23"/>
      <c r="H210" s="23"/>
      <c r="I210" s="23"/>
      <c r="J210" s="23"/>
    </row>
    <row r="211" spans="1:10" x14ac:dyDescent="0.2">
      <c r="A211" s="23"/>
      <c r="B211" s="23"/>
      <c r="C211" s="23"/>
      <c r="D211" s="23"/>
      <c r="E211" s="23"/>
      <c r="F211" s="23"/>
      <c r="G211" s="23"/>
      <c r="H211" s="23"/>
      <c r="I211" s="23"/>
      <c r="J211" s="23"/>
    </row>
    <row r="212" spans="1:10" x14ac:dyDescent="0.2">
      <c r="A212" s="23"/>
      <c r="B212" s="23"/>
      <c r="C212" s="23"/>
      <c r="D212" s="23"/>
      <c r="E212" s="23"/>
      <c r="F212" s="23"/>
      <c r="G212" s="23"/>
      <c r="H212" s="23"/>
      <c r="I212" s="23"/>
      <c r="J212" s="23"/>
    </row>
    <row r="213" spans="1:10" x14ac:dyDescent="0.2">
      <c r="A213" s="23"/>
      <c r="B213" s="23"/>
      <c r="C213" s="23"/>
      <c r="D213" s="23"/>
      <c r="E213" s="23"/>
      <c r="F213" s="23"/>
      <c r="G213" s="23"/>
      <c r="H213" s="23"/>
      <c r="I213" s="23"/>
      <c r="J213" s="23"/>
    </row>
    <row r="214" spans="1:10" x14ac:dyDescent="0.2">
      <c r="A214" s="23"/>
      <c r="B214" s="23"/>
      <c r="C214" s="23"/>
      <c r="D214" s="23"/>
      <c r="E214" s="23"/>
      <c r="F214" s="23"/>
      <c r="G214" s="23"/>
      <c r="H214" s="23"/>
      <c r="I214" s="23"/>
      <c r="J214" s="23"/>
    </row>
    <row r="215" spans="1:10" x14ac:dyDescent="0.2">
      <c r="A215" s="23"/>
      <c r="B215" s="23"/>
      <c r="C215" s="23"/>
      <c r="D215" s="23"/>
      <c r="E215" s="23"/>
      <c r="F215" s="23"/>
      <c r="G215" s="23"/>
      <c r="H215" s="23"/>
      <c r="I215" s="23"/>
      <c r="J215" s="23"/>
    </row>
    <row r="216" spans="1:10" x14ac:dyDescent="0.2">
      <c r="A216" s="23"/>
      <c r="B216" s="23"/>
      <c r="C216" s="23"/>
      <c r="D216" s="23"/>
      <c r="E216" s="23"/>
      <c r="F216" s="23"/>
      <c r="G216" s="23"/>
      <c r="H216" s="23"/>
      <c r="I216" s="23"/>
      <c r="J216" s="23"/>
    </row>
    <row r="217" spans="1:10" x14ac:dyDescent="0.2">
      <c r="A217" s="23"/>
      <c r="B217" s="23"/>
      <c r="C217" s="23"/>
      <c r="D217" s="23"/>
      <c r="E217" s="23"/>
      <c r="F217" s="23"/>
      <c r="G217" s="23"/>
      <c r="H217" s="23"/>
      <c r="I217" s="23"/>
      <c r="J217" s="23"/>
    </row>
    <row r="218" spans="1:10" x14ac:dyDescent="0.2">
      <c r="A218" s="23"/>
      <c r="B218" s="23"/>
      <c r="C218" s="23"/>
      <c r="D218" s="23"/>
      <c r="E218" s="23"/>
      <c r="F218" s="23"/>
      <c r="G218" s="23"/>
      <c r="H218" s="23"/>
      <c r="I218" s="23"/>
      <c r="J218" s="23"/>
    </row>
    <row r="219" spans="1:10" x14ac:dyDescent="0.2">
      <c r="A219" s="23"/>
      <c r="B219" s="23"/>
      <c r="C219" s="23"/>
      <c r="D219" s="23"/>
      <c r="E219" s="23"/>
      <c r="F219" s="23"/>
      <c r="G219" s="23"/>
      <c r="H219" s="23"/>
      <c r="I219" s="23"/>
      <c r="J219" s="23"/>
    </row>
    <row r="220" spans="1:10" x14ac:dyDescent="0.2">
      <c r="A220" s="23"/>
      <c r="B220" s="23"/>
      <c r="C220" s="23"/>
      <c r="D220" s="23"/>
      <c r="E220" s="23"/>
      <c r="F220" s="23"/>
      <c r="G220" s="23"/>
      <c r="H220" s="23"/>
      <c r="I220" s="23"/>
      <c r="J220" s="23"/>
    </row>
    <row r="221" spans="1:10" x14ac:dyDescent="0.2">
      <c r="A221" s="23"/>
      <c r="B221" s="23"/>
      <c r="C221" s="23"/>
      <c r="D221" s="23"/>
      <c r="E221" s="23"/>
      <c r="F221" s="23"/>
      <c r="G221" s="23"/>
      <c r="H221" s="23"/>
      <c r="I221" s="23"/>
      <c r="J221" s="23"/>
    </row>
    <row r="222" spans="1:10" x14ac:dyDescent="0.2">
      <c r="A222" s="23"/>
      <c r="B222" s="23"/>
      <c r="C222" s="23"/>
      <c r="D222" s="23"/>
      <c r="E222" s="23"/>
      <c r="F222" s="23"/>
      <c r="G222" s="23"/>
      <c r="H222" s="23"/>
      <c r="I222" s="23"/>
      <c r="J222" s="23"/>
    </row>
    <row r="223" spans="1:10" x14ac:dyDescent="0.2">
      <c r="A223" s="23"/>
      <c r="B223" s="23"/>
      <c r="C223" s="23"/>
      <c r="D223" s="23"/>
      <c r="E223" s="23"/>
      <c r="F223" s="23"/>
      <c r="G223" s="23"/>
      <c r="H223" s="23"/>
      <c r="I223" s="23"/>
      <c r="J223" s="23"/>
    </row>
    <row r="224" spans="1:10" x14ac:dyDescent="0.2">
      <c r="A224" s="23"/>
      <c r="B224" s="23"/>
      <c r="C224" s="23"/>
      <c r="D224" s="23"/>
      <c r="E224" s="23"/>
      <c r="F224" s="23"/>
      <c r="G224" s="23"/>
      <c r="H224" s="23"/>
      <c r="I224" s="23"/>
      <c r="J224" s="23"/>
    </row>
    <row r="225" spans="1:10" x14ac:dyDescent="0.2">
      <c r="A225" s="23"/>
      <c r="B225" s="23"/>
      <c r="C225" s="23"/>
      <c r="D225" s="23"/>
      <c r="E225" s="23"/>
      <c r="F225" s="23"/>
      <c r="G225" s="23"/>
      <c r="H225" s="23"/>
      <c r="I225" s="23"/>
      <c r="J225" s="23"/>
    </row>
    <row r="226" spans="1:10" x14ac:dyDescent="0.2">
      <c r="A226" s="23"/>
      <c r="B226" s="23"/>
      <c r="C226" s="23"/>
      <c r="D226" s="23"/>
      <c r="E226" s="23"/>
      <c r="F226" s="23"/>
      <c r="G226" s="23"/>
      <c r="H226" s="23"/>
      <c r="I226" s="23"/>
      <c r="J226" s="23"/>
    </row>
    <row r="227" spans="1:10" x14ac:dyDescent="0.2">
      <c r="A227" s="23"/>
      <c r="B227" s="23"/>
      <c r="C227" s="23"/>
      <c r="D227" s="23"/>
      <c r="E227" s="23"/>
      <c r="F227" s="23"/>
      <c r="G227" s="23"/>
      <c r="H227" s="23"/>
      <c r="I227" s="23"/>
      <c r="J227" s="23"/>
    </row>
    <row r="228" spans="1:10" x14ac:dyDescent="0.2">
      <c r="A228" s="23"/>
      <c r="B228" s="23"/>
      <c r="C228" s="23"/>
      <c r="D228" s="23"/>
      <c r="E228" s="23"/>
      <c r="F228" s="23"/>
      <c r="G228" s="23"/>
      <c r="H228" s="23"/>
      <c r="I228" s="23"/>
      <c r="J228" s="23"/>
    </row>
    <row r="229" spans="1:10" x14ac:dyDescent="0.2">
      <c r="A229" s="23"/>
      <c r="B229" s="23"/>
      <c r="C229" s="23"/>
      <c r="D229" s="23"/>
      <c r="E229" s="23"/>
      <c r="F229" s="23"/>
      <c r="G229" s="23"/>
      <c r="H229" s="23"/>
      <c r="I229" s="23"/>
      <c r="J229" s="23"/>
    </row>
    <row r="230" spans="1:10" x14ac:dyDescent="0.2">
      <c r="A230" s="23"/>
      <c r="B230" s="23"/>
      <c r="C230" s="23"/>
      <c r="D230" s="23"/>
      <c r="E230" s="23"/>
      <c r="F230" s="23"/>
      <c r="G230" s="23"/>
      <c r="H230" s="23"/>
      <c r="I230" s="23"/>
      <c r="J230" s="23"/>
    </row>
    <row r="231" spans="1:10" x14ac:dyDescent="0.2">
      <c r="A231" s="23"/>
      <c r="B231" s="23"/>
      <c r="C231" s="23"/>
      <c r="D231" s="23"/>
      <c r="E231" s="23"/>
      <c r="F231" s="23"/>
      <c r="G231" s="23"/>
      <c r="H231" s="23"/>
      <c r="I231" s="23"/>
      <c r="J231" s="23"/>
    </row>
    <row r="232" spans="1:10" x14ac:dyDescent="0.2">
      <c r="A232" s="23"/>
      <c r="B232" s="23"/>
      <c r="C232" s="23"/>
      <c r="D232" s="23"/>
      <c r="E232" s="23"/>
      <c r="F232" s="23"/>
      <c r="G232" s="23"/>
      <c r="H232" s="23"/>
      <c r="I232" s="23"/>
      <c r="J232" s="23"/>
    </row>
    <row r="233" spans="1:10" x14ac:dyDescent="0.2">
      <c r="A233" s="23"/>
      <c r="B233" s="23"/>
      <c r="C233" s="23"/>
      <c r="D233" s="23"/>
      <c r="E233" s="23"/>
      <c r="F233" s="23"/>
      <c r="G233" s="23"/>
      <c r="H233" s="23"/>
      <c r="I233" s="23"/>
      <c r="J233" s="23"/>
    </row>
    <row r="234" spans="1:10" x14ac:dyDescent="0.2">
      <c r="A234" s="23"/>
      <c r="B234" s="23"/>
      <c r="C234" s="23"/>
      <c r="D234" s="23"/>
      <c r="E234" s="23"/>
      <c r="F234" s="23"/>
      <c r="G234" s="23"/>
      <c r="H234" s="23"/>
      <c r="I234" s="23"/>
      <c r="J234" s="23"/>
    </row>
    <row r="235" spans="1:10" x14ac:dyDescent="0.2">
      <c r="A235" s="23"/>
      <c r="B235" s="23"/>
      <c r="C235" s="23"/>
      <c r="D235" s="23"/>
      <c r="E235" s="23"/>
      <c r="F235" s="23"/>
      <c r="G235" s="23"/>
      <c r="H235" s="23"/>
      <c r="I235" s="23"/>
      <c r="J235" s="23"/>
    </row>
    <row r="236" spans="1:10" x14ac:dyDescent="0.2">
      <c r="A236" s="23"/>
      <c r="B236" s="23"/>
      <c r="C236" s="23"/>
      <c r="D236" s="23"/>
      <c r="E236" s="23"/>
      <c r="F236" s="23"/>
      <c r="G236" s="23"/>
      <c r="H236" s="23"/>
      <c r="I236" s="23"/>
      <c r="J236" s="23"/>
    </row>
    <row r="237" spans="1:10" x14ac:dyDescent="0.2">
      <c r="A237" s="23"/>
      <c r="B237" s="23"/>
      <c r="C237" s="23"/>
      <c r="D237" s="23"/>
      <c r="E237" s="23"/>
      <c r="F237" s="23"/>
      <c r="G237" s="23"/>
      <c r="H237" s="23"/>
      <c r="I237" s="23"/>
      <c r="J237" s="23"/>
    </row>
    <row r="238" spans="1:10" x14ac:dyDescent="0.2">
      <c r="A238" s="23"/>
      <c r="B238" s="23"/>
      <c r="C238" s="23"/>
      <c r="D238" s="23"/>
      <c r="E238" s="23"/>
      <c r="F238" s="23"/>
      <c r="G238" s="23"/>
      <c r="H238" s="23"/>
      <c r="I238" s="23"/>
      <c r="J238" s="23"/>
    </row>
    <row r="239" spans="1:10" x14ac:dyDescent="0.2">
      <c r="A239" s="23"/>
      <c r="B239" s="23"/>
      <c r="C239" s="23"/>
      <c r="D239" s="23"/>
      <c r="E239" s="23"/>
      <c r="F239" s="23"/>
      <c r="G239" s="23"/>
      <c r="H239" s="23"/>
      <c r="I239" s="23"/>
      <c r="J239" s="23"/>
    </row>
    <row r="240" spans="1:10" x14ac:dyDescent="0.2">
      <c r="A240" s="23"/>
      <c r="B240" s="23"/>
      <c r="C240" s="23"/>
      <c r="D240" s="23"/>
      <c r="E240" s="23"/>
      <c r="F240" s="23"/>
      <c r="G240" s="23"/>
      <c r="H240" s="23"/>
      <c r="I240" s="23"/>
      <c r="J240" s="23"/>
    </row>
    <row r="241" spans="1:10" x14ac:dyDescent="0.2">
      <c r="A241" s="23"/>
      <c r="B241" s="23"/>
      <c r="C241" s="23"/>
      <c r="D241" s="23"/>
      <c r="E241" s="23"/>
      <c r="F241" s="23"/>
      <c r="G241" s="23"/>
      <c r="H241" s="23"/>
      <c r="I241" s="23"/>
      <c r="J241" s="23"/>
    </row>
    <row r="242" spans="1:10" x14ac:dyDescent="0.2">
      <c r="A242" s="23"/>
      <c r="B242" s="23"/>
      <c r="C242" s="23"/>
      <c r="D242" s="23"/>
      <c r="E242" s="23"/>
      <c r="F242" s="23"/>
      <c r="G242" s="23"/>
      <c r="H242" s="23"/>
      <c r="I242" s="23"/>
      <c r="J242" s="23"/>
    </row>
    <row r="243" spans="1:10" x14ac:dyDescent="0.2">
      <c r="A243" s="23"/>
      <c r="B243" s="23"/>
      <c r="C243" s="23"/>
      <c r="D243" s="23"/>
      <c r="E243" s="23"/>
      <c r="F243" s="23"/>
      <c r="G243" s="23"/>
      <c r="H243" s="23"/>
      <c r="I243" s="23"/>
      <c r="J243" s="23"/>
    </row>
    <row r="244" spans="1:10" x14ac:dyDescent="0.2">
      <c r="A244" s="23"/>
      <c r="B244" s="23"/>
      <c r="C244" s="23"/>
      <c r="D244" s="23"/>
      <c r="E244" s="23"/>
      <c r="F244" s="23"/>
      <c r="G244" s="23"/>
      <c r="H244" s="23"/>
      <c r="I244" s="23"/>
      <c r="J244" s="23"/>
    </row>
    <row r="245" spans="1:10" x14ac:dyDescent="0.2">
      <c r="A245" s="23"/>
      <c r="B245" s="23"/>
      <c r="C245" s="23"/>
      <c r="D245" s="23"/>
      <c r="E245" s="23"/>
      <c r="F245" s="23"/>
      <c r="G245" s="23"/>
      <c r="H245" s="23"/>
      <c r="I245" s="23"/>
      <c r="J245" s="23"/>
    </row>
    <row r="246" spans="1:10" x14ac:dyDescent="0.2">
      <c r="A246" s="23"/>
      <c r="B246" s="23"/>
      <c r="C246" s="23"/>
      <c r="D246" s="23"/>
      <c r="E246" s="23"/>
      <c r="F246" s="23"/>
      <c r="G246" s="23"/>
      <c r="H246" s="23"/>
      <c r="I246" s="23"/>
      <c r="J246" s="23"/>
    </row>
    <row r="247" spans="1:10" x14ac:dyDescent="0.2">
      <c r="A247" s="23"/>
      <c r="B247" s="23"/>
      <c r="C247" s="23"/>
      <c r="D247" s="23"/>
      <c r="E247" s="23"/>
      <c r="F247" s="23"/>
      <c r="G247" s="23"/>
      <c r="H247" s="23"/>
      <c r="I247" s="23"/>
      <c r="J247" s="23"/>
    </row>
    <row r="248" spans="1:10" x14ac:dyDescent="0.2">
      <c r="A248" s="23"/>
      <c r="B248" s="23"/>
      <c r="C248" s="23"/>
      <c r="D248" s="23"/>
      <c r="E248" s="23"/>
      <c r="F248" s="23"/>
      <c r="G248" s="23"/>
      <c r="H248" s="23"/>
      <c r="I248" s="23"/>
      <c r="J248" s="23"/>
    </row>
    <row r="249" spans="1:10" x14ac:dyDescent="0.2">
      <c r="A249" s="23"/>
      <c r="B249" s="23"/>
      <c r="C249" s="23"/>
      <c r="D249" s="23"/>
      <c r="E249" s="23"/>
      <c r="F249" s="23"/>
      <c r="G249" s="23"/>
      <c r="H249" s="23"/>
      <c r="I249" s="23"/>
      <c r="J249" s="23"/>
    </row>
    <row r="250" spans="1:10" x14ac:dyDescent="0.2">
      <c r="A250" s="23"/>
      <c r="B250" s="23"/>
      <c r="C250" s="23"/>
      <c r="D250" s="23"/>
      <c r="E250" s="23"/>
      <c r="F250" s="23"/>
      <c r="G250" s="23"/>
      <c r="H250" s="23"/>
      <c r="I250" s="23"/>
      <c r="J250" s="23"/>
    </row>
    <row r="251" spans="1:10" x14ac:dyDescent="0.2">
      <c r="A251" s="23"/>
      <c r="B251" s="23"/>
      <c r="C251" s="23"/>
      <c r="D251" s="23"/>
      <c r="E251" s="23"/>
      <c r="F251" s="23"/>
      <c r="G251" s="23"/>
      <c r="H251" s="23"/>
      <c r="I251" s="23"/>
      <c r="J251" s="23"/>
    </row>
    <row r="252" spans="1:10" x14ac:dyDescent="0.2">
      <c r="A252" s="23"/>
      <c r="B252" s="23"/>
      <c r="C252" s="23"/>
      <c r="D252" s="23"/>
      <c r="E252" s="23"/>
      <c r="F252" s="23"/>
      <c r="G252" s="23"/>
      <c r="H252" s="23"/>
      <c r="I252" s="23"/>
      <c r="J252" s="23"/>
    </row>
    <row r="253" spans="1:10" x14ac:dyDescent="0.2">
      <c r="A253" s="23"/>
      <c r="B253" s="23"/>
      <c r="C253" s="23"/>
      <c r="D253" s="23"/>
      <c r="E253" s="23"/>
      <c r="F253" s="23"/>
      <c r="G253" s="23"/>
      <c r="H253" s="23"/>
      <c r="I253" s="23"/>
      <c r="J253" s="23"/>
    </row>
    <row r="254" spans="1:10" x14ac:dyDescent="0.2">
      <c r="A254" s="23"/>
      <c r="B254" s="23"/>
      <c r="C254" s="23"/>
      <c r="D254" s="23"/>
      <c r="E254" s="23"/>
      <c r="F254" s="23"/>
      <c r="G254" s="23"/>
      <c r="H254" s="23"/>
      <c r="I254" s="23"/>
      <c r="J254" s="23"/>
    </row>
    <row r="255" spans="1:10" x14ac:dyDescent="0.2">
      <c r="A255" s="23"/>
      <c r="B255" s="23"/>
      <c r="C255" s="23"/>
      <c r="D255" s="23"/>
      <c r="E255" s="23"/>
      <c r="F255" s="23"/>
      <c r="G255" s="23"/>
      <c r="H255" s="23"/>
      <c r="I255" s="23"/>
      <c r="J255" s="23"/>
    </row>
  </sheetData>
  <sheetProtection selectLockedCells="1"/>
  <dataValidations count="2">
    <dataValidation type="list" allowBlank="1" showInputMessage="1" showErrorMessage="1" sqref="J3">
      <formula1>titre</formula1>
    </dataValidation>
    <dataValidation type="list" allowBlank="1" showInputMessage="1" showErrorMessage="1" sqref="E50:H51">
      <formula1>bois</formula1>
    </dataValidation>
  </dataValidations>
  <pageMargins left="0" right="0" top="0" bottom="0"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92D050"/>
  </sheetPr>
  <dimension ref="A1:K256"/>
  <sheetViews>
    <sheetView showGridLines="0" view="pageBreakPreview" zoomScale="55" zoomScaleNormal="98" zoomScaleSheetLayoutView="55" zoomScalePageLayoutView="90" workbookViewId="0">
      <selection activeCell="K2" sqref="K2"/>
    </sheetView>
  </sheetViews>
  <sheetFormatPr baseColWidth="10" defaultRowHeight="12.75" x14ac:dyDescent="0.2"/>
  <cols>
    <col min="2" max="2" width="11.28515625" style="9" customWidth="1"/>
    <col min="3" max="8" width="11.28515625" customWidth="1"/>
    <col min="9" max="9" width="11" customWidth="1"/>
  </cols>
  <sheetData>
    <row r="1" spans="1:11" ht="15" customHeight="1" x14ac:dyDescent="0.2">
      <c r="A1" s="432"/>
      <c r="B1" s="432"/>
      <c r="C1" s="432"/>
      <c r="D1" s="432"/>
      <c r="E1" s="432"/>
      <c r="F1" s="432"/>
      <c r="G1" s="432"/>
      <c r="H1" s="432"/>
      <c r="I1" s="432"/>
    </row>
    <row r="2" spans="1:11" ht="15" customHeight="1" x14ac:dyDescent="0.2">
      <c r="A2" s="432"/>
      <c r="B2" s="432"/>
      <c r="C2" s="432"/>
      <c r="D2" s="432"/>
      <c r="E2" s="432"/>
      <c r="F2" s="432"/>
      <c r="G2" s="432"/>
      <c r="H2" s="432"/>
      <c r="I2" s="432"/>
    </row>
    <row r="3" spans="1:11" ht="15.75" x14ac:dyDescent="0.2">
      <c r="A3" s="432"/>
      <c r="B3" s="432"/>
      <c r="C3" s="432"/>
      <c r="D3" s="432"/>
      <c r="E3" s="432"/>
      <c r="F3" s="432"/>
      <c r="G3" s="432"/>
      <c r="H3" s="432"/>
      <c r="I3" s="432"/>
      <c r="J3" s="22"/>
    </row>
    <row r="4" spans="1:11" ht="15" customHeight="1" x14ac:dyDescent="0.2">
      <c r="A4" s="432"/>
      <c r="B4" s="432"/>
      <c r="C4" s="432"/>
      <c r="D4" s="432"/>
      <c r="E4" s="432"/>
      <c r="F4" s="432"/>
      <c r="G4" s="432"/>
      <c r="H4" s="432"/>
      <c r="I4" s="432"/>
    </row>
    <row r="5" spans="1:11" ht="15" customHeight="1" x14ac:dyDescent="0.2">
      <c r="A5" s="432"/>
      <c r="B5" s="432"/>
      <c r="C5" s="432"/>
      <c r="D5" s="432"/>
      <c r="E5" s="432"/>
      <c r="F5" s="432"/>
      <c r="G5" s="432"/>
      <c r="H5" s="432"/>
      <c r="I5" s="432"/>
      <c r="K5" s="26"/>
    </row>
    <row r="6" spans="1:11" ht="15" customHeight="1" x14ac:dyDescent="0.2">
      <c r="A6" s="432"/>
      <c r="B6" s="432"/>
      <c r="C6" s="432"/>
      <c r="D6" s="432"/>
      <c r="E6" s="432"/>
      <c r="F6" s="432"/>
      <c r="G6" s="432"/>
      <c r="H6" s="432"/>
      <c r="I6" s="432"/>
    </row>
    <row r="7" spans="1:11" ht="17.25" customHeight="1" x14ac:dyDescent="0.2">
      <c r="A7" s="432"/>
      <c r="B7" s="432"/>
      <c r="C7" s="432"/>
      <c r="D7" s="432"/>
      <c r="E7" s="432"/>
      <c r="F7" s="432"/>
      <c r="G7" s="432"/>
      <c r="H7" s="432"/>
      <c r="I7" s="432"/>
    </row>
    <row r="8" spans="1:11" ht="17.25" customHeight="1" x14ac:dyDescent="0.2">
      <c r="A8" s="432"/>
      <c r="B8" s="432"/>
      <c r="C8" s="432"/>
      <c r="D8" s="432"/>
      <c r="E8" s="432"/>
      <c r="F8" s="432"/>
      <c r="G8" s="432"/>
      <c r="H8" s="432"/>
      <c r="I8" s="432"/>
    </row>
    <row r="9" spans="1:11" ht="17.25" customHeight="1" x14ac:dyDescent="0.2">
      <c r="A9" s="432"/>
      <c r="B9" s="432"/>
      <c r="C9" s="432"/>
      <c r="D9" s="432"/>
      <c r="E9" s="432"/>
      <c r="F9" s="432"/>
      <c r="G9" s="432"/>
      <c r="H9" s="432"/>
      <c r="I9" s="432"/>
      <c r="K9" s="26"/>
    </row>
    <row r="10" spans="1:11" ht="17.25" customHeight="1" x14ac:dyDescent="0.2">
      <c r="A10" s="432"/>
      <c r="B10" s="432"/>
      <c r="C10" s="432"/>
      <c r="D10" s="432"/>
      <c r="E10" s="432"/>
      <c r="F10" s="432"/>
      <c r="G10" s="432"/>
      <c r="H10" s="432"/>
      <c r="I10" s="432"/>
    </row>
    <row r="11" spans="1:11" ht="17.25" customHeight="1" x14ac:dyDescent="0.2">
      <c r="A11" s="432"/>
      <c r="B11" s="432"/>
      <c r="C11" s="432"/>
      <c r="D11" s="432"/>
      <c r="E11" s="432"/>
      <c r="F11" s="432"/>
      <c r="G11" s="432"/>
      <c r="H11" s="432"/>
      <c r="I11" s="432"/>
    </row>
    <row r="12" spans="1:11" ht="17.25" customHeight="1" x14ac:dyDescent="0.2">
      <c r="A12" s="432"/>
      <c r="B12" s="432"/>
      <c r="C12" s="432"/>
      <c r="D12" s="432"/>
      <c r="E12" s="432"/>
      <c r="F12" s="432"/>
      <c r="G12" s="432"/>
      <c r="H12" s="432"/>
      <c r="I12" s="432"/>
    </row>
    <row r="13" spans="1:11" ht="17.25" customHeight="1" x14ac:dyDescent="0.2">
      <c r="A13" s="432"/>
      <c r="B13" s="432"/>
      <c r="C13" s="432"/>
      <c r="D13" s="432"/>
      <c r="E13" s="432"/>
      <c r="F13" s="432"/>
      <c r="G13" s="432"/>
      <c r="H13" s="432"/>
      <c r="I13" s="432"/>
    </row>
    <row r="14" spans="1:11" ht="17.25" customHeight="1" x14ac:dyDescent="0.2">
      <c r="A14" s="432"/>
      <c r="B14" s="432"/>
      <c r="C14" s="432"/>
      <c r="D14" s="432"/>
      <c r="E14" s="432"/>
      <c r="F14" s="432"/>
      <c r="G14" s="432"/>
      <c r="H14" s="432"/>
      <c r="I14" s="432"/>
    </row>
    <row r="15" spans="1:11" ht="17.25" customHeight="1" x14ac:dyDescent="0.2">
      <c r="A15" s="432"/>
      <c r="B15" s="432"/>
      <c r="C15" s="432"/>
      <c r="D15" s="432"/>
      <c r="E15" s="432"/>
      <c r="F15" s="432"/>
      <c r="G15" s="432"/>
      <c r="H15" s="432"/>
      <c r="I15" s="432"/>
    </row>
    <row r="16" spans="1:11" ht="17.25" customHeight="1" x14ac:dyDescent="0.2">
      <c r="A16" s="432"/>
      <c r="B16" s="432"/>
      <c r="C16" s="432"/>
      <c r="D16" s="432"/>
      <c r="E16" s="432"/>
      <c r="F16" s="432"/>
      <c r="G16" s="432"/>
      <c r="H16" s="432"/>
      <c r="I16" s="432"/>
    </row>
    <row r="17" spans="1:9" ht="17.25" customHeight="1" x14ac:dyDescent="0.2">
      <c r="A17" s="432"/>
      <c r="B17" s="432"/>
      <c r="C17" s="432"/>
      <c r="D17" s="432"/>
      <c r="E17" s="432"/>
      <c r="F17" s="432"/>
      <c r="G17" s="432"/>
      <c r="H17" s="432"/>
      <c r="I17" s="432"/>
    </row>
    <row r="18" spans="1:9" ht="17.25" customHeight="1" x14ac:dyDescent="0.2">
      <c r="A18" s="432"/>
      <c r="B18" s="432"/>
      <c r="C18" s="432"/>
      <c r="D18" s="432"/>
      <c r="E18" s="432"/>
      <c r="F18" s="432"/>
      <c r="G18" s="432"/>
      <c r="H18" s="432"/>
      <c r="I18" s="432"/>
    </row>
    <row r="19" spans="1:9" ht="17.25" customHeight="1" x14ac:dyDescent="0.2">
      <c r="A19" s="432"/>
      <c r="B19" s="432"/>
      <c r="C19" s="432"/>
      <c r="D19" s="432"/>
      <c r="E19" s="432"/>
      <c r="F19" s="432"/>
      <c r="G19" s="432"/>
      <c r="H19" s="432"/>
      <c r="I19" s="432"/>
    </row>
    <row r="20" spans="1:9" ht="17.25" customHeight="1" x14ac:dyDescent="0.2">
      <c r="A20" s="432"/>
      <c r="B20" s="432"/>
      <c r="C20" s="432"/>
      <c r="D20" s="432"/>
      <c r="E20" s="432"/>
      <c r="F20" s="432"/>
      <c r="G20" s="432"/>
      <c r="H20" s="432"/>
      <c r="I20" s="432"/>
    </row>
    <row r="21" spans="1:9" ht="17.25" customHeight="1" x14ac:dyDescent="0.2">
      <c r="A21" s="432"/>
      <c r="B21" s="432"/>
      <c r="C21" s="432"/>
      <c r="D21" s="432"/>
      <c r="E21" s="432"/>
      <c r="F21" s="432"/>
      <c r="G21" s="432"/>
      <c r="H21" s="432"/>
      <c r="I21" s="432"/>
    </row>
    <row r="22" spans="1:9" ht="17.25" customHeight="1" x14ac:dyDescent="0.2">
      <c r="A22" s="432"/>
      <c r="B22" s="432"/>
      <c r="C22" s="432"/>
      <c r="D22" s="432"/>
      <c r="E22" s="432"/>
      <c r="F22" s="432"/>
      <c r="G22" s="432"/>
      <c r="H22" s="432"/>
      <c r="I22" s="432"/>
    </row>
    <row r="23" spans="1:9" ht="17.25" customHeight="1" x14ac:dyDescent="0.2">
      <c r="A23" s="432"/>
      <c r="B23" s="432"/>
      <c r="C23" s="432"/>
      <c r="D23" s="432"/>
      <c r="E23" s="432"/>
      <c r="F23" s="432"/>
      <c r="G23" s="432"/>
      <c r="H23" s="432"/>
      <c r="I23" s="432"/>
    </row>
    <row r="24" spans="1:9" ht="17.25" customHeight="1" x14ac:dyDescent="0.2">
      <c r="A24" s="432"/>
      <c r="B24" s="432"/>
      <c r="C24" s="432"/>
      <c r="D24" s="432"/>
      <c r="E24" s="432"/>
      <c r="F24" s="432"/>
      <c r="G24" s="432"/>
      <c r="H24" s="432"/>
      <c r="I24" s="432"/>
    </row>
    <row r="25" spans="1:9" ht="17.25" customHeight="1" x14ac:dyDescent="0.2">
      <c r="A25" s="432"/>
      <c r="B25" s="432"/>
      <c r="C25" s="432"/>
      <c r="D25" s="432"/>
      <c r="E25" s="432"/>
      <c r="F25" s="432"/>
      <c r="G25" s="432"/>
      <c r="H25" s="432"/>
      <c r="I25" s="432"/>
    </row>
    <row r="26" spans="1:9" ht="15.75" customHeight="1" x14ac:dyDescent="0.2">
      <c r="A26" s="432"/>
      <c r="B26" s="432"/>
      <c r="C26" s="432"/>
      <c r="D26" s="432"/>
      <c r="E26" s="432"/>
      <c r="F26" s="432"/>
      <c r="G26" s="432"/>
      <c r="H26" s="432"/>
      <c r="I26" s="432"/>
    </row>
    <row r="27" spans="1:9" ht="15.75" customHeight="1" x14ac:dyDescent="0.2">
      <c r="A27" s="432"/>
      <c r="B27" s="432"/>
      <c r="C27" s="432"/>
      <c r="D27" s="432"/>
      <c r="E27" s="432"/>
      <c r="F27" s="432"/>
      <c r="G27" s="432"/>
      <c r="H27" s="432"/>
      <c r="I27" s="432"/>
    </row>
    <row r="28" spans="1:9" ht="15" customHeight="1" x14ac:dyDescent="0.2">
      <c r="A28" s="432"/>
      <c r="B28" s="432"/>
      <c r="C28" s="432"/>
      <c r="D28" s="432"/>
      <c r="E28" s="432"/>
      <c r="F28" s="432"/>
      <c r="G28" s="432"/>
      <c r="H28" s="432"/>
      <c r="I28" s="432"/>
    </row>
    <row r="29" spans="1:9" ht="15" customHeight="1" x14ac:dyDescent="0.2">
      <c r="A29" s="432"/>
      <c r="B29" s="432"/>
      <c r="C29" s="432"/>
      <c r="D29" s="432"/>
      <c r="E29" s="432"/>
      <c r="F29" s="432"/>
      <c r="G29" s="432"/>
      <c r="H29" s="432"/>
      <c r="I29" s="432"/>
    </row>
    <row r="30" spans="1:9" ht="15" customHeight="1" x14ac:dyDescent="0.2">
      <c r="A30" s="432"/>
      <c r="B30" s="432"/>
      <c r="C30" s="432"/>
      <c r="D30" s="432"/>
      <c r="E30" s="432"/>
      <c r="F30" s="432"/>
      <c r="G30" s="432"/>
      <c r="H30" s="432"/>
      <c r="I30" s="432"/>
    </row>
    <row r="31" spans="1:9" ht="15" customHeight="1" x14ac:dyDescent="0.2">
      <c r="A31" s="432"/>
      <c r="B31" s="432"/>
      <c r="C31" s="432"/>
      <c r="D31" s="432"/>
      <c r="E31" s="432"/>
      <c r="F31" s="432"/>
      <c r="G31" s="432"/>
      <c r="H31" s="432"/>
      <c r="I31" s="432"/>
    </row>
    <row r="32" spans="1:9" ht="15" customHeight="1" x14ac:dyDescent="0.2">
      <c r="A32" s="432"/>
      <c r="B32" s="432"/>
      <c r="C32" s="432"/>
      <c r="D32" s="432"/>
      <c r="E32" s="432"/>
      <c r="F32" s="432"/>
      <c r="G32" s="432"/>
      <c r="H32" s="432"/>
      <c r="I32" s="432"/>
    </row>
    <row r="33" spans="1:9" ht="18.75" customHeight="1" x14ac:dyDescent="0.2">
      <c r="A33" s="432"/>
      <c r="B33" s="432"/>
      <c r="C33" s="432"/>
      <c r="D33" s="432"/>
      <c r="E33" s="432"/>
      <c r="F33" s="432"/>
      <c r="G33" s="432"/>
      <c r="H33" s="432"/>
      <c r="I33" s="432"/>
    </row>
    <row r="34" spans="1:9" ht="18.75" customHeight="1" x14ac:dyDescent="0.2">
      <c r="A34" s="432"/>
      <c r="B34" s="432"/>
      <c r="C34" s="432"/>
      <c r="D34" s="432"/>
      <c r="E34" s="432"/>
      <c r="F34" s="432"/>
      <c r="G34" s="432"/>
      <c r="H34" s="432"/>
      <c r="I34" s="432"/>
    </row>
    <row r="35" spans="1:9" ht="18.75" customHeight="1" x14ac:dyDescent="0.2">
      <c r="A35" s="432"/>
      <c r="B35" s="432"/>
      <c r="C35" s="432"/>
      <c r="D35" s="432"/>
      <c r="E35" s="432"/>
      <c r="F35" s="432"/>
      <c r="G35" s="432"/>
      <c r="H35" s="432"/>
      <c r="I35" s="432"/>
    </row>
    <row r="36" spans="1:9" ht="18.75" customHeight="1" x14ac:dyDescent="0.2">
      <c r="A36" s="432"/>
      <c r="B36" s="432"/>
      <c r="C36" s="432"/>
      <c r="D36" s="432"/>
      <c r="E36" s="432"/>
      <c r="F36" s="432"/>
      <c r="G36" s="432"/>
      <c r="H36" s="432"/>
      <c r="I36" s="432"/>
    </row>
    <row r="37" spans="1:9" ht="18.75" customHeight="1" x14ac:dyDescent="0.2">
      <c r="A37" s="432"/>
      <c r="B37" s="432"/>
      <c r="C37" s="432"/>
      <c r="D37" s="432"/>
      <c r="E37" s="432"/>
      <c r="F37" s="432"/>
      <c r="G37" s="432"/>
      <c r="H37" s="432"/>
      <c r="I37" s="432"/>
    </row>
    <row r="38" spans="1:9" ht="18.75" customHeight="1" x14ac:dyDescent="0.2">
      <c r="A38" s="432"/>
      <c r="B38" s="432"/>
      <c r="C38" s="432"/>
      <c r="D38" s="432"/>
      <c r="E38" s="432"/>
      <c r="F38" s="432"/>
      <c r="G38" s="432"/>
      <c r="H38" s="432"/>
      <c r="I38" s="432"/>
    </row>
    <row r="39" spans="1:9" ht="15" customHeight="1" x14ac:dyDescent="0.2">
      <c r="A39" s="432"/>
      <c r="B39" s="432"/>
      <c r="C39" s="432"/>
      <c r="D39" s="432"/>
      <c r="E39" s="432"/>
      <c r="F39" s="432"/>
      <c r="G39" s="432"/>
      <c r="H39" s="432"/>
      <c r="I39" s="432"/>
    </row>
    <row r="40" spans="1:9" ht="15" customHeight="1" x14ac:dyDescent="0.2">
      <c r="A40" s="432"/>
      <c r="B40" s="432"/>
      <c r="C40" s="432"/>
      <c r="D40" s="432"/>
      <c r="E40" s="432"/>
      <c r="F40" s="432"/>
      <c r="G40" s="432"/>
      <c r="H40" s="432"/>
      <c r="I40" s="432"/>
    </row>
    <row r="41" spans="1:9" ht="15" customHeight="1" x14ac:dyDescent="0.2">
      <c r="A41" s="432"/>
      <c r="B41" s="432"/>
      <c r="C41" s="432"/>
      <c r="D41" s="432"/>
      <c r="E41" s="432"/>
      <c r="F41" s="432"/>
      <c r="G41" s="432"/>
      <c r="H41" s="432"/>
      <c r="I41" s="432"/>
    </row>
    <row r="42" spans="1:9" ht="15" customHeight="1" x14ac:dyDescent="0.2">
      <c r="A42" s="432"/>
      <c r="B42" s="432"/>
      <c r="C42" s="432"/>
      <c r="D42" s="432"/>
      <c r="E42" s="432"/>
      <c r="F42" s="432"/>
      <c r="G42" s="432"/>
      <c r="H42" s="432"/>
      <c r="I42" s="432"/>
    </row>
    <row r="43" spans="1:9" ht="15" customHeight="1" x14ac:dyDescent="0.2">
      <c r="A43" s="432"/>
      <c r="B43" s="432"/>
      <c r="C43" s="432"/>
      <c r="D43" s="432"/>
      <c r="E43" s="432"/>
      <c r="F43" s="432"/>
      <c r="G43" s="432"/>
      <c r="H43" s="432"/>
      <c r="I43" s="432"/>
    </row>
    <row r="44" spans="1:9" ht="15" customHeight="1" x14ac:dyDescent="0.2">
      <c r="A44" s="432"/>
      <c r="B44" s="432"/>
      <c r="C44" s="432"/>
      <c r="D44" s="432"/>
      <c r="E44" s="432"/>
      <c r="F44" s="432"/>
      <c r="G44" s="432"/>
      <c r="H44" s="432"/>
      <c r="I44" s="432"/>
    </row>
    <row r="45" spans="1:9" ht="15" customHeight="1" x14ac:dyDescent="0.2">
      <c r="A45" s="432"/>
      <c r="B45" s="432"/>
      <c r="C45" s="432"/>
      <c r="D45" s="432"/>
      <c r="E45" s="432"/>
      <c r="F45" s="432"/>
      <c r="G45" s="432"/>
      <c r="H45" s="432"/>
      <c r="I45" s="432"/>
    </row>
    <row r="46" spans="1:9" ht="15" customHeight="1" x14ac:dyDescent="0.2">
      <c r="A46" s="432"/>
      <c r="B46" s="432"/>
      <c r="C46" s="432"/>
      <c r="D46" s="432"/>
      <c r="E46" s="432"/>
      <c r="F46" s="432"/>
      <c r="G46" s="432"/>
      <c r="H46" s="432"/>
      <c r="I46" s="432"/>
    </row>
    <row r="47" spans="1:9" ht="15" customHeight="1" x14ac:dyDescent="0.2">
      <c r="A47" s="432"/>
      <c r="B47" s="432"/>
      <c r="C47" s="432"/>
      <c r="D47" s="432"/>
      <c r="E47" s="432"/>
      <c r="F47" s="432"/>
      <c r="G47" s="432"/>
      <c r="H47" s="432"/>
      <c r="I47" s="432"/>
    </row>
    <row r="48" spans="1:9" ht="15" customHeight="1" x14ac:dyDescent="0.2">
      <c r="A48" s="432"/>
      <c r="B48" s="432"/>
      <c r="C48" s="432"/>
      <c r="D48" s="432"/>
      <c r="E48" s="432"/>
      <c r="F48" s="432"/>
      <c r="G48" s="432"/>
      <c r="H48" s="432"/>
      <c r="I48" s="432"/>
    </row>
    <row r="49" spans="1:10" ht="15" customHeight="1" x14ac:dyDescent="0.2">
      <c r="A49" s="432"/>
      <c r="B49" s="432"/>
      <c r="C49" s="432"/>
      <c r="D49" s="432"/>
      <c r="E49" s="432"/>
      <c r="F49" s="432"/>
      <c r="G49" s="432"/>
      <c r="H49" s="432"/>
      <c r="I49" s="432"/>
    </row>
    <row r="50" spans="1:10" ht="15" customHeight="1" x14ac:dyDescent="0.2">
      <c r="A50" s="432"/>
      <c r="B50" s="432"/>
      <c r="C50" s="432"/>
      <c r="D50" s="432"/>
      <c r="E50" s="432"/>
      <c r="F50" s="432"/>
      <c r="G50" s="432"/>
      <c r="H50" s="432"/>
      <c r="I50" s="432"/>
    </row>
    <row r="51" spans="1:10" ht="15" customHeight="1" x14ac:dyDescent="0.2">
      <c r="A51" s="432"/>
      <c r="B51" s="432"/>
      <c r="C51" s="432"/>
      <c r="D51" s="432"/>
      <c r="E51" s="432"/>
      <c r="F51" s="432"/>
      <c r="G51" s="432"/>
      <c r="H51" s="432"/>
      <c r="I51" s="432"/>
    </row>
    <row r="52" spans="1:10" ht="15" customHeight="1" x14ac:dyDescent="0.2">
      <c r="A52" s="432"/>
      <c r="B52" s="432"/>
      <c r="C52" s="432"/>
      <c r="D52" s="432"/>
      <c r="E52" s="432"/>
      <c r="F52" s="432"/>
      <c r="G52" s="432"/>
      <c r="H52" s="432"/>
      <c r="I52" s="432"/>
    </row>
    <row r="53" spans="1:10" ht="15" x14ac:dyDescent="0.2">
      <c r="B53" s="417"/>
      <c r="C53" s="416"/>
      <c r="D53" s="416"/>
      <c r="E53" s="416"/>
      <c r="F53" s="416"/>
      <c r="G53" s="416"/>
      <c r="H53" s="416"/>
      <c r="I53" s="416"/>
    </row>
    <row r="54" spans="1:10" x14ac:dyDescent="0.2">
      <c r="C54" s="27"/>
      <c r="D54" s="27"/>
      <c r="E54" s="27"/>
      <c r="F54" s="27"/>
      <c r="G54" s="27"/>
      <c r="H54" s="27"/>
      <c r="I54" s="27"/>
    </row>
    <row r="55" spans="1:10" x14ac:dyDescent="0.2">
      <c r="C55" s="27"/>
      <c r="D55" s="27"/>
      <c r="E55" s="27"/>
      <c r="F55" s="27"/>
      <c r="G55" s="27"/>
      <c r="H55" s="27"/>
      <c r="I55" s="27"/>
    </row>
    <row r="56" spans="1:10" x14ac:dyDescent="0.2">
      <c r="C56" s="27"/>
      <c r="D56" s="27"/>
      <c r="E56" s="27"/>
      <c r="F56" s="27"/>
      <c r="G56" s="27"/>
      <c r="H56" s="27"/>
      <c r="I56" s="27"/>
    </row>
    <row r="57" spans="1:10" x14ac:dyDescent="0.2">
      <c r="A57" s="23"/>
      <c r="B57" s="23"/>
      <c r="C57" s="23"/>
      <c r="D57" s="23"/>
      <c r="E57" s="23"/>
      <c r="F57" s="23"/>
      <c r="G57" s="23"/>
      <c r="H57" s="23"/>
      <c r="I57" s="23"/>
      <c r="J57" s="23"/>
    </row>
    <row r="58" spans="1:10" x14ac:dyDescent="0.2">
      <c r="A58" s="23"/>
      <c r="B58" s="23"/>
      <c r="C58" s="23"/>
      <c r="D58" s="23"/>
      <c r="E58" s="23"/>
      <c r="F58" s="23"/>
      <c r="G58" s="23"/>
      <c r="H58" s="23"/>
      <c r="I58" s="23"/>
      <c r="J58" s="23"/>
    </row>
    <row r="59" spans="1:10" x14ac:dyDescent="0.2">
      <c r="A59" s="23"/>
      <c r="B59" s="23"/>
      <c r="C59" s="23"/>
      <c r="D59" s="23"/>
      <c r="E59" s="23"/>
      <c r="F59" s="23"/>
      <c r="G59" s="23"/>
      <c r="H59" s="23"/>
      <c r="I59" s="23"/>
      <c r="J59" s="23"/>
    </row>
    <row r="60" spans="1:10" x14ac:dyDescent="0.2">
      <c r="A60" s="23"/>
      <c r="B60" s="23"/>
      <c r="C60" s="23"/>
      <c r="D60" s="23"/>
      <c r="E60" s="23"/>
      <c r="F60" s="23"/>
      <c r="G60" s="23"/>
      <c r="H60" s="23"/>
      <c r="I60" s="23"/>
      <c r="J60" s="23"/>
    </row>
    <row r="61" spans="1:10" ht="14.25" customHeight="1" x14ac:dyDescent="0.2">
      <c r="A61" s="23"/>
      <c r="B61" s="23"/>
      <c r="C61" s="23"/>
      <c r="D61" s="23"/>
      <c r="E61" s="23"/>
      <c r="F61" s="23"/>
      <c r="G61" s="23"/>
      <c r="H61" s="23"/>
      <c r="I61" s="23"/>
      <c r="J61" s="23"/>
    </row>
    <row r="62" spans="1:10" x14ac:dyDescent="0.2">
      <c r="A62" s="23"/>
      <c r="B62" s="23"/>
      <c r="C62" s="23"/>
      <c r="D62" s="23"/>
      <c r="E62" s="23"/>
      <c r="F62" s="23"/>
      <c r="G62" s="23"/>
      <c r="H62" s="23"/>
      <c r="I62" s="23"/>
      <c r="J62" s="23"/>
    </row>
    <row r="63" spans="1:10" x14ac:dyDescent="0.2">
      <c r="A63" s="23"/>
      <c r="B63" s="23"/>
      <c r="C63" s="23"/>
      <c r="D63" s="23"/>
      <c r="E63" s="23"/>
      <c r="F63" s="23"/>
      <c r="G63" s="23"/>
      <c r="H63" s="23"/>
      <c r="I63" s="23"/>
      <c r="J63" s="23"/>
    </row>
    <row r="64" spans="1:10" x14ac:dyDescent="0.2">
      <c r="A64" s="23"/>
      <c r="B64" s="23"/>
      <c r="C64" s="23"/>
      <c r="D64" s="23"/>
      <c r="E64" s="23"/>
      <c r="F64" s="23"/>
      <c r="G64" s="23"/>
      <c r="H64" s="23"/>
      <c r="I64" s="23"/>
      <c r="J64" s="23"/>
    </row>
    <row r="65" spans="1:10" x14ac:dyDescent="0.2">
      <c r="A65" s="23"/>
      <c r="B65" s="23"/>
      <c r="C65" s="23"/>
      <c r="D65" s="23"/>
      <c r="E65" s="23"/>
      <c r="F65" s="23"/>
      <c r="G65" s="23"/>
      <c r="H65" s="23"/>
      <c r="I65" s="23"/>
      <c r="J65" s="23"/>
    </row>
    <row r="66" spans="1:10" x14ac:dyDescent="0.2">
      <c r="A66" s="23"/>
      <c r="B66" s="23"/>
      <c r="C66" s="23"/>
      <c r="D66" s="23"/>
      <c r="E66" s="23"/>
      <c r="F66" s="23"/>
      <c r="G66" s="23"/>
      <c r="H66" s="23"/>
      <c r="I66" s="23"/>
      <c r="J66" s="23"/>
    </row>
    <row r="67" spans="1:10" x14ac:dyDescent="0.2">
      <c r="A67" s="23"/>
      <c r="B67" s="23"/>
      <c r="C67" s="23"/>
      <c r="D67" s="23"/>
      <c r="E67" s="23"/>
      <c r="F67" s="23"/>
      <c r="G67" s="23"/>
      <c r="H67" s="23"/>
      <c r="I67" s="23"/>
      <c r="J67" s="23"/>
    </row>
    <row r="68" spans="1:10" x14ac:dyDescent="0.2">
      <c r="A68" s="23"/>
      <c r="B68" s="23"/>
      <c r="C68" s="23"/>
      <c r="D68" s="23"/>
      <c r="E68" s="23"/>
      <c r="F68" s="23"/>
      <c r="G68" s="23"/>
      <c r="H68" s="23"/>
      <c r="I68" s="23"/>
      <c r="J68" s="23"/>
    </row>
    <row r="69" spans="1:10" x14ac:dyDescent="0.2">
      <c r="A69" s="23"/>
      <c r="B69" s="23"/>
      <c r="C69" s="23"/>
      <c r="D69" s="23"/>
      <c r="E69" s="23"/>
      <c r="F69" s="23"/>
      <c r="G69" s="23"/>
      <c r="H69" s="23"/>
      <c r="I69" s="23"/>
      <c r="J69" s="23"/>
    </row>
    <row r="70" spans="1:10" x14ac:dyDescent="0.2">
      <c r="A70" s="23"/>
      <c r="B70" s="23"/>
      <c r="C70" s="23"/>
      <c r="D70" s="23"/>
      <c r="E70" s="23"/>
      <c r="F70" s="23"/>
      <c r="G70" s="23"/>
      <c r="H70" s="23"/>
      <c r="I70" s="23"/>
      <c r="J70" s="23"/>
    </row>
    <row r="71" spans="1:10" x14ac:dyDescent="0.2">
      <c r="A71" s="23"/>
      <c r="B71" s="23"/>
      <c r="C71" s="23"/>
      <c r="D71" s="23"/>
      <c r="E71" s="23"/>
      <c r="F71" s="23"/>
      <c r="G71" s="23"/>
      <c r="H71" s="23"/>
      <c r="I71" s="23"/>
      <c r="J71" s="23"/>
    </row>
    <row r="72" spans="1:10" x14ac:dyDescent="0.2">
      <c r="A72" s="23"/>
      <c r="B72" s="23"/>
      <c r="C72" s="23"/>
      <c r="D72" s="23"/>
      <c r="E72" s="23"/>
      <c r="F72" s="23"/>
      <c r="G72" s="23"/>
      <c r="H72" s="23"/>
      <c r="I72" s="23"/>
      <c r="J72" s="23"/>
    </row>
    <row r="73" spans="1:10" x14ac:dyDescent="0.2">
      <c r="A73" s="23"/>
      <c r="B73" s="23"/>
      <c r="C73" s="23"/>
      <c r="D73" s="23"/>
      <c r="E73" s="23"/>
      <c r="F73" s="23"/>
      <c r="G73" s="23"/>
      <c r="H73" s="23"/>
      <c r="I73" s="23"/>
      <c r="J73" s="23"/>
    </row>
    <row r="74" spans="1:10" x14ac:dyDescent="0.2">
      <c r="A74" s="23"/>
      <c r="B74" s="23"/>
      <c r="C74" s="23"/>
      <c r="D74" s="23"/>
      <c r="E74" s="23"/>
      <c r="F74" s="23"/>
      <c r="G74" s="23"/>
      <c r="H74" s="23"/>
      <c r="I74" s="23"/>
      <c r="J74" s="23"/>
    </row>
    <row r="75" spans="1:10" x14ac:dyDescent="0.2">
      <c r="A75" s="23"/>
      <c r="B75" s="23"/>
      <c r="C75" s="23"/>
      <c r="D75" s="23"/>
      <c r="E75" s="23"/>
      <c r="F75" s="23"/>
      <c r="G75" s="23"/>
      <c r="H75" s="23"/>
      <c r="I75" s="23"/>
      <c r="J75" s="23"/>
    </row>
    <row r="76" spans="1:10" x14ac:dyDescent="0.2">
      <c r="A76" s="23"/>
      <c r="B76" s="23"/>
      <c r="C76" s="23"/>
      <c r="D76" s="23"/>
      <c r="E76" s="23"/>
      <c r="F76" s="23"/>
      <c r="G76" s="23"/>
      <c r="H76" s="23"/>
      <c r="I76" s="23"/>
      <c r="J76" s="23"/>
    </row>
    <row r="77" spans="1:10" x14ac:dyDescent="0.2">
      <c r="A77" s="23"/>
      <c r="B77" s="23"/>
      <c r="C77" s="23"/>
      <c r="D77" s="23"/>
      <c r="E77" s="23"/>
      <c r="F77" s="23"/>
      <c r="G77" s="23"/>
      <c r="H77" s="23"/>
      <c r="I77" s="23"/>
      <c r="J77" s="23"/>
    </row>
    <row r="78" spans="1:10" x14ac:dyDescent="0.2">
      <c r="A78" s="23"/>
      <c r="B78" s="23"/>
      <c r="C78" s="23"/>
      <c r="D78" s="23"/>
      <c r="E78" s="23"/>
      <c r="F78" s="23"/>
      <c r="G78" s="23"/>
      <c r="H78" s="23"/>
      <c r="I78" s="23"/>
      <c r="J78" s="23"/>
    </row>
    <row r="79" spans="1:10" x14ac:dyDescent="0.2">
      <c r="A79" s="23"/>
      <c r="B79" s="23"/>
      <c r="C79" s="23"/>
      <c r="D79" s="23"/>
      <c r="E79" s="23"/>
      <c r="F79" s="23"/>
      <c r="G79" s="23"/>
      <c r="H79" s="23"/>
      <c r="I79" s="23"/>
      <c r="J79" s="23"/>
    </row>
    <row r="80" spans="1:10" x14ac:dyDescent="0.2">
      <c r="A80" s="23"/>
      <c r="B80" s="23"/>
      <c r="C80" s="23"/>
      <c r="D80" s="23"/>
      <c r="E80" s="23"/>
      <c r="F80" s="23"/>
      <c r="G80" s="23"/>
      <c r="H80" s="23"/>
      <c r="I80" s="23"/>
      <c r="J80" s="23"/>
    </row>
    <row r="81" spans="1:10" x14ac:dyDescent="0.2">
      <c r="A81" s="23"/>
      <c r="B81" s="23"/>
      <c r="C81" s="23"/>
      <c r="D81" s="23"/>
      <c r="E81" s="23"/>
      <c r="F81" s="23"/>
      <c r="G81" s="23"/>
      <c r="H81" s="23"/>
      <c r="I81" s="23"/>
      <c r="J81" s="23"/>
    </row>
    <row r="82" spans="1:10" x14ac:dyDescent="0.2">
      <c r="A82" s="23"/>
      <c r="B82" s="23"/>
      <c r="C82" s="23"/>
      <c r="D82" s="23"/>
      <c r="E82" s="23"/>
      <c r="F82" s="23"/>
      <c r="G82" s="23"/>
      <c r="H82" s="23"/>
      <c r="I82" s="23"/>
      <c r="J82" s="23"/>
    </row>
    <row r="83" spans="1:10" x14ac:dyDescent="0.2">
      <c r="A83" s="23"/>
      <c r="B83" s="23"/>
      <c r="C83" s="23"/>
      <c r="D83" s="23"/>
      <c r="E83" s="23"/>
      <c r="F83" s="23"/>
      <c r="G83" s="23"/>
      <c r="H83" s="23"/>
      <c r="I83" s="23"/>
      <c r="J83" s="23"/>
    </row>
    <row r="84" spans="1:10" x14ac:dyDescent="0.2">
      <c r="A84" s="23"/>
      <c r="B84" s="23"/>
      <c r="C84" s="23"/>
      <c r="D84" s="23"/>
      <c r="E84" s="23"/>
      <c r="F84" s="23"/>
      <c r="G84" s="23"/>
      <c r="H84" s="23"/>
      <c r="I84" s="23"/>
      <c r="J84" s="23"/>
    </row>
    <row r="85" spans="1:10" x14ac:dyDescent="0.2">
      <c r="A85" s="23"/>
      <c r="B85" s="23"/>
      <c r="C85" s="23"/>
      <c r="D85" s="23"/>
      <c r="E85" s="23"/>
      <c r="F85" s="23"/>
      <c r="G85" s="23"/>
      <c r="H85" s="23"/>
      <c r="I85" s="23"/>
      <c r="J85" s="23"/>
    </row>
    <row r="86" spans="1:10" x14ac:dyDescent="0.2">
      <c r="A86" s="23"/>
      <c r="B86" s="23"/>
      <c r="C86" s="23"/>
      <c r="D86" s="23"/>
      <c r="E86" s="23"/>
      <c r="F86" s="23"/>
      <c r="G86" s="23"/>
      <c r="H86" s="23"/>
      <c r="I86" s="23"/>
      <c r="J86" s="23"/>
    </row>
    <row r="87" spans="1:10" x14ac:dyDescent="0.2">
      <c r="A87" s="23"/>
      <c r="B87" s="23"/>
      <c r="C87" s="23"/>
      <c r="D87" s="23"/>
      <c r="E87" s="23"/>
      <c r="F87" s="23"/>
      <c r="G87" s="23"/>
      <c r="H87" s="23"/>
      <c r="I87" s="23"/>
      <c r="J87" s="23"/>
    </row>
    <row r="88" spans="1:10" x14ac:dyDescent="0.2">
      <c r="A88" s="23"/>
      <c r="B88" s="23"/>
      <c r="C88" s="23"/>
      <c r="D88" s="23"/>
      <c r="E88" s="23"/>
      <c r="F88" s="23"/>
      <c r="G88" s="23"/>
      <c r="H88" s="23"/>
      <c r="I88" s="23"/>
      <c r="J88" s="23"/>
    </row>
    <row r="89" spans="1:10" x14ac:dyDescent="0.2">
      <c r="A89" s="23"/>
      <c r="B89" s="23"/>
      <c r="C89" s="23"/>
      <c r="D89" s="23"/>
      <c r="E89" s="23"/>
      <c r="F89" s="23"/>
      <c r="G89" s="23"/>
      <c r="H89" s="23"/>
      <c r="I89" s="23"/>
      <c r="J89" s="23"/>
    </row>
    <row r="90" spans="1:10" x14ac:dyDescent="0.2">
      <c r="A90" s="23"/>
      <c r="B90" s="23"/>
      <c r="C90" s="23"/>
      <c r="D90" s="23"/>
      <c r="E90" s="23"/>
      <c r="F90" s="23"/>
      <c r="G90" s="23"/>
      <c r="H90" s="23"/>
      <c r="I90" s="23"/>
      <c r="J90" s="23"/>
    </row>
    <row r="91" spans="1:10" x14ac:dyDescent="0.2">
      <c r="A91" s="23"/>
      <c r="B91" s="23"/>
      <c r="C91" s="23"/>
      <c r="D91" s="23"/>
      <c r="E91" s="23"/>
      <c r="F91" s="23"/>
      <c r="G91" s="23"/>
      <c r="H91" s="23"/>
      <c r="I91" s="23"/>
      <c r="J91" s="23"/>
    </row>
    <row r="92" spans="1:10" x14ac:dyDescent="0.2">
      <c r="A92" s="23"/>
      <c r="B92" s="23"/>
      <c r="C92" s="23"/>
      <c r="D92" s="23"/>
      <c r="E92" s="23"/>
      <c r="F92" s="23"/>
      <c r="G92" s="23"/>
      <c r="H92" s="23"/>
      <c r="I92" s="23"/>
      <c r="J92" s="23"/>
    </row>
    <row r="93" spans="1:10" x14ac:dyDescent="0.2">
      <c r="A93" s="23"/>
      <c r="B93" s="23"/>
      <c r="C93" s="23"/>
      <c r="D93" s="23"/>
      <c r="E93" s="23"/>
      <c r="F93" s="23"/>
      <c r="G93" s="23"/>
      <c r="H93" s="23"/>
      <c r="I93" s="23"/>
      <c r="J93" s="23"/>
    </row>
    <row r="94" spans="1:10" x14ac:dyDescent="0.2">
      <c r="A94" s="23"/>
      <c r="B94" s="23"/>
      <c r="C94" s="23"/>
      <c r="D94" s="23"/>
      <c r="E94" s="23"/>
      <c r="F94" s="23"/>
      <c r="G94" s="23"/>
      <c r="H94" s="23"/>
      <c r="I94" s="23"/>
      <c r="J94" s="23"/>
    </row>
    <row r="95" spans="1:10" x14ac:dyDescent="0.2">
      <c r="A95" s="23"/>
      <c r="B95" s="23"/>
      <c r="C95" s="23"/>
      <c r="D95" s="23"/>
      <c r="E95" s="23"/>
      <c r="F95" s="23"/>
      <c r="G95" s="23"/>
      <c r="H95" s="23"/>
      <c r="I95" s="23"/>
      <c r="J95" s="23"/>
    </row>
    <row r="96" spans="1:10" x14ac:dyDescent="0.2">
      <c r="A96" s="23"/>
      <c r="B96" s="23"/>
      <c r="C96" s="23"/>
      <c r="D96" s="23"/>
      <c r="E96" s="23"/>
      <c r="F96" s="23"/>
      <c r="G96" s="23"/>
      <c r="H96" s="23"/>
      <c r="I96" s="23"/>
      <c r="J96" s="23"/>
    </row>
    <row r="97" spans="1:10" x14ac:dyDescent="0.2">
      <c r="A97" s="23"/>
      <c r="B97" s="23"/>
      <c r="C97" s="23"/>
      <c r="D97" s="23"/>
      <c r="E97" s="23"/>
      <c r="F97" s="23"/>
      <c r="G97" s="23"/>
      <c r="H97" s="23"/>
      <c r="I97" s="23"/>
      <c r="J97" s="23"/>
    </row>
    <row r="98" spans="1:10" x14ac:dyDescent="0.2">
      <c r="A98" s="23"/>
      <c r="B98" s="23"/>
      <c r="C98" s="23"/>
      <c r="D98" s="23"/>
      <c r="E98" s="23"/>
      <c r="F98" s="23"/>
      <c r="G98" s="23"/>
      <c r="H98" s="23"/>
      <c r="I98" s="23"/>
      <c r="J98" s="23"/>
    </row>
    <row r="99" spans="1:10" x14ac:dyDescent="0.2">
      <c r="A99" s="23"/>
      <c r="B99" s="23"/>
      <c r="C99" s="23"/>
      <c r="D99" s="23"/>
      <c r="E99" s="23"/>
      <c r="F99" s="23"/>
      <c r="G99" s="23"/>
      <c r="H99" s="23"/>
      <c r="I99" s="23"/>
      <c r="J99" s="23"/>
    </row>
    <row r="100" spans="1:10" x14ac:dyDescent="0.2">
      <c r="A100" s="23"/>
      <c r="B100" s="23"/>
      <c r="C100" s="23"/>
      <c r="D100" s="23"/>
      <c r="E100" s="23"/>
      <c r="F100" s="23"/>
      <c r="G100" s="23"/>
      <c r="H100" s="23"/>
      <c r="I100" s="23"/>
      <c r="J100" s="23"/>
    </row>
    <row r="101" spans="1:10" x14ac:dyDescent="0.2">
      <c r="A101" s="23"/>
      <c r="B101" s="23"/>
      <c r="C101" s="23"/>
      <c r="D101" s="23"/>
      <c r="E101" s="23"/>
      <c r="F101" s="23"/>
      <c r="G101" s="23"/>
      <c r="H101" s="23"/>
      <c r="I101" s="23"/>
      <c r="J101" s="23"/>
    </row>
    <row r="102" spans="1:10" x14ac:dyDescent="0.2">
      <c r="A102" s="23"/>
      <c r="B102" s="23"/>
      <c r="C102" s="23"/>
      <c r="D102" s="23"/>
      <c r="E102" s="23"/>
      <c r="F102" s="23"/>
      <c r="G102" s="23"/>
      <c r="H102" s="23"/>
      <c r="I102" s="23"/>
      <c r="J102" s="23"/>
    </row>
    <row r="103" spans="1:10" ht="14.25" customHeight="1" x14ac:dyDescent="0.2">
      <c r="A103" s="23"/>
      <c r="B103" s="23"/>
      <c r="C103" s="23"/>
      <c r="D103" s="23"/>
      <c r="E103" s="23"/>
      <c r="F103" s="23"/>
      <c r="G103" s="23"/>
      <c r="H103" s="23"/>
      <c r="I103" s="23"/>
      <c r="J103" s="23"/>
    </row>
    <row r="104" spans="1:10" x14ac:dyDescent="0.2">
      <c r="A104" s="23"/>
      <c r="B104" s="23"/>
      <c r="C104" s="23"/>
      <c r="D104" s="23"/>
      <c r="E104" s="23"/>
      <c r="F104" s="23"/>
      <c r="G104" s="23"/>
      <c r="H104" s="23"/>
      <c r="I104" s="23"/>
      <c r="J104" s="23"/>
    </row>
    <row r="105" spans="1:10" x14ac:dyDescent="0.2">
      <c r="A105" s="23"/>
      <c r="B105" s="23"/>
      <c r="C105" s="23"/>
      <c r="D105" s="23"/>
      <c r="E105" s="23"/>
      <c r="F105" s="23"/>
      <c r="G105" s="23"/>
      <c r="H105" s="23"/>
      <c r="I105" s="23"/>
      <c r="J105" s="23"/>
    </row>
    <row r="106" spans="1:10" x14ac:dyDescent="0.2">
      <c r="A106" s="23"/>
      <c r="B106" s="23"/>
      <c r="C106" s="23"/>
      <c r="D106" s="23"/>
      <c r="E106" s="23"/>
      <c r="F106" s="23"/>
      <c r="G106" s="23"/>
      <c r="H106" s="23"/>
      <c r="I106" s="23"/>
      <c r="J106" s="23"/>
    </row>
    <row r="107" spans="1:10" x14ac:dyDescent="0.2">
      <c r="A107" s="23"/>
      <c r="B107" s="23"/>
      <c r="C107" s="23"/>
      <c r="D107" s="23"/>
      <c r="E107" s="23"/>
      <c r="F107" s="23"/>
      <c r="G107" s="23"/>
      <c r="H107" s="23"/>
      <c r="I107" s="23"/>
      <c r="J107" s="23"/>
    </row>
    <row r="108" spans="1:10" x14ac:dyDescent="0.2">
      <c r="A108" s="23"/>
      <c r="B108" s="23"/>
      <c r="C108" s="23"/>
      <c r="D108" s="23"/>
      <c r="E108" s="23"/>
      <c r="F108" s="23"/>
      <c r="G108" s="23"/>
      <c r="H108" s="23"/>
      <c r="I108" s="23"/>
      <c r="J108" s="23"/>
    </row>
    <row r="109" spans="1:10" x14ac:dyDescent="0.2">
      <c r="A109" s="23"/>
      <c r="B109" s="23"/>
      <c r="C109" s="23"/>
      <c r="D109" s="23"/>
      <c r="E109" s="23"/>
      <c r="F109" s="23"/>
      <c r="G109" s="23"/>
      <c r="H109" s="23"/>
      <c r="I109" s="23"/>
      <c r="J109" s="23"/>
    </row>
    <row r="110" spans="1:10" x14ac:dyDescent="0.2">
      <c r="A110" s="23"/>
      <c r="B110" s="23"/>
      <c r="C110" s="23"/>
      <c r="D110" s="23"/>
      <c r="E110" s="23"/>
      <c r="F110" s="23"/>
      <c r="G110" s="23"/>
      <c r="H110" s="23"/>
      <c r="I110" s="23"/>
      <c r="J110" s="23"/>
    </row>
    <row r="111" spans="1:10" x14ac:dyDescent="0.2">
      <c r="A111" s="23"/>
      <c r="B111" s="23"/>
      <c r="C111" s="23"/>
      <c r="D111" s="23"/>
      <c r="E111" s="23"/>
      <c r="F111" s="23"/>
      <c r="G111" s="23"/>
      <c r="H111" s="23"/>
      <c r="I111" s="23"/>
      <c r="J111" s="23"/>
    </row>
    <row r="112" spans="1:10" x14ac:dyDescent="0.2">
      <c r="A112" s="23"/>
      <c r="B112" s="23"/>
      <c r="C112" s="23"/>
      <c r="D112" s="23"/>
      <c r="E112" s="23"/>
      <c r="F112" s="23"/>
      <c r="G112" s="23"/>
      <c r="H112" s="23"/>
      <c r="I112" s="23"/>
      <c r="J112" s="23"/>
    </row>
    <row r="113" spans="1:10" x14ac:dyDescent="0.2">
      <c r="A113" s="23"/>
      <c r="B113" s="23"/>
      <c r="C113" s="23"/>
      <c r="D113" s="23"/>
      <c r="E113" s="23"/>
      <c r="F113" s="23"/>
      <c r="G113" s="23"/>
      <c r="H113" s="23"/>
      <c r="I113" s="23"/>
      <c r="J113" s="23"/>
    </row>
    <row r="114" spans="1:10" x14ac:dyDescent="0.2">
      <c r="A114" s="23"/>
      <c r="B114" s="23"/>
      <c r="C114" s="23"/>
      <c r="D114" s="23"/>
      <c r="E114" s="23"/>
      <c r="F114" s="23"/>
      <c r="G114" s="23"/>
      <c r="H114" s="23"/>
      <c r="I114" s="23"/>
      <c r="J114" s="23"/>
    </row>
    <row r="115" spans="1:10" x14ac:dyDescent="0.2">
      <c r="A115" s="23"/>
      <c r="B115" s="23"/>
      <c r="C115" s="23"/>
      <c r="D115" s="23"/>
      <c r="E115" s="23"/>
      <c r="F115" s="23"/>
      <c r="G115" s="23"/>
      <c r="H115" s="23"/>
      <c r="I115" s="23"/>
      <c r="J115" s="23"/>
    </row>
    <row r="116" spans="1:10" x14ac:dyDescent="0.2">
      <c r="A116" s="23"/>
      <c r="B116" s="23"/>
      <c r="C116" s="23"/>
      <c r="D116" s="23"/>
      <c r="E116" s="23"/>
      <c r="F116" s="23"/>
      <c r="G116" s="23"/>
      <c r="H116" s="23"/>
      <c r="I116" s="23"/>
      <c r="J116" s="23"/>
    </row>
    <row r="117" spans="1:10" x14ac:dyDescent="0.2">
      <c r="A117" s="23"/>
      <c r="B117" s="23"/>
      <c r="C117" s="23"/>
      <c r="D117" s="23"/>
      <c r="E117" s="23"/>
      <c r="F117" s="23"/>
      <c r="G117" s="23"/>
      <c r="H117" s="23"/>
      <c r="I117" s="23"/>
      <c r="J117" s="23"/>
    </row>
    <row r="118" spans="1:10" x14ac:dyDescent="0.2">
      <c r="A118" s="23"/>
      <c r="B118" s="23"/>
      <c r="C118" s="23"/>
      <c r="D118" s="23"/>
      <c r="E118" s="23"/>
      <c r="F118" s="23"/>
      <c r="G118" s="23"/>
      <c r="H118" s="23"/>
      <c r="I118" s="23"/>
      <c r="J118" s="23"/>
    </row>
    <row r="119" spans="1:10" x14ac:dyDescent="0.2">
      <c r="A119" s="23"/>
      <c r="B119" s="23"/>
      <c r="C119" s="23"/>
      <c r="D119" s="23"/>
      <c r="E119" s="23"/>
      <c r="F119" s="23"/>
      <c r="G119" s="23"/>
      <c r="H119" s="23"/>
      <c r="I119" s="23"/>
      <c r="J119" s="23"/>
    </row>
    <row r="120" spans="1:10" x14ac:dyDescent="0.2">
      <c r="A120" s="23"/>
      <c r="B120" s="23"/>
      <c r="C120" s="23"/>
      <c r="D120" s="23"/>
      <c r="E120" s="23"/>
      <c r="F120" s="23"/>
      <c r="G120" s="23"/>
      <c r="H120" s="23"/>
      <c r="I120" s="23"/>
      <c r="J120" s="23"/>
    </row>
    <row r="121" spans="1:10" x14ac:dyDescent="0.2">
      <c r="A121" s="23"/>
      <c r="B121" s="23"/>
      <c r="C121" s="23"/>
      <c r="D121" s="23"/>
      <c r="E121" s="23"/>
      <c r="F121" s="23"/>
      <c r="G121" s="23"/>
      <c r="H121" s="23"/>
      <c r="I121" s="23"/>
      <c r="J121" s="23"/>
    </row>
    <row r="122" spans="1:10" x14ac:dyDescent="0.2">
      <c r="A122" s="23"/>
      <c r="B122" s="23"/>
      <c r="C122" s="23"/>
      <c r="D122" s="23"/>
      <c r="E122" s="23"/>
      <c r="F122" s="23"/>
      <c r="G122" s="23"/>
      <c r="H122" s="23"/>
      <c r="I122" s="23"/>
      <c r="J122" s="23"/>
    </row>
    <row r="123" spans="1:10" x14ac:dyDescent="0.2">
      <c r="A123" s="23"/>
      <c r="B123" s="23"/>
      <c r="C123" s="23"/>
      <c r="D123" s="23"/>
      <c r="E123" s="23"/>
      <c r="F123" s="23"/>
      <c r="G123" s="23"/>
      <c r="H123" s="23"/>
      <c r="I123" s="23"/>
      <c r="J123" s="23"/>
    </row>
    <row r="124" spans="1:10" x14ac:dyDescent="0.2">
      <c r="A124" s="23"/>
      <c r="B124" s="23"/>
      <c r="C124" s="23"/>
      <c r="D124" s="23"/>
      <c r="E124" s="23"/>
      <c r="F124" s="23"/>
      <c r="G124" s="23"/>
      <c r="H124" s="23"/>
      <c r="I124" s="23"/>
      <c r="J124" s="23"/>
    </row>
    <row r="125" spans="1:10" x14ac:dyDescent="0.2">
      <c r="A125" s="23"/>
      <c r="B125" s="23"/>
      <c r="C125" s="23"/>
      <c r="D125" s="23"/>
      <c r="E125" s="23"/>
      <c r="F125" s="23"/>
      <c r="G125" s="23"/>
      <c r="H125" s="23"/>
      <c r="I125" s="23"/>
      <c r="J125" s="23"/>
    </row>
    <row r="126" spans="1:10" x14ac:dyDescent="0.2">
      <c r="A126" s="23"/>
      <c r="B126" s="23"/>
      <c r="C126" s="23"/>
      <c r="D126" s="23"/>
      <c r="E126" s="23"/>
      <c r="F126" s="23"/>
      <c r="G126" s="23"/>
      <c r="H126" s="23"/>
      <c r="I126" s="23"/>
      <c r="J126" s="23"/>
    </row>
    <row r="127" spans="1:10" x14ac:dyDescent="0.2">
      <c r="A127" s="23"/>
      <c r="B127" s="23"/>
      <c r="C127" s="23"/>
      <c r="D127" s="23"/>
      <c r="E127" s="23"/>
      <c r="F127" s="23"/>
      <c r="G127" s="23"/>
      <c r="H127" s="23"/>
      <c r="I127" s="23"/>
      <c r="J127" s="23"/>
    </row>
    <row r="128" spans="1:10" x14ac:dyDescent="0.2">
      <c r="A128" s="23"/>
      <c r="B128" s="23"/>
      <c r="C128" s="23"/>
      <c r="D128" s="23"/>
      <c r="E128" s="23"/>
      <c r="F128" s="23"/>
      <c r="G128" s="23"/>
      <c r="H128" s="23"/>
      <c r="I128" s="23"/>
      <c r="J128" s="23"/>
    </row>
    <row r="129" spans="1:10" x14ac:dyDescent="0.2">
      <c r="A129" s="23"/>
      <c r="B129" s="23"/>
      <c r="C129" s="23"/>
      <c r="D129" s="23"/>
      <c r="E129" s="23"/>
      <c r="F129" s="23"/>
      <c r="G129" s="23"/>
      <c r="H129" s="23"/>
      <c r="I129" s="23"/>
      <c r="J129" s="23"/>
    </row>
    <row r="130" spans="1:10" x14ac:dyDescent="0.2">
      <c r="A130" s="23"/>
      <c r="B130" s="23"/>
      <c r="C130" s="23"/>
      <c r="D130" s="23"/>
      <c r="E130" s="23"/>
      <c r="F130" s="23"/>
      <c r="G130" s="23"/>
      <c r="H130" s="23"/>
      <c r="I130" s="23"/>
      <c r="J130" s="23"/>
    </row>
    <row r="131" spans="1:10" x14ac:dyDescent="0.2">
      <c r="A131" s="23"/>
      <c r="B131" s="23"/>
      <c r="C131" s="23"/>
      <c r="D131" s="23"/>
      <c r="E131" s="23"/>
      <c r="F131" s="23"/>
      <c r="G131" s="23"/>
      <c r="H131" s="23"/>
      <c r="I131" s="23"/>
      <c r="J131" s="23"/>
    </row>
    <row r="132" spans="1:10" x14ac:dyDescent="0.2">
      <c r="A132" s="23"/>
      <c r="B132" s="23"/>
      <c r="C132" s="23"/>
      <c r="D132" s="23"/>
      <c r="E132" s="23"/>
      <c r="F132" s="23"/>
      <c r="G132" s="23"/>
      <c r="H132" s="23"/>
      <c r="I132" s="23"/>
      <c r="J132" s="23"/>
    </row>
    <row r="133" spans="1:10" x14ac:dyDescent="0.2">
      <c r="A133" s="23"/>
      <c r="B133" s="23"/>
      <c r="C133" s="23"/>
      <c r="D133" s="23"/>
      <c r="E133" s="23"/>
      <c r="F133" s="23"/>
      <c r="G133" s="23"/>
      <c r="H133" s="23"/>
      <c r="I133" s="23"/>
      <c r="J133" s="23"/>
    </row>
    <row r="134" spans="1:10" x14ac:dyDescent="0.2">
      <c r="A134" s="23"/>
      <c r="B134" s="23"/>
      <c r="C134" s="23"/>
      <c r="D134" s="23"/>
      <c r="E134" s="23"/>
      <c r="F134" s="23"/>
      <c r="G134" s="23"/>
      <c r="H134" s="23"/>
      <c r="I134" s="23"/>
      <c r="J134" s="23"/>
    </row>
    <row r="135" spans="1:10" x14ac:dyDescent="0.2">
      <c r="A135" s="23"/>
      <c r="B135" s="23"/>
      <c r="C135" s="23"/>
      <c r="D135" s="23"/>
      <c r="E135" s="23"/>
      <c r="F135" s="23"/>
      <c r="G135" s="23"/>
      <c r="H135" s="23"/>
      <c r="I135" s="23"/>
      <c r="J135" s="23"/>
    </row>
    <row r="136" spans="1:10" x14ac:dyDescent="0.2">
      <c r="A136" s="23"/>
      <c r="B136" s="23"/>
      <c r="C136" s="23"/>
      <c r="D136" s="23"/>
      <c r="E136" s="23"/>
      <c r="F136" s="23"/>
      <c r="G136" s="23"/>
      <c r="H136" s="23"/>
      <c r="I136" s="23"/>
      <c r="J136" s="23"/>
    </row>
    <row r="137" spans="1:10" x14ac:dyDescent="0.2">
      <c r="A137" s="23"/>
      <c r="B137" s="23"/>
      <c r="C137" s="23"/>
      <c r="D137" s="23"/>
      <c r="E137" s="23"/>
      <c r="F137" s="23"/>
      <c r="G137" s="23"/>
      <c r="H137" s="23"/>
      <c r="I137" s="23"/>
      <c r="J137" s="23"/>
    </row>
    <row r="138" spans="1:10" x14ac:dyDescent="0.2">
      <c r="A138" s="23"/>
      <c r="B138" s="23"/>
      <c r="C138" s="23"/>
      <c r="D138" s="23"/>
      <c r="E138" s="23"/>
      <c r="F138" s="23"/>
      <c r="G138" s="23"/>
      <c r="H138" s="23"/>
      <c r="I138" s="23"/>
      <c r="J138" s="23"/>
    </row>
    <row r="139" spans="1:10" x14ac:dyDescent="0.2">
      <c r="A139" s="23"/>
      <c r="B139" s="23"/>
      <c r="C139" s="23"/>
      <c r="D139" s="23"/>
      <c r="E139" s="23"/>
      <c r="F139" s="23"/>
      <c r="G139" s="23"/>
      <c r="H139" s="23"/>
      <c r="I139" s="23"/>
      <c r="J139" s="23"/>
    </row>
    <row r="140" spans="1:10" x14ac:dyDescent="0.2">
      <c r="A140" s="23"/>
      <c r="B140" s="23"/>
      <c r="C140" s="23"/>
      <c r="D140" s="23"/>
      <c r="E140" s="23"/>
      <c r="F140" s="23"/>
      <c r="G140" s="23"/>
      <c r="H140" s="23"/>
      <c r="I140" s="23"/>
      <c r="J140" s="23"/>
    </row>
    <row r="141" spans="1:10" x14ac:dyDescent="0.2">
      <c r="A141" s="23"/>
      <c r="B141" s="23"/>
      <c r="C141" s="23"/>
      <c r="D141" s="23"/>
      <c r="E141" s="23"/>
      <c r="F141" s="23"/>
      <c r="G141" s="23"/>
      <c r="H141" s="23"/>
      <c r="I141" s="23"/>
      <c r="J141" s="23"/>
    </row>
    <row r="142" spans="1:10" x14ac:dyDescent="0.2">
      <c r="A142" s="23"/>
      <c r="B142" s="23"/>
      <c r="C142" s="23"/>
      <c r="D142" s="23"/>
      <c r="E142" s="23"/>
      <c r="F142" s="23"/>
      <c r="G142" s="23"/>
      <c r="H142" s="23"/>
      <c r="I142" s="23"/>
      <c r="J142" s="23"/>
    </row>
    <row r="143" spans="1:10" x14ac:dyDescent="0.2">
      <c r="A143" s="23"/>
      <c r="B143" s="23"/>
      <c r="C143" s="23"/>
      <c r="D143" s="23"/>
      <c r="E143" s="23"/>
      <c r="F143" s="23"/>
      <c r="G143" s="23"/>
      <c r="H143" s="23"/>
      <c r="I143" s="23"/>
      <c r="J143" s="23"/>
    </row>
    <row r="144" spans="1:10" x14ac:dyDescent="0.2">
      <c r="A144" s="23"/>
      <c r="B144" s="23"/>
      <c r="C144" s="23"/>
      <c r="D144" s="23"/>
      <c r="E144" s="23"/>
      <c r="F144" s="23"/>
      <c r="G144" s="23"/>
      <c r="H144" s="23"/>
      <c r="I144" s="23"/>
      <c r="J144" s="23"/>
    </row>
    <row r="145" spans="1:10" x14ac:dyDescent="0.2">
      <c r="A145" s="23"/>
      <c r="B145" s="23"/>
      <c r="C145" s="23"/>
      <c r="D145" s="23"/>
      <c r="E145" s="23"/>
      <c r="F145" s="23"/>
      <c r="G145" s="23"/>
      <c r="H145" s="23"/>
      <c r="I145" s="23"/>
      <c r="J145" s="23"/>
    </row>
    <row r="146" spans="1:10" x14ac:dyDescent="0.2">
      <c r="A146" s="23"/>
      <c r="B146" s="23"/>
      <c r="C146" s="23"/>
      <c r="D146" s="23"/>
      <c r="E146" s="23"/>
      <c r="F146" s="23"/>
      <c r="G146" s="23"/>
      <c r="H146" s="23"/>
      <c r="I146" s="23"/>
      <c r="J146" s="23"/>
    </row>
    <row r="147" spans="1:10" x14ac:dyDescent="0.2">
      <c r="A147" s="23"/>
      <c r="B147" s="23"/>
      <c r="C147" s="23"/>
      <c r="D147" s="23"/>
      <c r="E147" s="23"/>
      <c r="F147" s="23"/>
      <c r="G147" s="23"/>
      <c r="H147" s="23"/>
      <c r="I147" s="23"/>
      <c r="J147" s="23"/>
    </row>
    <row r="148" spans="1:10" x14ac:dyDescent="0.2">
      <c r="A148" s="23"/>
      <c r="B148" s="23"/>
      <c r="C148" s="23"/>
      <c r="D148" s="23"/>
      <c r="E148" s="23"/>
      <c r="F148" s="23"/>
      <c r="G148" s="23"/>
      <c r="H148" s="23"/>
      <c r="I148" s="23"/>
      <c r="J148" s="23"/>
    </row>
    <row r="149" spans="1:10" x14ac:dyDescent="0.2">
      <c r="A149" s="23"/>
      <c r="B149" s="23"/>
      <c r="C149" s="23"/>
      <c r="D149" s="23"/>
      <c r="E149" s="23"/>
      <c r="F149" s="23"/>
      <c r="G149" s="23"/>
      <c r="H149" s="23"/>
      <c r="I149" s="23"/>
      <c r="J149" s="23"/>
    </row>
    <row r="150" spans="1:10" x14ac:dyDescent="0.2">
      <c r="A150" s="23"/>
      <c r="B150" s="23"/>
      <c r="C150" s="23"/>
      <c r="D150" s="23"/>
      <c r="E150" s="23"/>
      <c r="F150" s="23"/>
      <c r="G150" s="23"/>
      <c r="H150" s="23"/>
      <c r="I150" s="23"/>
      <c r="J150" s="23"/>
    </row>
    <row r="151" spans="1:10" x14ac:dyDescent="0.2">
      <c r="A151" s="23"/>
      <c r="B151" s="23"/>
      <c r="C151" s="23"/>
      <c r="D151" s="23"/>
      <c r="E151" s="23"/>
      <c r="F151" s="23"/>
      <c r="G151" s="23"/>
      <c r="H151" s="23"/>
      <c r="I151" s="23"/>
      <c r="J151" s="23"/>
    </row>
    <row r="152" spans="1:10" x14ac:dyDescent="0.2">
      <c r="A152" s="23"/>
      <c r="B152" s="23"/>
      <c r="C152" s="23"/>
      <c r="D152" s="23"/>
      <c r="E152" s="23"/>
      <c r="F152" s="23"/>
      <c r="G152" s="23"/>
      <c r="H152" s="23"/>
      <c r="I152" s="23"/>
      <c r="J152" s="23"/>
    </row>
    <row r="153" spans="1:10" x14ac:dyDescent="0.2">
      <c r="A153" s="23"/>
      <c r="B153" s="23"/>
      <c r="C153" s="23"/>
      <c r="D153" s="23"/>
      <c r="E153" s="23"/>
      <c r="F153" s="23"/>
      <c r="G153" s="23"/>
      <c r="H153" s="23"/>
      <c r="I153" s="23"/>
      <c r="J153" s="23"/>
    </row>
    <row r="154" spans="1:10" x14ac:dyDescent="0.2">
      <c r="A154" s="23"/>
      <c r="B154" s="23"/>
      <c r="C154" s="23"/>
      <c r="D154" s="23"/>
      <c r="E154" s="23"/>
      <c r="F154" s="23"/>
      <c r="G154" s="23"/>
      <c r="H154" s="23"/>
      <c r="I154" s="23"/>
      <c r="J154" s="23"/>
    </row>
    <row r="155" spans="1:10" x14ac:dyDescent="0.2">
      <c r="A155" s="23"/>
      <c r="B155" s="23"/>
      <c r="C155" s="23"/>
      <c r="D155" s="23"/>
      <c r="E155" s="23"/>
      <c r="F155" s="23"/>
      <c r="G155" s="23"/>
      <c r="H155" s="23"/>
      <c r="I155" s="23"/>
      <c r="J155" s="23"/>
    </row>
    <row r="156" spans="1:10" x14ac:dyDescent="0.2">
      <c r="A156" s="23"/>
      <c r="B156" s="23"/>
      <c r="C156" s="23"/>
      <c r="D156" s="23"/>
      <c r="E156" s="23"/>
      <c r="F156" s="23"/>
      <c r="G156" s="23"/>
      <c r="H156" s="23"/>
      <c r="I156" s="23"/>
      <c r="J156" s="23"/>
    </row>
    <row r="157" spans="1:10" x14ac:dyDescent="0.2">
      <c r="A157" s="23"/>
      <c r="B157" s="23"/>
      <c r="C157" s="23"/>
      <c r="D157" s="23"/>
      <c r="E157" s="23"/>
      <c r="F157" s="23"/>
      <c r="G157" s="23"/>
      <c r="H157" s="23"/>
      <c r="I157" s="23"/>
      <c r="J157" s="23"/>
    </row>
    <row r="158" spans="1:10" x14ac:dyDescent="0.2">
      <c r="A158" s="23"/>
      <c r="B158" s="23"/>
      <c r="C158" s="23"/>
      <c r="D158" s="23"/>
      <c r="E158" s="23"/>
      <c r="F158" s="23"/>
      <c r="G158" s="23"/>
      <c r="H158" s="23"/>
      <c r="I158" s="23"/>
      <c r="J158" s="23"/>
    </row>
    <row r="159" spans="1:10" x14ac:dyDescent="0.2">
      <c r="A159" s="23"/>
      <c r="B159" s="23"/>
      <c r="C159" s="23"/>
      <c r="D159" s="23"/>
      <c r="E159" s="23"/>
      <c r="F159" s="23"/>
      <c r="G159" s="23"/>
      <c r="H159" s="23"/>
      <c r="I159" s="23"/>
      <c r="J159" s="23"/>
    </row>
    <row r="160" spans="1:10" x14ac:dyDescent="0.2">
      <c r="A160" s="23"/>
      <c r="B160" s="23"/>
      <c r="C160" s="23"/>
      <c r="D160" s="23"/>
      <c r="E160" s="23"/>
      <c r="F160" s="23"/>
      <c r="G160" s="23"/>
      <c r="H160" s="23"/>
      <c r="I160" s="23"/>
      <c r="J160" s="23"/>
    </row>
    <row r="161" spans="1:10" x14ac:dyDescent="0.2">
      <c r="A161" s="23"/>
      <c r="B161" s="23"/>
      <c r="C161" s="23"/>
      <c r="D161" s="23"/>
      <c r="E161" s="23"/>
      <c r="F161" s="23"/>
      <c r="G161" s="23"/>
      <c r="H161" s="23"/>
      <c r="I161" s="23"/>
      <c r="J161" s="23"/>
    </row>
    <row r="162" spans="1:10" x14ac:dyDescent="0.2">
      <c r="A162" s="23"/>
      <c r="B162" s="23"/>
      <c r="C162" s="23"/>
      <c r="D162" s="23"/>
      <c r="E162" s="23"/>
      <c r="F162" s="23"/>
      <c r="G162" s="23"/>
      <c r="H162" s="23"/>
      <c r="I162" s="23"/>
      <c r="J162" s="23"/>
    </row>
    <row r="163" spans="1:10" x14ac:dyDescent="0.2">
      <c r="A163" s="23"/>
      <c r="B163" s="23"/>
      <c r="C163" s="23"/>
      <c r="D163" s="23"/>
      <c r="E163" s="23"/>
      <c r="F163" s="23"/>
      <c r="G163" s="23"/>
      <c r="H163" s="23"/>
      <c r="I163" s="23"/>
      <c r="J163" s="23"/>
    </row>
    <row r="164" spans="1:10" x14ac:dyDescent="0.2">
      <c r="A164" s="23"/>
      <c r="B164" s="23"/>
      <c r="C164" s="23"/>
      <c r="D164" s="23"/>
      <c r="E164" s="23"/>
      <c r="F164" s="23"/>
      <c r="G164" s="23"/>
      <c r="H164" s="23"/>
      <c r="I164" s="23"/>
      <c r="J164" s="23"/>
    </row>
    <row r="165" spans="1:10" x14ac:dyDescent="0.2">
      <c r="A165" s="23"/>
      <c r="B165" s="23"/>
      <c r="C165" s="23"/>
      <c r="D165" s="23"/>
      <c r="E165" s="23"/>
      <c r="F165" s="23"/>
      <c r="G165" s="23"/>
      <c r="H165" s="23"/>
      <c r="I165" s="23"/>
      <c r="J165" s="23"/>
    </row>
    <row r="166" spans="1:10" x14ac:dyDescent="0.2">
      <c r="A166" s="23"/>
      <c r="B166" s="23"/>
      <c r="C166" s="23"/>
      <c r="D166" s="23"/>
      <c r="E166" s="23"/>
      <c r="F166" s="23"/>
      <c r="G166" s="23"/>
      <c r="H166" s="23"/>
      <c r="I166" s="23"/>
      <c r="J166" s="23"/>
    </row>
    <row r="167" spans="1:10" x14ac:dyDescent="0.2">
      <c r="A167" s="23"/>
      <c r="B167" s="23"/>
      <c r="C167" s="23"/>
      <c r="D167" s="23"/>
      <c r="E167" s="23"/>
      <c r="F167" s="23"/>
      <c r="G167" s="23"/>
      <c r="H167" s="23"/>
      <c r="I167" s="23"/>
      <c r="J167" s="23"/>
    </row>
    <row r="168" spans="1:10" x14ac:dyDescent="0.2">
      <c r="A168" s="23"/>
      <c r="B168" s="23"/>
      <c r="C168" s="23"/>
      <c r="D168" s="23"/>
      <c r="E168" s="23"/>
      <c r="F168" s="23"/>
      <c r="G168" s="23"/>
      <c r="H168" s="23"/>
      <c r="I168" s="23"/>
      <c r="J168" s="23"/>
    </row>
    <row r="169" spans="1:10" x14ac:dyDescent="0.2">
      <c r="A169" s="23"/>
      <c r="B169" s="23"/>
      <c r="C169" s="23"/>
      <c r="D169" s="23"/>
      <c r="E169" s="23"/>
      <c r="F169" s="23"/>
      <c r="G169" s="23"/>
      <c r="H169" s="23"/>
      <c r="I169" s="23"/>
      <c r="J169" s="23"/>
    </row>
    <row r="170" spans="1:10" x14ac:dyDescent="0.2">
      <c r="A170" s="23"/>
      <c r="B170" s="23"/>
      <c r="C170" s="23"/>
      <c r="D170" s="23"/>
      <c r="E170" s="23"/>
      <c r="F170" s="23"/>
      <c r="G170" s="23"/>
      <c r="H170" s="23"/>
      <c r="I170" s="23"/>
      <c r="J170" s="23"/>
    </row>
    <row r="171" spans="1:10" x14ac:dyDescent="0.2">
      <c r="A171" s="23"/>
      <c r="B171" s="23"/>
      <c r="C171" s="23"/>
      <c r="D171" s="23"/>
      <c r="E171" s="23"/>
      <c r="F171" s="23"/>
      <c r="G171" s="23"/>
      <c r="H171" s="23"/>
      <c r="I171" s="23"/>
      <c r="J171" s="23"/>
    </row>
    <row r="172" spans="1:10" x14ac:dyDescent="0.2">
      <c r="A172" s="23"/>
      <c r="B172" s="23"/>
      <c r="C172" s="23"/>
      <c r="D172" s="23"/>
      <c r="E172" s="23"/>
      <c r="F172" s="23"/>
      <c r="G172" s="23"/>
      <c r="H172" s="23"/>
      <c r="I172" s="23"/>
      <c r="J172" s="23"/>
    </row>
    <row r="173" spans="1:10" x14ac:dyDescent="0.2">
      <c r="A173" s="23"/>
      <c r="B173" s="23"/>
      <c r="C173" s="23"/>
      <c r="D173" s="23"/>
      <c r="E173" s="23"/>
      <c r="F173" s="23"/>
      <c r="G173" s="23"/>
      <c r="H173" s="23"/>
      <c r="I173" s="23"/>
      <c r="J173" s="23"/>
    </row>
    <row r="174" spans="1:10" x14ac:dyDescent="0.2">
      <c r="A174" s="23"/>
      <c r="B174" s="23"/>
      <c r="C174" s="23"/>
      <c r="D174" s="23"/>
      <c r="E174" s="23"/>
      <c r="F174" s="23"/>
      <c r="G174" s="23"/>
      <c r="H174" s="23"/>
      <c r="I174" s="23"/>
      <c r="J174" s="23"/>
    </row>
    <row r="175" spans="1:10" x14ac:dyDescent="0.2">
      <c r="A175" s="23"/>
      <c r="B175" s="23"/>
      <c r="C175" s="23"/>
      <c r="D175" s="23"/>
      <c r="E175" s="23"/>
      <c r="F175" s="23"/>
      <c r="G175" s="23"/>
      <c r="H175" s="23"/>
      <c r="I175" s="23"/>
      <c r="J175" s="23"/>
    </row>
    <row r="176" spans="1:10" x14ac:dyDescent="0.2">
      <c r="A176" s="23"/>
      <c r="B176" s="23"/>
      <c r="C176" s="23"/>
      <c r="D176" s="23"/>
      <c r="E176" s="23"/>
      <c r="F176" s="23"/>
      <c r="G176" s="23"/>
      <c r="H176" s="23"/>
      <c r="I176" s="23"/>
      <c r="J176" s="23"/>
    </row>
    <row r="177" spans="1:10" x14ac:dyDescent="0.2">
      <c r="A177" s="23"/>
      <c r="B177" s="23"/>
      <c r="C177" s="23"/>
      <c r="D177" s="23"/>
      <c r="E177" s="23"/>
      <c r="F177" s="23"/>
      <c r="G177" s="23"/>
      <c r="H177" s="23"/>
      <c r="I177" s="23"/>
      <c r="J177" s="23"/>
    </row>
    <row r="178" spans="1:10" x14ac:dyDescent="0.2">
      <c r="A178" s="23"/>
      <c r="B178" s="23"/>
      <c r="C178" s="23"/>
      <c r="D178" s="23"/>
      <c r="E178" s="23"/>
      <c r="F178" s="23"/>
      <c r="G178" s="23"/>
      <c r="H178" s="23"/>
      <c r="I178" s="23"/>
      <c r="J178" s="23"/>
    </row>
    <row r="179" spans="1:10" x14ac:dyDescent="0.2">
      <c r="A179" s="23"/>
      <c r="B179" s="23"/>
      <c r="C179" s="23"/>
      <c r="D179" s="23"/>
      <c r="E179" s="23"/>
      <c r="F179" s="23"/>
      <c r="G179" s="23"/>
      <c r="H179" s="23"/>
      <c r="I179" s="23"/>
      <c r="J179" s="23"/>
    </row>
    <row r="180" spans="1:10" x14ac:dyDescent="0.2">
      <c r="A180" s="23"/>
      <c r="B180" s="23"/>
      <c r="C180" s="23"/>
      <c r="D180" s="23"/>
      <c r="E180" s="23"/>
      <c r="F180" s="23"/>
      <c r="G180" s="23"/>
      <c r="H180" s="23"/>
      <c r="I180" s="23"/>
      <c r="J180" s="23"/>
    </row>
    <row r="181" spans="1:10" x14ac:dyDescent="0.2">
      <c r="A181" s="23"/>
      <c r="B181" s="23"/>
      <c r="C181" s="23"/>
      <c r="D181" s="23"/>
      <c r="E181" s="23"/>
      <c r="F181" s="23"/>
      <c r="G181" s="23"/>
      <c r="H181" s="23"/>
      <c r="I181" s="23"/>
      <c r="J181" s="23"/>
    </row>
    <row r="182" spans="1:10" x14ac:dyDescent="0.2">
      <c r="A182" s="23"/>
      <c r="B182" s="23"/>
      <c r="C182" s="23"/>
      <c r="D182" s="23"/>
      <c r="E182" s="23"/>
      <c r="F182" s="23"/>
      <c r="G182" s="23"/>
      <c r="H182" s="23"/>
      <c r="I182" s="23"/>
      <c r="J182" s="23"/>
    </row>
    <row r="183" spans="1:10" x14ac:dyDescent="0.2">
      <c r="A183" s="23"/>
      <c r="B183" s="23"/>
      <c r="C183" s="23"/>
      <c r="D183" s="23"/>
      <c r="E183" s="23"/>
      <c r="F183" s="23"/>
      <c r="G183" s="23"/>
      <c r="H183" s="23"/>
      <c r="I183" s="23"/>
      <c r="J183" s="23"/>
    </row>
    <row r="184" spans="1:10" x14ac:dyDescent="0.2">
      <c r="A184" s="23"/>
      <c r="B184" s="23"/>
      <c r="C184" s="23"/>
      <c r="D184" s="23"/>
      <c r="E184" s="23"/>
      <c r="F184" s="23"/>
      <c r="G184" s="23"/>
      <c r="H184" s="23"/>
      <c r="I184" s="23"/>
      <c r="J184" s="23"/>
    </row>
    <row r="185" spans="1:10" x14ac:dyDescent="0.2">
      <c r="A185" s="23"/>
      <c r="B185" s="23"/>
      <c r="C185" s="23"/>
      <c r="D185" s="23"/>
      <c r="E185" s="23"/>
      <c r="F185" s="23"/>
      <c r="G185" s="23"/>
      <c r="H185" s="23"/>
      <c r="I185" s="23"/>
      <c r="J185" s="23"/>
    </row>
    <row r="186" spans="1:10" x14ac:dyDescent="0.2">
      <c r="A186" s="23"/>
      <c r="B186" s="23"/>
      <c r="C186" s="23"/>
      <c r="D186" s="23"/>
      <c r="E186" s="23"/>
      <c r="F186" s="23"/>
      <c r="G186" s="23"/>
      <c r="H186" s="23"/>
      <c r="I186" s="23"/>
      <c r="J186" s="23"/>
    </row>
    <row r="187" spans="1:10" x14ac:dyDescent="0.2">
      <c r="A187" s="23"/>
      <c r="B187" s="23"/>
      <c r="C187" s="23"/>
      <c r="D187" s="23"/>
      <c r="E187" s="23"/>
      <c r="F187" s="23"/>
      <c r="G187" s="23"/>
      <c r="H187" s="23"/>
      <c r="I187" s="23"/>
      <c r="J187" s="23"/>
    </row>
    <row r="188" spans="1:10" x14ac:dyDescent="0.2">
      <c r="A188" s="23"/>
      <c r="B188" s="23"/>
      <c r="C188" s="23"/>
      <c r="D188" s="23"/>
      <c r="E188" s="23"/>
      <c r="F188" s="23"/>
      <c r="G188" s="23"/>
      <c r="H188" s="23"/>
      <c r="I188" s="23"/>
      <c r="J188" s="23"/>
    </row>
    <row r="189" spans="1:10" x14ac:dyDescent="0.2">
      <c r="A189" s="23"/>
      <c r="B189" s="23"/>
      <c r="C189" s="23"/>
      <c r="D189" s="23"/>
      <c r="E189" s="23"/>
      <c r="F189" s="23"/>
      <c r="G189" s="23"/>
      <c r="H189" s="23"/>
      <c r="I189" s="23"/>
      <c r="J189" s="23"/>
    </row>
    <row r="190" spans="1:10" x14ac:dyDescent="0.2">
      <c r="A190" s="23"/>
      <c r="B190" s="23"/>
      <c r="C190" s="23"/>
      <c r="D190" s="23"/>
      <c r="E190" s="23"/>
      <c r="F190" s="23"/>
      <c r="G190" s="23"/>
      <c r="H190" s="23"/>
      <c r="I190" s="23"/>
      <c r="J190" s="23"/>
    </row>
    <row r="191" spans="1:10" x14ac:dyDescent="0.2">
      <c r="A191" s="23"/>
      <c r="B191" s="23"/>
      <c r="C191" s="23"/>
      <c r="D191" s="23"/>
      <c r="E191" s="23"/>
      <c r="F191" s="23"/>
      <c r="G191" s="23"/>
      <c r="H191" s="23"/>
      <c r="I191" s="23"/>
      <c r="J191" s="23"/>
    </row>
    <row r="192" spans="1:10" x14ac:dyDescent="0.2">
      <c r="A192" s="23"/>
      <c r="B192" s="23"/>
      <c r="C192" s="23"/>
      <c r="D192" s="23"/>
      <c r="E192" s="23"/>
      <c r="F192" s="23"/>
      <c r="G192" s="23"/>
      <c r="H192" s="23"/>
      <c r="I192" s="23"/>
      <c r="J192" s="23"/>
    </row>
    <row r="193" spans="1:10" x14ac:dyDescent="0.2">
      <c r="A193" s="23"/>
      <c r="B193" s="23"/>
      <c r="C193" s="23"/>
      <c r="D193" s="23"/>
      <c r="E193" s="23"/>
      <c r="F193" s="23"/>
      <c r="G193" s="23"/>
      <c r="H193" s="23"/>
      <c r="I193" s="23"/>
      <c r="J193" s="23"/>
    </row>
    <row r="194" spans="1:10" x14ac:dyDescent="0.2">
      <c r="A194" s="23"/>
      <c r="B194" s="23"/>
      <c r="C194" s="23"/>
      <c r="D194" s="23"/>
      <c r="E194" s="23"/>
      <c r="F194" s="23"/>
      <c r="G194" s="23"/>
      <c r="H194" s="23"/>
      <c r="I194" s="23"/>
      <c r="J194" s="23"/>
    </row>
    <row r="195" spans="1:10" x14ac:dyDescent="0.2">
      <c r="A195" s="23"/>
      <c r="B195" s="23"/>
      <c r="C195" s="23"/>
      <c r="D195" s="23"/>
      <c r="E195" s="23"/>
      <c r="F195" s="23"/>
      <c r="G195" s="23"/>
      <c r="H195" s="23"/>
      <c r="I195" s="23"/>
      <c r="J195" s="23"/>
    </row>
    <row r="196" spans="1:10" x14ac:dyDescent="0.2">
      <c r="A196" s="23"/>
      <c r="B196" s="23"/>
      <c r="C196" s="23"/>
      <c r="D196" s="23"/>
      <c r="E196" s="23"/>
      <c r="F196" s="23"/>
      <c r="G196" s="23"/>
      <c r="H196" s="23"/>
      <c r="I196" s="23"/>
      <c r="J196" s="23"/>
    </row>
    <row r="197" spans="1:10" x14ac:dyDescent="0.2">
      <c r="A197" s="23"/>
      <c r="B197" s="23"/>
      <c r="C197" s="23"/>
      <c r="D197" s="23"/>
      <c r="E197" s="23"/>
      <c r="F197" s="23"/>
      <c r="G197" s="23"/>
      <c r="H197" s="23"/>
      <c r="I197" s="23"/>
      <c r="J197" s="23"/>
    </row>
    <row r="198" spans="1:10" x14ac:dyDescent="0.2">
      <c r="A198" s="23"/>
      <c r="B198" s="23"/>
      <c r="C198" s="23"/>
      <c r="D198" s="23"/>
      <c r="E198" s="23"/>
      <c r="F198" s="23"/>
      <c r="G198" s="23"/>
      <c r="H198" s="23"/>
      <c r="I198" s="23"/>
      <c r="J198" s="23"/>
    </row>
    <row r="199" spans="1:10" x14ac:dyDescent="0.2">
      <c r="A199" s="23"/>
      <c r="B199" s="23"/>
      <c r="C199" s="23"/>
      <c r="D199" s="23"/>
      <c r="E199" s="23"/>
      <c r="F199" s="23"/>
      <c r="G199" s="23"/>
      <c r="H199" s="23"/>
      <c r="I199" s="23"/>
      <c r="J199" s="23"/>
    </row>
    <row r="200" spans="1:10" x14ac:dyDescent="0.2">
      <c r="A200" s="23"/>
      <c r="B200" s="23"/>
      <c r="C200" s="23"/>
      <c r="D200" s="23"/>
      <c r="E200" s="23"/>
      <c r="F200" s="23"/>
      <c r="G200" s="23"/>
      <c r="H200" s="23"/>
      <c r="I200" s="23"/>
      <c r="J200" s="23"/>
    </row>
    <row r="201" spans="1:10" x14ac:dyDescent="0.2">
      <c r="A201" s="23"/>
      <c r="B201" s="23"/>
      <c r="C201" s="23"/>
      <c r="D201" s="23"/>
      <c r="E201" s="23"/>
      <c r="F201" s="23"/>
      <c r="G201" s="23"/>
      <c r="H201" s="23"/>
      <c r="I201" s="23"/>
      <c r="J201" s="23"/>
    </row>
    <row r="202" spans="1:10" x14ac:dyDescent="0.2">
      <c r="A202" s="23"/>
      <c r="B202" s="23"/>
      <c r="C202" s="23"/>
      <c r="D202" s="23"/>
      <c r="E202" s="23"/>
      <c r="F202" s="23"/>
      <c r="G202" s="23"/>
      <c r="H202" s="23"/>
      <c r="I202" s="23"/>
      <c r="J202" s="23"/>
    </row>
    <row r="203" spans="1:10" x14ac:dyDescent="0.2">
      <c r="A203" s="23"/>
      <c r="B203" s="23"/>
      <c r="C203" s="23"/>
      <c r="D203" s="23"/>
      <c r="E203" s="23"/>
      <c r="F203" s="23"/>
      <c r="G203" s="23"/>
      <c r="H203" s="23"/>
      <c r="I203" s="23"/>
      <c r="J203" s="23"/>
    </row>
    <row r="204" spans="1:10" x14ac:dyDescent="0.2">
      <c r="A204" s="23"/>
      <c r="B204" s="23"/>
      <c r="C204" s="23"/>
      <c r="D204" s="23"/>
      <c r="E204" s="23"/>
      <c r="F204" s="23"/>
      <c r="G204" s="23"/>
      <c r="H204" s="23"/>
      <c r="I204" s="23"/>
      <c r="J204" s="23"/>
    </row>
    <row r="205" spans="1:10" x14ac:dyDescent="0.2">
      <c r="A205" s="23"/>
      <c r="B205" s="23"/>
      <c r="C205" s="23"/>
      <c r="D205" s="23"/>
      <c r="E205" s="23"/>
      <c r="F205" s="23"/>
      <c r="G205" s="23"/>
      <c r="H205" s="23"/>
      <c r="I205" s="23"/>
      <c r="J205" s="23"/>
    </row>
    <row r="206" spans="1:10" x14ac:dyDescent="0.2">
      <c r="A206" s="23"/>
      <c r="B206" s="23"/>
      <c r="C206" s="23"/>
      <c r="D206" s="23"/>
      <c r="E206" s="23"/>
      <c r="F206" s="23"/>
      <c r="G206" s="23"/>
      <c r="H206" s="23"/>
      <c r="I206" s="23"/>
      <c r="J206" s="23"/>
    </row>
    <row r="207" spans="1:10" x14ac:dyDescent="0.2">
      <c r="A207" s="23"/>
      <c r="B207" s="23"/>
      <c r="C207" s="23"/>
      <c r="D207" s="23"/>
      <c r="E207" s="23"/>
      <c r="F207" s="23"/>
      <c r="G207" s="23"/>
      <c r="H207" s="23"/>
      <c r="I207" s="23"/>
      <c r="J207" s="23"/>
    </row>
    <row r="208" spans="1:10" x14ac:dyDescent="0.2">
      <c r="A208" s="23"/>
      <c r="B208" s="23"/>
      <c r="C208" s="23"/>
      <c r="D208" s="23"/>
      <c r="E208" s="23"/>
      <c r="F208" s="23"/>
      <c r="G208" s="23"/>
      <c r="H208" s="23"/>
      <c r="I208" s="23"/>
      <c r="J208" s="23"/>
    </row>
    <row r="209" spans="1:10" x14ac:dyDescent="0.2">
      <c r="A209" s="23"/>
      <c r="B209" s="23"/>
      <c r="C209" s="23"/>
      <c r="D209" s="23"/>
      <c r="E209" s="23"/>
      <c r="F209" s="23"/>
      <c r="G209" s="23"/>
      <c r="H209" s="23"/>
      <c r="I209" s="23"/>
      <c r="J209" s="23"/>
    </row>
    <row r="210" spans="1:10" x14ac:dyDescent="0.2">
      <c r="A210" s="23"/>
      <c r="B210" s="23"/>
      <c r="C210" s="23"/>
      <c r="D210" s="23"/>
      <c r="E210" s="23"/>
      <c r="F210" s="23"/>
      <c r="G210" s="23"/>
      <c r="H210" s="23"/>
      <c r="I210" s="23"/>
      <c r="J210" s="23"/>
    </row>
    <row r="211" spans="1:10" x14ac:dyDescent="0.2">
      <c r="A211" s="23"/>
      <c r="B211" s="23"/>
      <c r="C211" s="23"/>
      <c r="D211" s="23"/>
      <c r="E211" s="23"/>
      <c r="F211" s="23"/>
      <c r="G211" s="23"/>
      <c r="H211" s="23"/>
      <c r="I211" s="23"/>
      <c r="J211" s="23"/>
    </row>
    <row r="212" spans="1:10" x14ac:dyDescent="0.2">
      <c r="A212" s="23"/>
      <c r="B212" s="23"/>
      <c r="C212" s="23"/>
      <c r="D212" s="23"/>
      <c r="E212" s="23"/>
      <c r="F212" s="23"/>
      <c r="G212" s="23"/>
      <c r="H212" s="23"/>
      <c r="I212" s="23"/>
      <c r="J212" s="23"/>
    </row>
    <row r="213" spans="1:10" x14ac:dyDescent="0.2">
      <c r="A213" s="23"/>
      <c r="B213" s="23"/>
      <c r="C213" s="23"/>
      <c r="D213" s="23"/>
      <c r="E213" s="23"/>
      <c r="F213" s="23"/>
      <c r="G213" s="23"/>
      <c r="H213" s="23"/>
      <c r="I213" s="23"/>
      <c r="J213" s="23"/>
    </row>
    <row r="214" spans="1:10" x14ac:dyDescent="0.2">
      <c r="A214" s="23"/>
      <c r="B214" s="23"/>
      <c r="C214" s="23"/>
      <c r="D214" s="23"/>
      <c r="E214" s="23"/>
      <c r="F214" s="23"/>
      <c r="G214" s="23"/>
      <c r="H214" s="23"/>
      <c r="I214" s="23"/>
      <c r="J214" s="23"/>
    </row>
    <row r="215" spans="1:10" x14ac:dyDescent="0.2">
      <c r="A215" s="23"/>
      <c r="B215" s="23"/>
      <c r="C215" s="23"/>
      <c r="D215" s="23"/>
      <c r="E215" s="23"/>
      <c r="F215" s="23"/>
      <c r="G215" s="23"/>
      <c r="H215" s="23"/>
      <c r="I215" s="23"/>
      <c r="J215" s="23"/>
    </row>
    <row r="216" spans="1:10" x14ac:dyDescent="0.2">
      <c r="A216" s="23"/>
      <c r="B216" s="23"/>
      <c r="C216" s="23"/>
      <c r="D216" s="23"/>
      <c r="E216" s="23"/>
      <c r="F216" s="23"/>
      <c r="G216" s="23"/>
      <c r="H216" s="23"/>
      <c r="I216" s="23"/>
      <c r="J216" s="23"/>
    </row>
    <row r="217" spans="1:10" x14ac:dyDescent="0.2">
      <c r="A217" s="23"/>
      <c r="B217" s="23"/>
      <c r="C217" s="23"/>
      <c r="D217" s="23"/>
      <c r="E217" s="23"/>
      <c r="F217" s="23"/>
      <c r="G217" s="23"/>
      <c r="H217" s="23"/>
      <c r="I217" s="23"/>
      <c r="J217" s="23"/>
    </row>
    <row r="218" spans="1:10" x14ac:dyDescent="0.2">
      <c r="A218" s="23"/>
      <c r="B218" s="23"/>
      <c r="C218" s="23"/>
      <c r="D218" s="23"/>
      <c r="E218" s="23"/>
      <c r="F218" s="23"/>
      <c r="G218" s="23"/>
      <c r="H218" s="23"/>
      <c r="I218" s="23"/>
      <c r="J218" s="23"/>
    </row>
    <row r="219" spans="1:10" x14ac:dyDescent="0.2">
      <c r="A219" s="23"/>
      <c r="B219" s="23"/>
      <c r="C219" s="23"/>
      <c r="D219" s="23"/>
      <c r="E219" s="23"/>
      <c r="F219" s="23"/>
      <c r="G219" s="23"/>
      <c r="H219" s="23"/>
      <c r="I219" s="23"/>
      <c r="J219" s="23"/>
    </row>
    <row r="220" spans="1:10" x14ac:dyDescent="0.2">
      <c r="A220" s="23"/>
      <c r="B220" s="23"/>
      <c r="C220" s="23"/>
      <c r="D220" s="23"/>
      <c r="E220" s="23"/>
      <c r="F220" s="23"/>
      <c r="G220" s="23"/>
      <c r="H220" s="23"/>
      <c r="I220" s="23"/>
      <c r="J220" s="23"/>
    </row>
    <row r="221" spans="1:10" x14ac:dyDescent="0.2">
      <c r="A221" s="23"/>
      <c r="B221" s="23"/>
      <c r="C221" s="23"/>
      <c r="D221" s="23"/>
      <c r="E221" s="23"/>
      <c r="F221" s="23"/>
      <c r="G221" s="23"/>
      <c r="H221" s="23"/>
      <c r="I221" s="23"/>
      <c r="J221" s="23"/>
    </row>
    <row r="222" spans="1:10" x14ac:dyDescent="0.2">
      <c r="A222" s="23"/>
      <c r="B222" s="23"/>
      <c r="C222" s="23"/>
      <c r="D222" s="23"/>
      <c r="E222" s="23"/>
      <c r="F222" s="23"/>
      <c r="G222" s="23"/>
      <c r="H222" s="23"/>
      <c r="I222" s="23"/>
      <c r="J222" s="23"/>
    </row>
    <row r="223" spans="1:10" x14ac:dyDescent="0.2">
      <c r="A223" s="23"/>
      <c r="B223" s="23"/>
      <c r="C223" s="23"/>
      <c r="D223" s="23"/>
      <c r="E223" s="23"/>
      <c r="F223" s="23"/>
      <c r="G223" s="23"/>
      <c r="H223" s="23"/>
      <c r="I223" s="23"/>
      <c r="J223" s="23"/>
    </row>
    <row r="224" spans="1:10" x14ac:dyDescent="0.2">
      <c r="A224" s="23"/>
      <c r="B224" s="23"/>
      <c r="C224" s="23"/>
      <c r="D224" s="23"/>
      <c r="E224" s="23"/>
      <c r="F224" s="23"/>
      <c r="G224" s="23"/>
      <c r="H224" s="23"/>
      <c r="I224" s="23"/>
      <c r="J224" s="23"/>
    </row>
    <row r="225" spans="1:10" x14ac:dyDescent="0.2">
      <c r="A225" s="23"/>
      <c r="B225" s="23"/>
      <c r="C225" s="23"/>
      <c r="D225" s="23"/>
      <c r="E225" s="23"/>
      <c r="F225" s="23"/>
      <c r="G225" s="23"/>
      <c r="H225" s="23"/>
      <c r="I225" s="23"/>
      <c r="J225" s="23"/>
    </row>
    <row r="226" spans="1:10" x14ac:dyDescent="0.2">
      <c r="A226" s="23"/>
      <c r="B226" s="23"/>
      <c r="C226" s="23"/>
      <c r="D226" s="23"/>
      <c r="E226" s="23"/>
      <c r="F226" s="23"/>
      <c r="G226" s="23"/>
      <c r="H226" s="23"/>
      <c r="I226" s="23"/>
      <c r="J226" s="23"/>
    </row>
    <row r="227" spans="1:10" x14ac:dyDescent="0.2">
      <c r="A227" s="23"/>
      <c r="B227" s="23"/>
      <c r="C227" s="23"/>
      <c r="D227" s="23"/>
      <c r="E227" s="23"/>
      <c r="F227" s="23"/>
      <c r="G227" s="23"/>
      <c r="H227" s="23"/>
      <c r="I227" s="23"/>
      <c r="J227" s="23"/>
    </row>
    <row r="228" spans="1:10" x14ac:dyDescent="0.2">
      <c r="A228" s="23"/>
      <c r="B228" s="23"/>
      <c r="C228" s="23"/>
      <c r="D228" s="23"/>
      <c r="E228" s="23"/>
      <c r="F228" s="23"/>
      <c r="G228" s="23"/>
      <c r="H228" s="23"/>
      <c r="I228" s="23"/>
      <c r="J228" s="23"/>
    </row>
    <row r="229" spans="1:10" x14ac:dyDescent="0.2">
      <c r="A229" s="23"/>
      <c r="B229" s="23"/>
      <c r="C229" s="23"/>
      <c r="D229" s="23"/>
      <c r="E229" s="23"/>
      <c r="F229" s="23"/>
      <c r="G229" s="23"/>
      <c r="H229" s="23"/>
      <c r="I229" s="23"/>
      <c r="J229" s="23"/>
    </row>
    <row r="230" spans="1:10" x14ac:dyDescent="0.2">
      <c r="A230" s="23"/>
      <c r="B230" s="23"/>
      <c r="C230" s="23"/>
      <c r="D230" s="23"/>
      <c r="E230" s="23"/>
      <c r="F230" s="23"/>
      <c r="G230" s="23"/>
      <c r="H230" s="23"/>
      <c r="I230" s="23"/>
      <c r="J230" s="23"/>
    </row>
    <row r="231" spans="1:10" x14ac:dyDescent="0.2">
      <c r="A231" s="23"/>
      <c r="B231" s="23"/>
      <c r="C231" s="23"/>
      <c r="D231" s="23"/>
      <c r="E231" s="23"/>
      <c r="F231" s="23"/>
      <c r="G231" s="23"/>
      <c r="H231" s="23"/>
      <c r="I231" s="23"/>
      <c r="J231" s="23"/>
    </row>
    <row r="232" spans="1:10" x14ac:dyDescent="0.2">
      <c r="A232" s="23"/>
      <c r="B232" s="23"/>
      <c r="C232" s="23"/>
      <c r="D232" s="23"/>
      <c r="E232" s="23"/>
      <c r="F232" s="23"/>
      <c r="G232" s="23"/>
      <c r="H232" s="23"/>
      <c r="I232" s="23"/>
      <c r="J232" s="23"/>
    </row>
    <row r="233" spans="1:10" x14ac:dyDescent="0.2">
      <c r="A233" s="23"/>
      <c r="B233" s="23"/>
      <c r="C233" s="23"/>
      <c r="D233" s="23"/>
      <c r="E233" s="23"/>
      <c r="F233" s="23"/>
      <c r="G233" s="23"/>
      <c r="H233" s="23"/>
      <c r="I233" s="23"/>
      <c r="J233" s="23"/>
    </row>
    <row r="234" spans="1:10" x14ac:dyDescent="0.2">
      <c r="A234" s="23"/>
      <c r="B234" s="23"/>
      <c r="C234" s="23"/>
      <c r="D234" s="23"/>
      <c r="E234" s="23"/>
      <c r="F234" s="23"/>
      <c r="G234" s="23"/>
      <c r="H234" s="23"/>
      <c r="I234" s="23"/>
      <c r="J234" s="23"/>
    </row>
    <row r="235" spans="1:10" x14ac:dyDescent="0.2">
      <c r="A235" s="23"/>
      <c r="B235" s="23"/>
      <c r="C235" s="23"/>
      <c r="D235" s="23"/>
      <c r="E235" s="23"/>
      <c r="F235" s="23"/>
      <c r="G235" s="23"/>
      <c r="H235" s="23"/>
      <c r="I235" s="23"/>
      <c r="J235" s="23"/>
    </row>
    <row r="236" spans="1:10" x14ac:dyDescent="0.2">
      <c r="A236" s="23"/>
      <c r="B236" s="23"/>
      <c r="C236" s="23"/>
      <c r="D236" s="23"/>
      <c r="E236" s="23"/>
      <c r="F236" s="23"/>
      <c r="G236" s="23"/>
      <c r="H236" s="23"/>
      <c r="I236" s="23"/>
      <c r="J236" s="23"/>
    </row>
    <row r="237" spans="1:10" x14ac:dyDescent="0.2">
      <c r="A237" s="23"/>
      <c r="B237" s="23"/>
      <c r="C237" s="23"/>
      <c r="D237" s="23"/>
      <c r="E237" s="23"/>
      <c r="F237" s="23"/>
      <c r="G237" s="23"/>
      <c r="H237" s="23"/>
      <c r="I237" s="23"/>
      <c r="J237" s="23"/>
    </row>
    <row r="238" spans="1:10" x14ac:dyDescent="0.2">
      <c r="A238" s="23"/>
      <c r="B238" s="23"/>
      <c r="C238" s="23"/>
      <c r="D238" s="23"/>
      <c r="E238" s="23"/>
      <c r="F238" s="23"/>
      <c r="G238" s="23"/>
      <c r="H238" s="23"/>
      <c r="I238" s="23"/>
      <c r="J238" s="23"/>
    </row>
    <row r="239" spans="1:10" x14ac:dyDescent="0.2">
      <c r="A239" s="23"/>
      <c r="B239" s="23"/>
      <c r="C239" s="23"/>
      <c r="D239" s="23"/>
      <c r="E239" s="23"/>
      <c r="F239" s="23"/>
      <c r="G239" s="23"/>
      <c r="H239" s="23"/>
      <c r="I239" s="23"/>
      <c r="J239" s="23"/>
    </row>
    <row r="240" spans="1:10" x14ac:dyDescent="0.2">
      <c r="A240" s="23"/>
      <c r="B240" s="23"/>
      <c r="C240" s="23"/>
      <c r="D240" s="23"/>
      <c r="E240" s="23"/>
      <c r="F240" s="23"/>
      <c r="G240" s="23"/>
      <c r="H240" s="23"/>
      <c r="I240" s="23"/>
      <c r="J240" s="23"/>
    </row>
    <row r="241" spans="1:10" x14ac:dyDescent="0.2">
      <c r="A241" s="23"/>
      <c r="B241" s="23"/>
      <c r="C241" s="23"/>
      <c r="D241" s="23"/>
      <c r="E241" s="23"/>
      <c r="F241" s="23"/>
      <c r="G241" s="23"/>
      <c r="H241" s="23"/>
      <c r="I241" s="23"/>
      <c r="J241" s="23"/>
    </row>
    <row r="242" spans="1:10" x14ac:dyDescent="0.2">
      <c r="A242" s="23"/>
      <c r="B242" s="23"/>
      <c r="C242" s="23"/>
      <c r="D242" s="23"/>
      <c r="E242" s="23"/>
      <c r="F242" s="23"/>
      <c r="G242" s="23"/>
      <c r="H242" s="23"/>
      <c r="I242" s="23"/>
      <c r="J242" s="23"/>
    </row>
    <row r="243" spans="1:10" x14ac:dyDescent="0.2">
      <c r="A243" s="23"/>
      <c r="B243" s="23"/>
      <c r="C243" s="23"/>
      <c r="D243" s="23"/>
      <c r="E243" s="23"/>
      <c r="F243" s="23"/>
      <c r="G243" s="23"/>
      <c r="H243" s="23"/>
      <c r="I243" s="23"/>
      <c r="J243" s="23"/>
    </row>
    <row r="244" spans="1:10" x14ac:dyDescent="0.2">
      <c r="A244" s="23"/>
      <c r="B244" s="23"/>
      <c r="C244" s="23"/>
      <c r="D244" s="23"/>
      <c r="E244" s="23"/>
      <c r="F244" s="23"/>
      <c r="G244" s="23"/>
      <c r="H244" s="23"/>
      <c r="I244" s="23"/>
      <c r="J244" s="23"/>
    </row>
    <row r="245" spans="1:10" x14ac:dyDescent="0.2">
      <c r="A245" s="23"/>
      <c r="B245" s="23"/>
      <c r="C245" s="23"/>
      <c r="D245" s="23"/>
      <c r="E245" s="23"/>
      <c r="F245" s="23"/>
      <c r="G245" s="23"/>
      <c r="H245" s="23"/>
      <c r="I245" s="23"/>
      <c r="J245" s="23"/>
    </row>
    <row r="246" spans="1:10" x14ac:dyDescent="0.2">
      <c r="A246" s="23"/>
      <c r="B246" s="23"/>
      <c r="C246" s="23"/>
      <c r="D246" s="23"/>
      <c r="E246" s="23"/>
      <c r="F246" s="23"/>
      <c r="G246" s="23"/>
      <c r="H246" s="23"/>
      <c r="I246" s="23"/>
      <c r="J246" s="23"/>
    </row>
    <row r="247" spans="1:10" x14ac:dyDescent="0.2">
      <c r="A247" s="23"/>
      <c r="B247" s="23"/>
      <c r="C247" s="23"/>
      <c r="D247" s="23"/>
      <c r="E247" s="23"/>
      <c r="F247" s="23"/>
      <c r="G247" s="23"/>
      <c r="H247" s="23"/>
      <c r="I247" s="23"/>
      <c r="J247" s="23"/>
    </row>
    <row r="248" spans="1:10" x14ac:dyDescent="0.2">
      <c r="A248" s="23"/>
      <c r="B248" s="23"/>
      <c r="C248" s="23"/>
      <c r="D248" s="23"/>
      <c r="E248" s="23"/>
      <c r="F248" s="23"/>
      <c r="G248" s="23"/>
      <c r="H248" s="23"/>
      <c r="I248" s="23"/>
      <c r="J248" s="23"/>
    </row>
    <row r="249" spans="1:10" x14ac:dyDescent="0.2">
      <c r="A249" s="23"/>
      <c r="B249" s="23"/>
      <c r="C249" s="23"/>
      <c r="D249" s="23"/>
      <c r="E249" s="23"/>
      <c r="F249" s="23"/>
      <c r="G249" s="23"/>
      <c r="H249" s="23"/>
      <c r="I249" s="23"/>
      <c r="J249" s="23"/>
    </row>
    <row r="250" spans="1:10" x14ac:dyDescent="0.2">
      <c r="A250" s="23"/>
      <c r="B250" s="23"/>
      <c r="C250" s="23"/>
      <c r="D250" s="23"/>
      <c r="E250" s="23"/>
      <c r="F250" s="23"/>
      <c r="G250" s="23"/>
      <c r="H250" s="23"/>
      <c r="I250" s="23"/>
      <c r="J250" s="23"/>
    </row>
    <row r="251" spans="1:10" x14ac:dyDescent="0.2">
      <c r="A251" s="23"/>
      <c r="B251" s="23"/>
      <c r="C251" s="23"/>
      <c r="D251" s="23"/>
      <c r="E251" s="23"/>
      <c r="F251" s="23"/>
      <c r="G251" s="23"/>
      <c r="H251" s="23"/>
      <c r="I251" s="23"/>
      <c r="J251" s="23"/>
    </row>
    <row r="252" spans="1:10" x14ac:dyDescent="0.2">
      <c r="A252" s="23"/>
      <c r="B252" s="23"/>
      <c r="C252" s="23"/>
      <c r="D252" s="23"/>
      <c r="E252" s="23"/>
      <c r="F252" s="23"/>
      <c r="G252" s="23"/>
      <c r="H252" s="23"/>
      <c r="I252" s="23"/>
      <c r="J252" s="23"/>
    </row>
    <row r="253" spans="1:10" x14ac:dyDescent="0.2">
      <c r="A253" s="23"/>
      <c r="B253" s="23"/>
      <c r="C253" s="23"/>
      <c r="D253" s="23"/>
      <c r="E253" s="23"/>
      <c r="F253" s="23"/>
      <c r="G253" s="23"/>
      <c r="H253" s="23"/>
      <c r="I253" s="23"/>
      <c r="J253" s="23"/>
    </row>
    <row r="254" spans="1:10" x14ac:dyDescent="0.2">
      <c r="A254" s="23"/>
      <c r="B254" s="23"/>
      <c r="C254" s="23"/>
      <c r="D254" s="23"/>
      <c r="E254" s="23"/>
      <c r="F254" s="23"/>
      <c r="G254" s="23"/>
      <c r="H254" s="23"/>
      <c r="I254" s="23"/>
      <c r="J254" s="23"/>
    </row>
    <row r="255" spans="1:10" x14ac:dyDescent="0.2">
      <c r="A255" s="23"/>
      <c r="B255" s="23"/>
      <c r="C255" s="23"/>
      <c r="D255" s="23"/>
      <c r="E255" s="23"/>
      <c r="F255" s="23"/>
      <c r="G255" s="23"/>
      <c r="H255" s="23"/>
      <c r="I255" s="23"/>
      <c r="J255" s="23"/>
    </row>
    <row r="256" spans="1:10" x14ac:dyDescent="0.2">
      <c r="A256" s="23"/>
      <c r="B256" s="23"/>
      <c r="C256" s="23"/>
      <c r="D256" s="23"/>
      <c r="E256" s="23"/>
      <c r="F256" s="23"/>
      <c r="G256" s="23"/>
      <c r="H256" s="23"/>
      <c r="I256" s="23"/>
      <c r="J256" s="23"/>
    </row>
  </sheetData>
  <sheetProtection selectLockedCells="1"/>
  <dataValidations count="1">
    <dataValidation type="list" allowBlank="1" showInputMessage="1" showErrorMessage="1" sqref="J3">
      <formula1>titre</formula1>
    </dataValidation>
  </dataValidations>
  <pageMargins left="0" right="0" top="0" bottom="0"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51"/>
  <sheetViews>
    <sheetView showGridLines="0" view="pageBreakPreview" zoomScale="55" zoomScaleNormal="98" zoomScaleSheetLayoutView="55" zoomScalePageLayoutView="90" workbookViewId="0">
      <selection activeCell="O15" sqref="O15"/>
    </sheetView>
  </sheetViews>
  <sheetFormatPr baseColWidth="10" defaultRowHeight="12.75" x14ac:dyDescent="0.2"/>
  <cols>
    <col min="2" max="2" width="11.28515625" style="9" customWidth="1"/>
    <col min="3" max="8" width="11.28515625" customWidth="1"/>
    <col min="9" max="9" width="11" customWidth="1"/>
  </cols>
  <sheetData>
    <row r="1" spans="1:11" ht="15" x14ac:dyDescent="0.2">
      <c r="A1" s="417"/>
      <c r="B1" s="417"/>
      <c r="C1" s="417"/>
      <c r="D1" s="417"/>
      <c r="E1" s="417"/>
      <c r="F1" s="417"/>
      <c r="G1" s="417"/>
      <c r="H1" s="417"/>
      <c r="I1" s="417"/>
    </row>
    <row r="2" spans="1:11" ht="15" x14ac:dyDescent="0.2">
      <c r="A2" s="417"/>
      <c r="B2" s="450"/>
      <c r="C2" s="450"/>
      <c r="D2" s="450"/>
      <c r="E2" s="450"/>
      <c r="F2" s="450"/>
      <c r="G2" s="450"/>
      <c r="H2" s="450"/>
      <c r="I2" s="434"/>
    </row>
    <row r="3" spans="1:11" ht="15.75" x14ac:dyDescent="0.2">
      <c r="A3" s="417"/>
      <c r="B3" s="450"/>
      <c r="C3" s="450"/>
      <c r="D3" s="450"/>
      <c r="E3" s="450"/>
      <c r="F3" s="450"/>
      <c r="G3" s="450"/>
      <c r="H3" s="450"/>
      <c r="I3" s="450"/>
      <c r="J3" s="22"/>
    </row>
    <row r="4" spans="1:11" ht="15" x14ac:dyDescent="0.2">
      <c r="A4" s="417"/>
      <c r="B4" s="434"/>
      <c r="C4" s="434"/>
      <c r="D4" s="434"/>
      <c r="E4" s="434"/>
      <c r="F4" s="434"/>
      <c r="G4" s="434"/>
      <c r="H4" s="434"/>
      <c r="I4" s="434"/>
    </row>
    <row r="5" spans="1:11" ht="15" x14ac:dyDescent="0.2">
      <c r="A5" s="417"/>
      <c r="B5" s="434"/>
      <c r="C5" s="434"/>
      <c r="D5" s="434"/>
      <c r="E5" s="434"/>
      <c r="F5" s="434"/>
      <c r="G5" s="434"/>
      <c r="H5" s="434"/>
      <c r="I5" s="434"/>
      <c r="K5" s="26"/>
    </row>
    <row r="6" spans="1:11" ht="15" x14ac:dyDescent="0.2">
      <c r="A6" s="417"/>
      <c r="B6" s="417"/>
      <c r="C6" s="434"/>
      <c r="D6" s="434"/>
      <c r="E6" s="434"/>
      <c r="F6" s="434"/>
      <c r="G6" s="434"/>
      <c r="H6" s="434"/>
      <c r="I6" s="434"/>
    </row>
    <row r="7" spans="1:11" ht="17.25" customHeight="1" x14ac:dyDescent="0.2">
      <c r="A7" s="417"/>
      <c r="B7" s="434"/>
      <c r="C7" s="434"/>
      <c r="D7" s="434"/>
      <c r="E7" s="434"/>
      <c r="F7" s="434"/>
      <c r="G7" s="434"/>
      <c r="H7" s="434"/>
      <c r="I7" s="434"/>
    </row>
    <row r="8" spans="1:11" ht="17.25" customHeight="1" x14ac:dyDescent="0.2">
      <c r="A8" s="417"/>
      <c r="B8" s="434"/>
      <c r="C8" s="451"/>
      <c r="D8" s="451"/>
      <c r="E8" s="451"/>
      <c r="F8" s="451"/>
      <c r="G8" s="451"/>
      <c r="H8" s="451"/>
      <c r="I8" s="451"/>
    </row>
    <row r="9" spans="1:11" ht="17.25" customHeight="1" x14ac:dyDescent="0.2">
      <c r="A9" s="417"/>
      <c r="B9" s="434"/>
      <c r="C9" s="451"/>
      <c r="D9" s="451"/>
      <c r="E9" s="451"/>
      <c r="F9" s="451"/>
      <c r="G9" s="451"/>
      <c r="H9" s="451"/>
      <c r="I9" s="451"/>
      <c r="K9" s="26"/>
    </row>
    <row r="10" spans="1:11" ht="17.25" customHeight="1" x14ac:dyDescent="0.2">
      <c r="A10" s="417"/>
      <c r="B10" s="434"/>
      <c r="C10" s="451"/>
      <c r="D10" s="451"/>
      <c r="E10" s="451"/>
      <c r="F10" s="451"/>
      <c r="G10" s="451"/>
      <c r="H10" s="451"/>
      <c r="I10" s="451"/>
    </row>
    <row r="11" spans="1:11" ht="17.25" customHeight="1" x14ac:dyDescent="0.2">
      <c r="A11" s="417"/>
      <c r="B11" s="434"/>
      <c r="C11" s="451"/>
      <c r="D11" s="451"/>
      <c r="E11" s="451"/>
      <c r="F11" s="451"/>
      <c r="G11" s="451"/>
      <c r="H11" s="451"/>
      <c r="I11" s="451"/>
    </row>
    <row r="12" spans="1:11" ht="17.25" customHeight="1" x14ac:dyDescent="0.2">
      <c r="A12" s="417"/>
      <c r="B12" s="434"/>
      <c r="C12" s="451"/>
      <c r="D12" s="451"/>
      <c r="E12" s="451"/>
      <c r="F12" s="451"/>
      <c r="G12" s="451"/>
      <c r="H12" s="451"/>
      <c r="I12" s="451"/>
    </row>
    <row r="13" spans="1:11" ht="17.25" customHeight="1" x14ac:dyDescent="0.2">
      <c r="A13" s="417"/>
      <c r="B13" s="434"/>
      <c r="C13" s="451"/>
      <c r="D13" s="451"/>
      <c r="E13" s="451"/>
      <c r="F13" s="451"/>
      <c r="G13" s="451"/>
      <c r="H13" s="451"/>
      <c r="I13" s="451"/>
    </row>
    <row r="14" spans="1:11" ht="17.25" customHeight="1" x14ac:dyDescent="0.2">
      <c r="A14" s="417"/>
      <c r="B14" s="434"/>
      <c r="C14" s="451"/>
      <c r="D14" s="451"/>
      <c r="E14" s="451"/>
      <c r="F14" s="451"/>
      <c r="G14" s="451"/>
      <c r="H14" s="451"/>
      <c r="I14" s="451"/>
    </row>
    <row r="15" spans="1:11" ht="17.25" customHeight="1" x14ac:dyDescent="0.2">
      <c r="A15" s="417"/>
      <c r="B15" s="434"/>
      <c r="C15" s="451"/>
      <c r="D15" s="451"/>
      <c r="E15" s="451"/>
      <c r="F15" s="451"/>
      <c r="G15" s="451"/>
      <c r="H15" s="451"/>
      <c r="I15" s="451"/>
    </row>
    <row r="16" spans="1:11" ht="17.25" customHeight="1" x14ac:dyDescent="0.2">
      <c r="A16" s="417"/>
      <c r="B16" s="434"/>
      <c r="C16" s="433"/>
      <c r="D16" s="433"/>
      <c r="E16" s="433"/>
      <c r="F16" s="433"/>
      <c r="G16" s="433"/>
      <c r="H16" s="433"/>
      <c r="I16" s="433"/>
    </row>
    <row r="17" spans="1:9" ht="17.25" customHeight="1" x14ac:dyDescent="0.2">
      <c r="A17" s="417"/>
      <c r="B17" s="434"/>
      <c r="C17" s="433"/>
      <c r="D17" s="433"/>
      <c r="E17" s="433"/>
      <c r="F17" s="433"/>
      <c r="G17" s="433"/>
      <c r="H17" s="433"/>
      <c r="I17" s="433"/>
    </row>
    <row r="18" spans="1:9" ht="17.25" customHeight="1" x14ac:dyDescent="0.2">
      <c r="A18" s="417"/>
      <c r="B18" s="434"/>
      <c r="C18" s="433"/>
      <c r="D18" s="433"/>
      <c r="E18" s="433"/>
      <c r="F18" s="433"/>
      <c r="G18" s="433"/>
      <c r="H18" s="433"/>
      <c r="I18" s="433"/>
    </row>
    <row r="19" spans="1:9" ht="17.25" customHeight="1" x14ac:dyDescent="0.2">
      <c r="A19" s="417"/>
      <c r="B19" s="434"/>
      <c r="C19" s="433"/>
      <c r="D19" s="433"/>
      <c r="E19" s="433"/>
      <c r="F19" s="433"/>
      <c r="G19" s="433"/>
      <c r="H19" s="433"/>
      <c r="I19" s="433"/>
    </row>
    <row r="20" spans="1:9" ht="20.25" customHeight="1" x14ac:dyDescent="0.2">
      <c r="A20" s="417"/>
      <c r="B20" s="434"/>
      <c r="C20" s="453"/>
      <c r="D20" s="453"/>
      <c r="E20" s="453"/>
      <c r="F20" s="453"/>
      <c r="G20" s="453"/>
      <c r="H20" s="453"/>
      <c r="I20" s="453"/>
    </row>
    <row r="21" spans="1:9" ht="20.25" customHeight="1" x14ac:dyDescent="0.2">
      <c r="A21" s="417"/>
      <c r="B21" s="434"/>
      <c r="C21" s="453"/>
      <c r="D21" s="453"/>
      <c r="E21" s="453"/>
      <c r="F21" s="453"/>
      <c r="G21" s="453"/>
      <c r="H21" s="453"/>
      <c r="I21" s="453"/>
    </row>
    <row r="22" spans="1:9" ht="20.25" customHeight="1" x14ac:dyDescent="0.2">
      <c r="A22" s="417"/>
      <c r="B22" s="450"/>
      <c r="C22" s="453"/>
      <c r="D22" s="453"/>
      <c r="E22" s="453"/>
      <c r="F22" s="453"/>
      <c r="G22" s="453"/>
      <c r="H22" s="453"/>
      <c r="I22" s="453"/>
    </row>
    <row r="23" spans="1:9" ht="20.25" customHeight="1" x14ac:dyDescent="0.2">
      <c r="A23" s="417"/>
      <c r="B23" s="434"/>
      <c r="C23" s="434"/>
      <c r="D23" s="434"/>
      <c r="E23" s="434"/>
      <c r="F23" s="434"/>
      <c r="G23" s="434"/>
      <c r="H23" s="434"/>
      <c r="I23" s="434"/>
    </row>
    <row r="24" spans="1:9" ht="20.25" customHeight="1" x14ac:dyDescent="0.2">
      <c r="A24" s="417"/>
      <c r="B24" s="454"/>
      <c r="C24" s="434"/>
      <c r="D24" s="434"/>
      <c r="E24" s="434"/>
      <c r="F24" s="434"/>
      <c r="G24" s="434"/>
      <c r="H24" s="434"/>
      <c r="I24" s="434"/>
    </row>
    <row r="25" spans="1:9" ht="15.75" customHeight="1" x14ac:dyDescent="0.2">
      <c r="A25" s="417"/>
      <c r="B25" s="434"/>
      <c r="C25" s="433"/>
      <c r="D25" s="434"/>
      <c r="E25" s="434"/>
      <c r="F25" s="434"/>
      <c r="G25" s="434"/>
      <c r="H25" s="434"/>
      <c r="I25" s="434"/>
    </row>
    <row r="26" spans="1:9" ht="17.25" customHeight="1" x14ac:dyDescent="0.2">
      <c r="A26" s="417"/>
      <c r="B26" s="434"/>
      <c r="C26" s="433"/>
      <c r="D26" s="434"/>
      <c r="E26" s="433"/>
      <c r="F26" s="433"/>
      <c r="G26" s="433"/>
      <c r="H26" s="433"/>
      <c r="I26" s="433"/>
    </row>
    <row r="27" spans="1:9" ht="17.25" customHeight="1" x14ac:dyDescent="0.2">
      <c r="A27" s="417"/>
      <c r="B27" s="434"/>
      <c r="C27" s="433"/>
      <c r="D27" s="434"/>
      <c r="E27" s="433"/>
      <c r="F27" s="433"/>
      <c r="G27" s="433"/>
      <c r="H27" s="433"/>
      <c r="I27" s="433"/>
    </row>
    <row r="28" spans="1:9" ht="17.25" customHeight="1" x14ac:dyDescent="0.2">
      <c r="A28" s="417"/>
      <c r="B28" s="434"/>
      <c r="C28" s="433"/>
      <c r="D28" s="434"/>
      <c r="E28" s="433"/>
      <c r="F28" s="433"/>
      <c r="G28" s="433"/>
      <c r="H28" s="433"/>
      <c r="I28" s="433"/>
    </row>
    <row r="29" spans="1:9" ht="17.25" customHeight="1" x14ac:dyDescent="0.2">
      <c r="A29" s="417"/>
      <c r="B29" s="434"/>
      <c r="C29" s="435"/>
      <c r="D29" s="435"/>
      <c r="E29" s="435"/>
      <c r="F29" s="435"/>
      <c r="G29" s="435"/>
      <c r="H29" s="435"/>
      <c r="I29" s="435"/>
    </row>
    <row r="30" spans="1:9" ht="17.25" customHeight="1" x14ac:dyDescent="0.2">
      <c r="A30" s="417"/>
      <c r="B30" s="434"/>
      <c r="C30" s="435"/>
      <c r="D30" s="435"/>
      <c r="E30" s="435"/>
      <c r="F30" s="435"/>
      <c r="G30" s="435"/>
      <c r="H30" s="435"/>
      <c r="I30" s="435"/>
    </row>
    <row r="31" spans="1:9" ht="17.25" customHeight="1" x14ac:dyDescent="0.2">
      <c r="A31" s="417"/>
      <c r="B31" s="434"/>
      <c r="C31" s="433"/>
      <c r="D31" s="434"/>
      <c r="E31" s="433"/>
      <c r="F31" s="433"/>
      <c r="G31" s="433"/>
      <c r="H31" s="433"/>
      <c r="I31" s="433"/>
    </row>
    <row r="32" spans="1:9" ht="17.25" customHeight="1" x14ac:dyDescent="0.2">
      <c r="A32" s="417"/>
      <c r="B32" s="434"/>
      <c r="C32" s="433"/>
      <c r="D32" s="433"/>
      <c r="E32" s="433"/>
      <c r="F32" s="433"/>
      <c r="G32" s="433"/>
      <c r="H32" s="433"/>
      <c r="I32" s="433"/>
    </row>
    <row r="33" spans="1:9" ht="17.25" customHeight="1" x14ac:dyDescent="0.2">
      <c r="A33" s="417"/>
      <c r="B33" s="434"/>
      <c r="C33" s="433"/>
      <c r="D33" s="433"/>
      <c r="E33" s="433"/>
      <c r="F33" s="433"/>
      <c r="G33" s="433"/>
      <c r="H33" s="433"/>
      <c r="I33" s="433"/>
    </row>
    <row r="34" spans="1:9" ht="17.25" customHeight="1" x14ac:dyDescent="0.2">
      <c r="A34" s="417"/>
      <c r="B34" s="434"/>
      <c r="C34" s="434"/>
      <c r="D34" s="433"/>
      <c r="E34" s="433"/>
      <c r="F34" s="433"/>
      <c r="G34" s="433"/>
      <c r="H34" s="433"/>
      <c r="I34" s="433"/>
    </row>
    <row r="35" spans="1:9" ht="17.25" customHeight="1" x14ac:dyDescent="0.2">
      <c r="A35" s="417"/>
      <c r="B35" s="434"/>
      <c r="C35" s="434"/>
      <c r="D35" s="434"/>
      <c r="E35" s="434"/>
      <c r="F35" s="434"/>
      <c r="G35" s="434"/>
      <c r="H35" s="434"/>
      <c r="I35" s="434"/>
    </row>
    <row r="36" spans="1:9" ht="17.25" customHeight="1" x14ac:dyDescent="0.2">
      <c r="A36" s="417"/>
      <c r="B36" s="434"/>
      <c r="C36" s="434"/>
      <c r="D36" s="434"/>
      <c r="E36" s="434"/>
      <c r="F36" s="434"/>
      <c r="G36" s="434"/>
      <c r="H36" s="434"/>
      <c r="I36" s="434"/>
    </row>
    <row r="37" spans="1:9" ht="17.25" customHeight="1" x14ac:dyDescent="0.2">
      <c r="A37" s="417"/>
      <c r="B37" s="434"/>
      <c r="C37" s="434"/>
      <c r="D37" s="434"/>
      <c r="E37" s="434"/>
      <c r="F37" s="434"/>
      <c r="G37" s="434"/>
      <c r="H37" s="434"/>
      <c r="I37" s="434"/>
    </row>
    <row r="38" spans="1:9" ht="17.25" customHeight="1" x14ac:dyDescent="0.2">
      <c r="A38" s="417"/>
      <c r="B38" s="434"/>
      <c r="C38" s="434"/>
      <c r="D38" s="434"/>
      <c r="E38" s="434"/>
      <c r="F38" s="434"/>
      <c r="G38" s="434"/>
      <c r="H38" s="434"/>
      <c r="I38" s="434"/>
    </row>
    <row r="39" spans="1:9" ht="17.25" customHeight="1" x14ac:dyDescent="0.2">
      <c r="A39" s="417"/>
      <c r="B39" s="434"/>
      <c r="C39" s="433"/>
      <c r="D39" s="433"/>
      <c r="E39" s="433"/>
      <c r="F39" s="433"/>
      <c r="G39" s="433"/>
      <c r="H39" s="433"/>
      <c r="I39" s="433"/>
    </row>
    <row r="40" spans="1:9" ht="17.25" customHeight="1" x14ac:dyDescent="0.2">
      <c r="A40" s="417"/>
      <c r="B40" s="434"/>
      <c r="C40" s="434"/>
      <c r="D40" s="434"/>
      <c r="E40" s="434"/>
      <c r="F40" s="434"/>
      <c r="G40" s="434"/>
      <c r="H40" s="434"/>
      <c r="I40" s="434"/>
    </row>
    <row r="41" spans="1:9" ht="17.25" customHeight="1" x14ac:dyDescent="0.2">
      <c r="A41" s="417"/>
      <c r="B41" s="434"/>
      <c r="C41" s="434"/>
      <c r="D41" s="434"/>
      <c r="E41" s="434"/>
      <c r="F41" s="434"/>
      <c r="G41" s="434"/>
      <c r="H41" s="434"/>
      <c r="I41" s="434"/>
    </row>
    <row r="42" spans="1:9" ht="17.25" customHeight="1" x14ac:dyDescent="0.2">
      <c r="A42" s="417"/>
      <c r="B42" s="434"/>
      <c r="C42" s="434"/>
      <c r="D42" s="434"/>
      <c r="E42" s="434"/>
      <c r="F42" s="434"/>
      <c r="G42" s="434"/>
      <c r="H42" s="434"/>
      <c r="I42" s="434"/>
    </row>
    <row r="43" spans="1:9" ht="17.25" customHeight="1" x14ac:dyDescent="0.2">
      <c r="A43" s="417"/>
      <c r="B43" s="434"/>
      <c r="C43" s="434"/>
      <c r="D43" s="434"/>
      <c r="E43" s="434"/>
      <c r="F43" s="434"/>
      <c r="G43" s="434"/>
      <c r="H43" s="434"/>
      <c r="I43" s="434"/>
    </row>
    <row r="44" spans="1:9" ht="17.25" customHeight="1" x14ac:dyDescent="0.2">
      <c r="A44" s="417"/>
      <c r="B44" s="434"/>
      <c r="C44" s="433"/>
      <c r="D44" s="434"/>
      <c r="E44" s="434"/>
      <c r="F44" s="434"/>
      <c r="G44" s="434"/>
      <c r="H44" s="434"/>
      <c r="I44" s="434"/>
    </row>
    <row r="45" spans="1:9" ht="17.25" customHeight="1" x14ac:dyDescent="0.2">
      <c r="A45" s="417"/>
      <c r="B45" s="434"/>
      <c r="C45" s="434"/>
      <c r="D45" s="434"/>
      <c r="E45" s="434"/>
      <c r="F45" s="434"/>
      <c r="G45" s="434"/>
      <c r="H45" s="434"/>
      <c r="I45" s="434"/>
    </row>
    <row r="46" spans="1:9" ht="17.25" customHeight="1" x14ac:dyDescent="0.2">
      <c r="A46" s="417"/>
      <c r="B46" s="434"/>
      <c r="C46" s="434"/>
      <c r="D46" s="434"/>
      <c r="E46" s="434"/>
      <c r="F46" s="434"/>
      <c r="G46" s="434"/>
      <c r="H46" s="434"/>
      <c r="I46" s="434"/>
    </row>
    <row r="47" spans="1:9" ht="17.25" customHeight="1" x14ac:dyDescent="0.2">
      <c r="A47" s="417"/>
      <c r="B47" s="434"/>
      <c r="C47" s="434"/>
      <c r="D47" s="434"/>
      <c r="E47" s="434"/>
      <c r="F47" s="434"/>
      <c r="G47" s="434"/>
      <c r="H47" s="434"/>
      <c r="I47" s="434"/>
    </row>
    <row r="48" spans="1:9" ht="17.25" customHeight="1" x14ac:dyDescent="0.2">
      <c r="A48" s="417"/>
      <c r="B48" s="434"/>
      <c r="C48" s="434"/>
      <c r="D48" s="434"/>
      <c r="E48" s="434"/>
      <c r="F48" s="434"/>
      <c r="G48" s="434"/>
      <c r="H48" s="434"/>
      <c r="I48" s="434"/>
    </row>
    <row r="49" spans="1:10" ht="17.25" customHeight="1" x14ac:dyDescent="0.2">
      <c r="A49" s="417"/>
      <c r="B49" s="434"/>
      <c r="C49" s="434"/>
      <c r="D49" s="434"/>
      <c r="E49" s="434"/>
      <c r="F49" s="434"/>
      <c r="G49" s="434"/>
      <c r="H49" s="434"/>
      <c r="I49" s="434"/>
    </row>
    <row r="50" spans="1:10" x14ac:dyDescent="0.2">
      <c r="C50" s="27"/>
      <c r="D50" s="27"/>
      <c r="E50" s="27"/>
      <c r="F50" s="27"/>
      <c r="G50" s="27"/>
      <c r="H50" s="27"/>
      <c r="I50" s="27"/>
    </row>
    <row r="51" spans="1:10" x14ac:dyDescent="0.2">
      <c r="C51" s="27"/>
      <c r="D51" s="27"/>
      <c r="E51" s="27"/>
      <c r="F51" s="27"/>
      <c r="G51" s="27"/>
      <c r="H51" s="27"/>
      <c r="I51" s="27"/>
    </row>
    <row r="52" spans="1:10" x14ac:dyDescent="0.2">
      <c r="A52" s="23"/>
      <c r="B52" s="23"/>
      <c r="C52" s="23"/>
      <c r="D52" s="23"/>
      <c r="E52" s="23"/>
      <c r="F52" s="23"/>
      <c r="G52" s="23"/>
      <c r="H52" s="23"/>
      <c r="I52" s="23"/>
      <c r="J52" s="23"/>
    </row>
    <row r="53" spans="1:10" x14ac:dyDescent="0.2">
      <c r="A53" s="23"/>
      <c r="B53" s="23"/>
      <c r="C53" s="23"/>
      <c r="D53" s="23"/>
      <c r="E53" s="23"/>
      <c r="F53" s="23"/>
      <c r="G53" s="23"/>
      <c r="H53" s="23"/>
      <c r="I53" s="23"/>
      <c r="J53" s="23"/>
    </row>
    <row r="54" spans="1:10" x14ac:dyDescent="0.2">
      <c r="A54" s="23"/>
      <c r="B54" s="23"/>
      <c r="C54" s="23"/>
      <c r="D54" s="23"/>
      <c r="E54" s="23"/>
      <c r="F54" s="23"/>
      <c r="G54" s="23"/>
      <c r="H54" s="23"/>
      <c r="I54" s="23"/>
      <c r="J54" s="23"/>
    </row>
    <row r="55" spans="1:10" x14ac:dyDescent="0.2">
      <c r="A55" s="23"/>
      <c r="B55" s="23"/>
      <c r="C55" s="23"/>
      <c r="D55" s="23"/>
      <c r="E55" s="23"/>
      <c r="F55" s="23"/>
      <c r="G55" s="23"/>
      <c r="H55" s="23"/>
      <c r="I55" s="23"/>
      <c r="J55" s="23"/>
    </row>
    <row r="56" spans="1:10" ht="14.25" customHeight="1" x14ac:dyDescent="0.2">
      <c r="A56" s="23"/>
      <c r="B56" s="23"/>
      <c r="C56" s="23"/>
      <c r="D56" s="23"/>
      <c r="E56" s="23"/>
      <c r="F56" s="23"/>
      <c r="G56" s="23"/>
      <c r="H56" s="23"/>
      <c r="I56" s="23"/>
      <c r="J56" s="23"/>
    </row>
    <row r="57" spans="1:10" x14ac:dyDescent="0.2">
      <c r="A57" s="23"/>
      <c r="B57" s="23"/>
      <c r="C57" s="23"/>
      <c r="D57" s="23"/>
      <c r="E57" s="23"/>
      <c r="F57" s="23"/>
      <c r="G57" s="23"/>
      <c r="H57" s="23"/>
      <c r="I57" s="23"/>
      <c r="J57" s="23"/>
    </row>
    <row r="58" spans="1:10" x14ac:dyDescent="0.2">
      <c r="A58" s="23"/>
      <c r="B58" s="23"/>
      <c r="C58" s="23"/>
      <c r="D58" s="23"/>
      <c r="E58" s="23"/>
      <c r="F58" s="23"/>
      <c r="G58" s="23"/>
      <c r="H58" s="23"/>
      <c r="I58" s="23"/>
      <c r="J58" s="23"/>
    </row>
    <row r="59" spans="1:10" x14ac:dyDescent="0.2">
      <c r="A59" s="23"/>
      <c r="B59" s="23"/>
      <c r="C59" s="23"/>
      <c r="D59" s="23"/>
      <c r="E59" s="23"/>
      <c r="F59" s="23"/>
      <c r="G59" s="23"/>
      <c r="H59" s="23"/>
      <c r="I59" s="23"/>
      <c r="J59" s="23"/>
    </row>
    <row r="60" spans="1:10" x14ac:dyDescent="0.2">
      <c r="A60" s="23"/>
      <c r="B60" s="23"/>
      <c r="C60" s="23"/>
      <c r="D60" s="23"/>
      <c r="E60" s="23"/>
      <c r="F60" s="23"/>
      <c r="G60" s="23"/>
      <c r="H60" s="23"/>
      <c r="I60" s="23"/>
      <c r="J60" s="23"/>
    </row>
    <row r="61" spans="1:10" x14ac:dyDescent="0.2">
      <c r="A61" s="23"/>
      <c r="B61" s="23"/>
      <c r="C61" s="23"/>
      <c r="D61" s="23"/>
      <c r="E61" s="23"/>
      <c r="F61" s="23"/>
      <c r="G61" s="23"/>
      <c r="H61" s="23"/>
      <c r="I61" s="23"/>
      <c r="J61" s="23"/>
    </row>
    <row r="62" spans="1:10" x14ac:dyDescent="0.2">
      <c r="A62" s="23"/>
      <c r="B62" s="23"/>
      <c r="C62" s="23"/>
      <c r="D62" s="23"/>
      <c r="E62" s="23"/>
      <c r="F62" s="23"/>
      <c r="G62" s="23"/>
      <c r="H62" s="23"/>
      <c r="I62" s="23"/>
      <c r="J62" s="23"/>
    </row>
    <row r="63" spans="1:10" x14ac:dyDescent="0.2">
      <c r="A63" s="23"/>
      <c r="B63" s="23"/>
      <c r="C63" s="23"/>
      <c r="D63" s="23"/>
      <c r="E63" s="23"/>
      <c r="F63" s="23"/>
      <c r="G63" s="23"/>
      <c r="H63" s="23"/>
      <c r="I63" s="23"/>
      <c r="J63" s="23"/>
    </row>
    <row r="64" spans="1:10" x14ac:dyDescent="0.2">
      <c r="A64" s="23"/>
      <c r="B64" s="23"/>
      <c r="C64" s="23"/>
      <c r="D64" s="23"/>
      <c r="E64" s="23"/>
      <c r="F64" s="23"/>
      <c r="G64" s="23"/>
      <c r="H64" s="23"/>
      <c r="I64" s="23"/>
      <c r="J64" s="23"/>
    </row>
    <row r="65" spans="1:10" x14ac:dyDescent="0.2">
      <c r="A65" s="23"/>
      <c r="B65" s="23"/>
      <c r="C65" s="23"/>
      <c r="D65" s="23"/>
      <c r="E65" s="23"/>
      <c r="F65" s="23"/>
      <c r="G65" s="23"/>
      <c r="H65" s="23"/>
      <c r="I65" s="23"/>
      <c r="J65" s="23"/>
    </row>
    <row r="66" spans="1:10" x14ac:dyDescent="0.2">
      <c r="A66" s="23"/>
      <c r="B66" s="23"/>
      <c r="C66" s="23"/>
      <c r="D66" s="23"/>
      <c r="E66" s="23"/>
      <c r="F66" s="23"/>
      <c r="G66" s="23"/>
      <c r="H66" s="23"/>
      <c r="I66" s="23"/>
      <c r="J66" s="23"/>
    </row>
    <row r="67" spans="1:10" x14ac:dyDescent="0.2">
      <c r="A67" s="23"/>
      <c r="B67" s="23"/>
      <c r="C67" s="23"/>
      <c r="D67" s="23"/>
      <c r="E67" s="23"/>
      <c r="F67" s="23"/>
      <c r="G67" s="23"/>
      <c r="H67" s="23"/>
      <c r="I67" s="23"/>
      <c r="J67" s="23"/>
    </row>
    <row r="68" spans="1:10" x14ac:dyDescent="0.2">
      <c r="A68" s="23"/>
      <c r="B68" s="23"/>
      <c r="C68" s="23"/>
      <c r="D68" s="23"/>
      <c r="E68" s="23"/>
      <c r="F68" s="23"/>
      <c r="G68" s="23"/>
      <c r="H68" s="23"/>
      <c r="I68" s="23"/>
      <c r="J68" s="23"/>
    </row>
    <row r="69" spans="1:10" x14ac:dyDescent="0.2">
      <c r="A69" s="23"/>
      <c r="B69" s="23"/>
      <c r="C69" s="23"/>
      <c r="D69" s="23"/>
      <c r="E69" s="23"/>
      <c r="F69" s="23"/>
      <c r="G69" s="23"/>
      <c r="H69" s="23"/>
      <c r="I69" s="23"/>
      <c r="J69" s="23"/>
    </row>
    <row r="70" spans="1:10" x14ac:dyDescent="0.2">
      <c r="A70" s="23"/>
      <c r="B70" s="23"/>
      <c r="C70" s="23"/>
      <c r="D70" s="23"/>
      <c r="E70" s="23"/>
      <c r="F70" s="23"/>
      <c r="G70" s="23"/>
      <c r="H70" s="23"/>
      <c r="I70" s="23"/>
      <c r="J70" s="23"/>
    </row>
    <row r="71" spans="1:10" x14ac:dyDescent="0.2">
      <c r="A71" s="23"/>
      <c r="B71" s="23"/>
      <c r="C71" s="23"/>
      <c r="D71" s="23"/>
      <c r="E71" s="23"/>
      <c r="F71" s="23"/>
      <c r="G71" s="23"/>
      <c r="H71" s="23"/>
      <c r="I71" s="23"/>
      <c r="J71" s="23"/>
    </row>
    <row r="72" spans="1:10" x14ac:dyDescent="0.2">
      <c r="A72" s="23"/>
      <c r="B72" s="23"/>
      <c r="C72" s="23"/>
      <c r="D72" s="23"/>
      <c r="E72" s="23"/>
      <c r="F72" s="23"/>
      <c r="G72" s="23"/>
      <c r="H72" s="23"/>
      <c r="I72" s="23"/>
      <c r="J72" s="23"/>
    </row>
    <row r="73" spans="1:10" x14ac:dyDescent="0.2">
      <c r="A73" s="23"/>
      <c r="B73" s="23"/>
      <c r="C73" s="23"/>
      <c r="D73" s="23"/>
      <c r="E73" s="23"/>
      <c r="F73" s="23"/>
      <c r="G73" s="23"/>
      <c r="H73" s="23"/>
      <c r="I73" s="23"/>
      <c r="J73" s="23"/>
    </row>
    <row r="74" spans="1:10" x14ac:dyDescent="0.2">
      <c r="A74" s="23"/>
      <c r="B74" s="23"/>
      <c r="C74" s="23"/>
      <c r="D74" s="23"/>
      <c r="E74" s="23"/>
      <c r="F74" s="23"/>
      <c r="G74" s="23"/>
      <c r="H74" s="23"/>
      <c r="I74" s="23"/>
      <c r="J74" s="23"/>
    </row>
    <row r="75" spans="1:10" x14ac:dyDescent="0.2">
      <c r="A75" s="23"/>
      <c r="B75" s="23"/>
      <c r="C75" s="23"/>
      <c r="D75" s="23"/>
      <c r="E75" s="23"/>
      <c r="F75" s="23"/>
      <c r="G75" s="23"/>
      <c r="H75" s="23"/>
      <c r="I75" s="23"/>
      <c r="J75" s="23"/>
    </row>
    <row r="76" spans="1:10" x14ac:dyDescent="0.2">
      <c r="A76" s="23"/>
      <c r="B76" s="23"/>
      <c r="C76" s="23"/>
      <c r="D76" s="23"/>
      <c r="E76" s="23"/>
      <c r="F76" s="23"/>
      <c r="G76" s="23"/>
      <c r="H76" s="23"/>
      <c r="I76" s="23"/>
      <c r="J76" s="23"/>
    </row>
    <row r="77" spans="1:10" x14ac:dyDescent="0.2">
      <c r="A77" s="23"/>
      <c r="B77" s="23"/>
      <c r="C77" s="23"/>
      <c r="D77" s="23"/>
      <c r="E77" s="23"/>
      <c r="F77" s="23"/>
      <c r="G77" s="23"/>
      <c r="H77" s="23"/>
      <c r="I77" s="23"/>
      <c r="J77" s="23"/>
    </row>
    <row r="78" spans="1:10" x14ac:dyDescent="0.2">
      <c r="A78" s="23"/>
      <c r="B78" s="23"/>
      <c r="C78" s="23"/>
      <c r="D78" s="23"/>
      <c r="E78" s="23"/>
      <c r="F78" s="23"/>
      <c r="G78" s="23"/>
      <c r="H78" s="23"/>
      <c r="I78" s="23"/>
      <c r="J78" s="23"/>
    </row>
    <row r="79" spans="1:10" x14ac:dyDescent="0.2">
      <c r="A79" s="23"/>
      <c r="B79" s="23"/>
      <c r="C79" s="23"/>
      <c r="D79" s="23"/>
      <c r="E79" s="23"/>
      <c r="F79" s="23"/>
      <c r="G79" s="23"/>
      <c r="H79" s="23"/>
      <c r="I79" s="23"/>
      <c r="J79" s="23"/>
    </row>
    <row r="80" spans="1:10" x14ac:dyDescent="0.2">
      <c r="A80" s="23"/>
      <c r="B80" s="23"/>
      <c r="C80" s="23"/>
      <c r="D80" s="23"/>
      <c r="E80" s="23"/>
      <c r="F80" s="23"/>
      <c r="G80" s="23"/>
      <c r="H80" s="23"/>
      <c r="I80" s="23"/>
      <c r="J80" s="23"/>
    </row>
    <row r="81" spans="1:10" x14ac:dyDescent="0.2">
      <c r="A81" s="23"/>
      <c r="B81" s="23"/>
      <c r="C81" s="23"/>
      <c r="D81" s="23"/>
      <c r="E81" s="23"/>
      <c r="F81" s="23"/>
      <c r="G81" s="23"/>
      <c r="H81" s="23"/>
      <c r="I81" s="23"/>
      <c r="J81" s="23"/>
    </row>
    <row r="82" spans="1:10" x14ac:dyDescent="0.2">
      <c r="A82" s="23"/>
      <c r="B82" s="23"/>
      <c r="C82" s="23"/>
      <c r="D82" s="23"/>
      <c r="E82" s="23"/>
      <c r="F82" s="23"/>
      <c r="G82" s="23"/>
      <c r="H82" s="23"/>
      <c r="I82" s="23"/>
      <c r="J82" s="23"/>
    </row>
    <row r="83" spans="1:10" x14ac:dyDescent="0.2">
      <c r="A83" s="23"/>
      <c r="B83" s="23"/>
      <c r="C83" s="23"/>
      <c r="D83" s="23"/>
      <c r="E83" s="23"/>
      <c r="F83" s="23"/>
      <c r="G83" s="23"/>
      <c r="H83" s="23"/>
      <c r="I83" s="23"/>
      <c r="J83" s="23"/>
    </row>
    <row r="84" spans="1:10" x14ac:dyDescent="0.2">
      <c r="A84" s="23"/>
      <c r="B84" s="23"/>
      <c r="C84" s="23"/>
      <c r="D84" s="23"/>
      <c r="E84" s="23"/>
      <c r="F84" s="23"/>
      <c r="G84" s="23"/>
      <c r="H84" s="23"/>
      <c r="I84" s="23"/>
      <c r="J84" s="23"/>
    </row>
    <row r="85" spans="1:10" x14ac:dyDescent="0.2">
      <c r="A85" s="23"/>
      <c r="B85" s="23"/>
      <c r="C85" s="23"/>
      <c r="D85" s="23"/>
      <c r="E85" s="23"/>
      <c r="F85" s="23"/>
      <c r="G85" s="23"/>
      <c r="H85" s="23"/>
      <c r="I85" s="23"/>
      <c r="J85" s="23"/>
    </row>
    <row r="86" spans="1:10" x14ac:dyDescent="0.2">
      <c r="A86" s="23"/>
      <c r="B86" s="23"/>
      <c r="C86" s="23"/>
      <c r="D86" s="23"/>
      <c r="E86" s="23"/>
      <c r="F86" s="23"/>
      <c r="G86" s="23"/>
      <c r="H86" s="23"/>
      <c r="I86" s="23"/>
      <c r="J86" s="23"/>
    </row>
    <row r="87" spans="1:10" x14ac:dyDescent="0.2">
      <c r="A87" s="23"/>
      <c r="B87" s="23"/>
      <c r="C87" s="23"/>
      <c r="D87" s="23"/>
      <c r="E87" s="23"/>
      <c r="F87" s="23"/>
      <c r="G87" s="23"/>
      <c r="H87" s="23"/>
      <c r="I87" s="23"/>
      <c r="J87" s="23"/>
    </row>
    <row r="88" spans="1:10" x14ac:dyDescent="0.2">
      <c r="A88" s="23"/>
      <c r="B88" s="23"/>
      <c r="C88" s="23"/>
      <c r="D88" s="23"/>
      <c r="E88" s="23"/>
      <c r="F88" s="23"/>
      <c r="G88" s="23"/>
      <c r="H88" s="23"/>
      <c r="I88" s="23"/>
      <c r="J88" s="23"/>
    </row>
    <row r="89" spans="1:10" x14ac:dyDescent="0.2">
      <c r="A89" s="23"/>
      <c r="B89" s="23"/>
      <c r="C89" s="23"/>
      <c r="D89" s="23"/>
      <c r="E89" s="23"/>
      <c r="F89" s="23"/>
      <c r="G89" s="23"/>
      <c r="H89" s="23"/>
      <c r="I89" s="23"/>
      <c r="J89" s="23"/>
    </row>
    <row r="90" spans="1:10" x14ac:dyDescent="0.2">
      <c r="A90" s="23"/>
      <c r="B90" s="23"/>
      <c r="C90" s="23"/>
      <c r="D90" s="23"/>
      <c r="E90" s="23"/>
      <c r="F90" s="23"/>
      <c r="G90" s="23"/>
      <c r="H90" s="23"/>
      <c r="I90" s="23"/>
      <c r="J90" s="23"/>
    </row>
    <row r="91" spans="1:10" x14ac:dyDescent="0.2">
      <c r="A91" s="23"/>
      <c r="B91" s="23"/>
      <c r="C91" s="23"/>
      <c r="D91" s="23"/>
      <c r="E91" s="23"/>
      <c r="F91" s="23"/>
      <c r="G91" s="23"/>
      <c r="H91" s="23"/>
      <c r="I91" s="23"/>
      <c r="J91" s="23"/>
    </row>
    <row r="92" spans="1:10" x14ac:dyDescent="0.2">
      <c r="A92" s="23"/>
      <c r="B92" s="23"/>
      <c r="C92" s="23"/>
      <c r="D92" s="23"/>
      <c r="E92" s="23"/>
      <c r="F92" s="23"/>
      <c r="G92" s="23"/>
      <c r="H92" s="23"/>
      <c r="I92" s="23"/>
      <c r="J92" s="23"/>
    </row>
    <row r="93" spans="1:10" x14ac:dyDescent="0.2">
      <c r="A93" s="23"/>
      <c r="B93" s="23"/>
      <c r="C93" s="23"/>
      <c r="D93" s="23"/>
      <c r="E93" s="23"/>
      <c r="F93" s="23"/>
      <c r="G93" s="23"/>
      <c r="H93" s="23"/>
      <c r="I93" s="23"/>
      <c r="J93" s="23"/>
    </row>
    <row r="94" spans="1:10" x14ac:dyDescent="0.2">
      <c r="A94" s="23"/>
      <c r="B94" s="23"/>
      <c r="C94" s="23"/>
      <c r="D94" s="23"/>
      <c r="E94" s="23"/>
      <c r="F94" s="23"/>
      <c r="G94" s="23"/>
      <c r="H94" s="23"/>
      <c r="I94" s="23"/>
      <c r="J94" s="23"/>
    </row>
    <row r="95" spans="1:10" x14ac:dyDescent="0.2">
      <c r="A95" s="23"/>
      <c r="B95" s="23"/>
      <c r="C95" s="23"/>
      <c r="D95" s="23"/>
      <c r="E95" s="23"/>
      <c r="F95" s="23"/>
      <c r="G95" s="23"/>
      <c r="H95" s="23"/>
      <c r="I95" s="23"/>
      <c r="J95" s="23"/>
    </row>
    <row r="96" spans="1:10" x14ac:dyDescent="0.2">
      <c r="A96" s="23"/>
      <c r="B96" s="23"/>
      <c r="C96" s="23"/>
      <c r="D96" s="23"/>
      <c r="E96" s="23"/>
      <c r="F96" s="23"/>
      <c r="G96" s="23"/>
      <c r="H96" s="23"/>
      <c r="I96" s="23"/>
      <c r="J96" s="23"/>
    </row>
    <row r="97" spans="1:10" x14ac:dyDescent="0.2">
      <c r="A97" s="23"/>
      <c r="B97" s="23"/>
      <c r="C97" s="23"/>
      <c r="D97" s="23"/>
      <c r="E97" s="23"/>
      <c r="F97" s="23"/>
      <c r="G97" s="23"/>
      <c r="H97" s="23"/>
      <c r="I97" s="23"/>
      <c r="J97" s="23"/>
    </row>
    <row r="98" spans="1:10" ht="14.25" customHeight="1" x14ac:dyDescent="0.2">
      <c r="A98" s="23"/>
      <c r="B98" s="23"/>
      <c r="C98" s="23"/>
      <c r="D98" s="23"/>
      <c r="E98" s="23"/>
      <c r="F98" s="23"/>
      <c r="G98" s="23"/>
      <c r="H98" s="23"/>
      <c r="I98" s="23"/>
      <c r="J98" s="23"/>
    </row>
    <row r="99" spans="1:10" x14ac:dyDescent="0.2">
      <c r="A99" s="23"/>
      <c r="B99" s="23"/>
      <c r="C99" s="23"/>
      <c r="D99" s="23"/>
      <c r="E99" s="23"/>
      <c r="F99" s="23"/>
      <c r="G99" s="23"/>
      <c r="H99" s="23"/>
      <c r="I99" s="23"/>
      <c r="J99" s="23"/>
    </row>
    <row r="100" spans="1:10" x14ac:dyDescent="0.2">
      <c r="A100" s="23"/>
      <c r="B100" s="23"/>
      <c r="C100" s="23"/>
      <c r="D100" s="23"/>
      <c r="E100" s="23"/>
      <c r="F100" s="23"/>
      <c r="G100" s="23"/>
      <c r="H100" s="23"/>
      <c r="I100" s="23"/>
      <c r="J100" s="23"/>
    </row>
    <row r="101" spans="1:10" x14ac:dyDescent="0.2">
      <c r="A101" s="23"/>
      <c r="B101" s="23"/>
      <c r="C101" s="23"/>
      <c r="D101" s="23"/>
      <c r="E101" s="23"/>
      <c r="F101" s="23"/>
      <c r="G101" s="23"/>
      <c r="H101" s="23"/>
      <c r="I101" s="23"/>
      <c r="J101" s="23"/>
    </row>
    <row r="102" spans="1:10" x14ac:dyDescent="0.2">
      <c r="A102" s="23"/>
      <c r="B102" s="23"/>
      <c r="C102" s="23"/>
      <c r="D102" s="23"/>
      <c r="E102" s="23"/>
      <c r="F102" s="23"/>
      <c r="G102" s="23"/>
      <c r="H102" s="23"/>
      <c r="I102" s="23"/>
      <c r="J102" s="23"/>
    </row>
    <row r="103" spans="1:10" x14ac:dyDescent="0.2">
      <c r="A103" s="23"/>
      <c r="B103" s="23"/>
      <c r="C103" s="23"/>
      <c r="D103" s="23"/>
      <c r="E103" s="23"/>
      <c r="F103" s="23"/>
      <c r="G103" s="23"/>
      <c r="H103" s="23"/>
      <c r="I103" s="23"/>
      <c r="J103" s="23"/>
    </row>
    <row r="104" spans="1:10" x14ac:dyDescent="0.2">
      <c r="A104" s="23"/>
      <c r="B104" s="23"/>
      <c r="C104" s="23"/>
      <c r="D104" s="23"/>
      <c r="E104" s="23"/>
      <c r="F104" s="23"/>
      <c r="G104" s="23"/>
      <c r="H104" s="23"/>
      <c r="I104" s="23"/>
      <c r="J104" s="23"/>
    </row>
    <row r="105" spans="1:10" x14ac:dyDescent="0.2">
      <c r="A105" s="23"/>
      <c r="B105" s="23"/>
      <c r="C105" s="23"/>
      <c r="D105" s="23"/>
      <c r="E105" s="23"/>
      <c r="F105" s="23"/>
      <c r="G105" s="23"/>
      <c r="H105" s="23"/>
      <c r="I105" s="23"/>
      <c r="J105" s="23"/>
    </row>
    <row r="106" spans="1:10" x14ac:dyDescent="0.2">
      <c r="A106" s="23"/>
      <c r="B106" s="23"/>
      <c r="C106" s="23"/>
      <c r="D106" s="23"/>
      <c r="E106" s="23"/>
      <c r="F106" s="23"/>
      <c r="G106" s="23"/>
      <c r="H106" s="23"/>
      <c r="I106" s="23"/>
      <c r="J106" s="23"/>
    </row>
    <row r="107" spans="1:10" x14ac:dyDescent="0.2">
      <c r="A107" s="23"/>
      <c r="B107" s="23"/>
      <c r="C107" s="23"/>
      <c r="D107" s="23"/>
      <c r="E107" s="23"/>
      <c r="F107" s="23"/>
      <c r="G107" s="23"/>
      <c r="H107" s="23"/>
      <c r="I107" s="23"/>
      <c r="J107" s="23"/>
    </row>
    <row r="108" spans="1:10" x14ac:dyDescent="0.2">
      <c r="A108" s="23"/>
      <c r="B108" s="23"/>
      <c r="C108" s="23"/>
      <c r="D108" s="23"/>
      <c r="E108" s="23"/>
      <c r="F108" s="23"/>
      <c r="G108" s="23"/>
      <c r="H108" s="23"/>
      <c r="I108" s="23"/>
      <c r="J108" s="23"/>
    </row>
    <row r="109" spans="1:10" x14ac:dyDescent="0.2">
      <c r="A109" s="23"/>
      <c r="B109" s="23"/>
      <c r="C109" s="23"/>
      <c r="D109" s="23"/>
      <c r="E109" s="23"/>
      <c r="F109" s="23"/>
      <c r="G109" s="23"/>
      <c r="H109" s="23"/>
      <c r="I109" s="23"/>
      <c r="J109" s="23"/>
    </row>
    <row r="110" spans="1:10" x14ac:dyDescent="0.2">
      <c r="A110" s="23"/>
      <c r="B110" s="23"/>
      <c r="C110" s="23"/>
      <c r="D110" s="23"/>
      <c r="E110" s="23"/>
      <c r="F110" s="23"/>
      <c r="G110" s="23"/>
      <c r="H110" s="23"/>
      <c r="I110" s="23"/>
      <c r="J110" s="23"/>
    </row>
    <row r="111" spans="1:10" x14ac:dyDescent="0.2">
      <c r="A111" s="23"/>
      <c r="B111" s="23"/>
      <c r="C111" s="23"/>
      <c r="D111" s="23"/>
      <c r="E111" s="23"/>
      <c r="F111" s="23"/>
      <c r="G111" s="23"/>
      <c r="H111" s="23"/>
      <c r="I111" s="23"/>
      <c r="J111" s="23"/>
    </row>
    <row r="112" spans="1:10" x14ac:dyDescent="0.2">
      <c r="A112" s="23"/>
      <c r="B112" s="23"/>
      <c r="C112" s="23"/>
      <c r="D112" s="23"/>
      <c r="E112" s="23"/>
      <c r="F112" s="23"/>
      <c r="G112" s="23"/>
      <c r="H112" s="23"/>
      <c r="I112" s="23"/>
      <c r="J112" s="23"/>
    </row>
    <row r="113" spans="1:10" x14ac:dyDescent="0.2">
      <c r="A113" s="23"/>
      <c r="B113" s="23"/>
      <c r="C113" s="23"/>
      <c r="D113" s="23"/>
      <c r="E113" s="23"/>
      <c r="F113" s="23"/>
      <c r="G113" s="23"/>
      <c r="H113" s="23"/>
      <c r="I113" s="23"/>
      <c r="J113" s="23"/>
    </row>
    <row r="114" spans="1:10" x14ac:dyDescent="0.2">
      <c r="A114" s="23"/>
      <c r="B114" s="23"/>
      <c r="C114" s="23"/>
      <c r="D114" s="23"/>
      <c r="E114" s="23"/>
      <c r="F114" s="23"/>
      <c r="G114" s="23"/>
      <c r="H114" s="23"/>
      <c r="I114" s="23"/>
      <c r="J114" s="23"/>
    </row>
    <row r="115" spans="1:10" x14ac:dyDescent="0.2">
      <c r="A115" s="23"/>
      <c r="B115" s="23"/>
      <c r="C115" s="23"/>
      <c r="D115" s="23"/>
      <c r="E115" s="23"/>
      <c r="F115" s="23"/>
      <c r="G115" s="23"/>
      <c r="H115" s="23"/>
      <c r="I115" s="23"/>
      <c r="J115" s="23"/>
    </row>
    <row r="116" spans="1:10" x14ac:dyDescent="0.2">
      <c r="A116" s="23"/>
      <c r="B116" s="23"/>
      <c r="C116" s="23"/>
      <c r="D116" s="23"/>
      <c r="E116" s="23"/>
      <c r="F116" s="23"/>
      <c r="G116" s="23"/>
      <c r="H116" s="23"/>
      <c r="I116" s="23"/>
      <c r="J116" s="23"/>
    </row>
    <row r="117" spans="1:10" x14ac:dyDescent="0.2">
      <c r="A117" s="23"/>
      <c r="B117" s="23"/>
      <c r="C117" s="23"/>
      <c r="D117" s="23"/>
      <c r="E117" s="23"/>
      <c r="F117" s="23"/>
      <c r="G117" s="23"/>
      <c r="H117" s="23"/>
      <c r="I117" s="23"/>
      <c r="J117" s="23"/>
    </row>
    <row r="118" spans="1:10" x14ac:dyDescent="0.2">
      <c r="A118" s="23"/>
      <c r="B118" s="23"/>
      <c r="C118" s="23"/>
      <c r="D118" s="23"/>
      <c r="E118" s="23"/>
      <c r="F118" s="23"/>
      <c r="G118" s="23"/>
      <c r="H118" s="23"/>
      <c r="I118" s="23"/>
      <c r="J118" s="23"/>
    </row>
    <row r="119" spans="1:10" x14ac:dyDescent="0.2">
      <c r="A119" s="23"/>
      <c r="B119" s="23"/>
      <c r="C119" s="23"/>
      <c r="D119" s="23"/>
      <c r="E119" s="23"/>
      <c r="F119" s="23"/>
      <c r="G119" s="23"/>
      <c r="H119" s="23"/>
      <c r="I119" s="23"/>
      <c r="J119" s="23"/>
    </row>
    <row r="120" spans="1:10" x14ac:dyDescent="0.2">
      <c r="A120" s="23"/>
      <c r="B120" s="23"/>
      <c r="C120" s="23"/>
      <c r="D120" s="23"/>
      <c r="E120" s="23"/>
      <c r="F120" s="23"/>
      <c r="G120" s="23"/>
      <c r="H120" s="23"/>
      <c r="I120" s="23"/>
      <c r="J120" s="23"/>
    </row>
    <row r="121" spans="1:10" x14ac:dyDescent="0.2">
      <c r="A121" s="23"/>
      <c r="B121" s="23"/>
      <c r="C121" s="23"/>
      <c r="D121" s="23"/>
      <c r="E121" s="23"/>
      <c r="F121" s="23"/>
      <c r="G121" s="23"/>
      <c r="H121" s="23"/>
      <c r="I121" s="23"/>
      <c r="J121" s="23"/>
    </row>
    <row r="122" spans="1:10" x14ac:dyDescent="0.2">
      <c r="A122" s="23"/>
      <c r="B122" s="23"/>
      <c r="C122" s="23"/>
      <c r="D122" s="23"/>
      <c r="E122" s="23"/>
      <c r="F122" s="23"/>
      <c r="G122" s="23"/>
      <c r="H122" s="23"/>
      <c r="I122" s="23"/>
      <c r="J122" s="23"/>
    </row>
    <row r="123" spans="1:10" x14ac:dyDescent="0.2">
      <c r="A123" s="23"/>
      <c r="B123" s="23"/>
      <c r="C123" s="23"/>
      <c r="D123" s="23"/>
      <c r="E123" s="23"/>
      <c r="F123" s="23"/>
      <c r="G123" s="23"/>
      <c r="H123" s="23"/>
      <c r="I123" s="23"/>
      <c r="J123" s="23"/>
    </row>
    <row r="124" spans="1:10" x14ac:dyDescent="0.2">
      <c r="A124" s="23"/>
      <c r="B124" s="23"/>
      <c r="C124" s="23"/>
      <c r="D124" s="23"/>
      <c r="E124" s="23"/>
      <c r="F124" s="23"/>
      <c r="G124" s="23"/>
      <c r="H124" s="23"/>
      <c r="I124" s="23"/>
      <c r="J124" s="23"/>
    </row>
    <row r="125" spans="1:10" x14ac:dyDescent="0.2">
      <c r="A125" s="23"/>
      <c r="B125" s="23"/>
      <c r="C125" s="23"/>
      <c r="D125" s="23"/>
      <c r="E125" s="23"/>
      <c r="F125" s="23"/>
      <c r="G125" s="23"/>
      <c r="H125" s="23"/>
      <c r="I125" s="23"/>
      <c r="J125" s="23"/>
    </row>
    <row r="126" spans="1:10" x14ac:dyDescent="0.2">
      <c r="A126" s="23"/>
      <c r="B126" s="23"/>
      <c r="C126" s="23"/>
      <c r="D126" s="23"/>
      <c r="E126" s="23"/>
      <c r="F126" s="23"/>
      <c r="G126" s="23"/>
      <c r="H126" s="23"/>
      <c r="I126" s="23"/>
      <c r="J126" s="23"/>
    </row>
    <row r="127" spans="1:10" x14ac:dyDescent="0.2">
      <c r="A127" s="23"/>
      <c r="B127" s="23"/>
      <c r="C127" s="23"/>
      <c r="D127" s="23"/>
      <c r="E127" s="23"/>
      <c r="F127" s="23"/>
      <c r="G127" s="23"/>
      <c r="H127" s="23"/>
      <c r="I127" s="23"/>
      <c r="J127" s="23"/>
    </row>
    <row r="128" spans="1:10" x14ac:dyDescent="0.2">
      <c r="A128" s="23"/>
      <c r="B128" s="23"/>
      <c r="C128" s="23"/>
      <c r="D128" s="23"/>
      <c r="E128" s="23"/>
      <c r="F128" s="23"/>
      <c r="G128" s="23"/>
      <c r="H128" s="23"/>
      <c r="I128" s="23"/>
      <c r="J128" s="23"/>
    </row>
    <row r="129" spans="1:10" x14ac:dyDescent="0.2">
      <c r="A129" s="23"/>
      <c r="B129" s="23"/>
      <c r="C129" s="23"/>
      <c r="D129" s="23"/>
      <c r="E129" s="23"/>
      <c r="F129" s="23"/>
      <c r="G129" s="23"/>
      <c r="H129" s="23"/>
      <c r="I129" s="23"/>
      <c r="J129" s="23"/>
    </row>
    <row r="130" spans="1:10" x14ac:dyDescent="0.2">
      <c r="A130" s="23"/>
      <c r="B130" s="23"/>
      <c r="C130" s="23"/>
      <c r="D130" s="23"/>
      <c r="E130" s="23"/>
      <c r="F130" s="23"/>
      <c r="G130" s="23"/>
      <c r="H130" s="23"/>
      <c r="I130" s="23"/>
      <c r="J130" s="23"/>
    </row>
    <row r="131" spans="1:10" x14ac:dyDescent="0.2">
      <c r="A131" s="23"/>
      <c r="B131" s="23"/>
      <c r="C131" s="23"/>
      <c r="D131" s="23"/>
      <c r="E131" s="23"/>
      <c r="F131" s="23"/>
      <c r="G131" s="23"/>
      <c r="H131" s="23"/>
      <c r="I131" s="23"/>
      <c r="J131" s="23"/>
    </row>
    <row r="132" spans="1:10" x14ac:dyDescent="0.2">
      <c r="A132" s="23"/>
      <c r="B132" s="23"/>
      <c r="C132" s="23"/>
      <c r="D132" s="23"/>
      <c r="E132" s="23"/>
      <c r="F132" s="23"/>
      <c r="G132" s="23"/>
      <c r="H132" s="23"/>
      <c r="I132" s="23"/>
      <c r="J132" s="23"/>
    </row>
    <row r="133" spans="1:10" x14ac:dyDescent="0.2">
      <c r="A133" s="23"/>
      <c r="B133" s="23"/>
      <c r="C133" s="23"/>
      <c r="D133" s="23"/>
      <c r="E133" s="23"/>
      <c r="F133" s="23"/>
      <c r="G133" s="23"/>
      <c r="H133" s="23"/>
      <c r="I133" s="23"/>
      <c r="J133" s="23"/>
    </row>
    <row r="134" spans="1:10" x14ac:dyDescent="0.2">
      <c r="A134" s="23"/>
      <c r="B134" s="23"/>
      <c r="C134" s="23"/>
      <c r="D134" s="23"/>
      <c r="E134" s="23"/>
      <c r="F134" s="23"/>
      <c r="G134" s="23"/>
      <c r="H134" s="23"/>
      <c r="I134" s="23"/>
      <c r="J134" s="23"/>
    </row>
    <row r="135" spans="1:10" x14ac:dyDescent="0.2">
      <c r="A135" s="23"/>
      <c r="B135" s="23"/>
      <c r="C135" s="23"/>
      <c r="D135" s="23"/>
      <c r="E135" s="23"/>
      <c r="F135" s="23"/>
      <c r="G135" s="23"/>
      <c r="H135" s="23"/>
      <c r="I135" s="23"/>
      <c r="J135" s="23"/>
    </row>
    <row r="136" spans="1:10" x14ac:dyDescent="0.2">
      <c r="A136" s="23"/>
      <c r="B136" s="23"/>
      <c r="C136" s="23"/>
      <c r="D136" s="23"/>
      <c r="E136" s="23"/>
      <c r="F136" s="23"/>
      <c r="G136" s="23"/>
      <c r="H136" s="23"/>
      <c r="I136" s="23"/>
      <c r="J136" s="23"/>
    </row>
    <row r="137" spans="1:10" x14ac:dyDescent="0.2">
      <c r="A137" s="23"/>
      <c r="B137" s="23"/>
      <c r="C137" s="23"/>
      <c r="D137" s="23"/>
      <c r="E137" s="23"/>
      <c r="F137" s="23"/>
      <c r="G137" s="23"/>
      <c r="H137" s="23"/>
      <c r="I137" s="23"/>
      <c r="J137" s="23"/>
    </row>
    <row r="138" spans="1:10" x14ac:dyDescent="0.2">
      <c r="A138" s="23"/>
      <c r="B138" s="23"/>
      <c r="C138" s="23"/>
      <c r="D138" s="23"/>
      <c r="E138" s="23"/>
      <c r="F138" s="23"/>
      <c r="G138" s="23"/>
      <c r="H138" s="23"/>
      <c r="I138" s="23"/>
      <c r="J138" s="23"/>
    </row>
    <row r="139" spans="1:10" x14ac:dyDescent="0.2">
      <c r="A139" s="23"/>
      <c r="B139" s="23"/>
      <c r="C139" s="23"/>
      <c r="D139" s="23"/>
      <c r="E139" s="23"/>
      <c r="F139" s="23"/>
      <c r="G139" s="23"/>
      <c r="H139" s="23"/>
      <c r="I139" s="23"/>
      <c r="J139" s="23"/>
    </row>
    <row r="140" spans="1:10" x14ac:dyDescent="0.2">
      <c r="A140" s="23"/>
      <c r="B140" s="23"/>
      <c r="C140" s="23"/>
      <c r="D140" s="23"/>
      <c r="E140" s="23"/>
      <c r="F140" s="23"/>
      <c r="G140" s="23"/>
      <c r="H140" s="23"/>
      <c r="I140" s="23"/>
      <c r="J140" s="23"/>
    </row>
    <row r="141" spans="1:10" x14ac:dyDescent="0.2">
      <c r="A141" s="23"/>
      <c r="B141" s="23"/>
      <c r="C141" s="23"/>
      <c r="D141" s="23"/>
      <c r="E141" s="23"/>
      <c r="F141" s="23"/>
      <c r="G141" s="23"/>
      <c r="H141" s="23"/>
      <c r="I141" s="23"/>
      <c r="J141" s="23"/>
    </row>
    <row r="142" spans="1:10" x14ac:dyDescent="0.2">
      <c r="A142" s="23"/>
      <c r="B142" s="23"/>
      <c r="C142" s="23"/>
      <c r="D142" s="23"/>
      <c r="E142" s="23"/>
      <c r="F142" s="23"/>
      <c r="G142" s="23"/>
      <c r="H142" s="23"/>
      <c r="I142" s="23"/>
      <c r="J142" s="23"/>
    </row>
    <row r="143" spans="1:10" x14ac:dyDescent="0.2">
      <c r="A143" s="23"/>
      <c r="B143" s="23"/>
      <c r="C143" s="23"/>
      <c r="D143" s="23"/>
      <c r="E143" s="23"/>
      <c r="F143" s="23"/>
      <c r="G143" s="23"/>
      <c r="H143" s="23"/>
      <c r="I143" s="23"/>
      <c r="J143" s="23"/>
    </row>
    <row r="144" spans="1:10" x14ac:dyDescent="0.2">
      <c r="A144" s="23"/>
      <c r="B144" s="23"/>
      <c r="C144" s="23"/>
      <c r="D144" s="23"/>
      <c r="E144" s="23"/>
      <c r="F144" s="23"/>
      <c r="G144" s="23"/>
      <c r="H144" s="23"/>
      <c r="I144" s="23"/>
      <c r="J144" s="23"/>
    </row>
    <row r="145" spans="1:10" x14ac:dyDescent="0.2">
      <c r="A145" s="23"/>
      <c r="B145" s="23"/>
      <c r="C145" s="23"/>
      <c r="D145" s="23"/>
      <c r="E145" s="23"/>
      <c r="F145" s="23"/>
      <c r="G145" s="23"/>
      <c r="H145" s="23"/>
      <c r="I145" s="23"/>
      <c r="J145" s="23"/>
    </row>
    <row r="146" spans="1:10" x14ac:dyDescent="0.2">
      <c r="A146" s="23"/>
      <c r="B146" s="23"/>
      <c r="C146" s="23"/>
      <c r="D146" s="23"/>
      <c r="E146" s="23"/>
      <c r="F146" s="23"/>
      <c r="G146" s="23"/>
      <c r="H146" s="23"/>
      <c r="I146" s="23"/>
      <c r="J146" s="23"/>
    </row>
    <row r="147" spans="1:10" x14ac:dyDescent="0.2">
      <c r="A147" s="23"/>
      <c r="B147" s="23"/>
      <c r="C147" s="23"/>
      <c r="D147" s="23"/>
      <c r="E147" s="23"/>
      <c r="F147" s="23"/>
      <c r="G147" s="23"/>
      <c r="H147" s="23"/>
      <c r="I147" s="23"/>
      <c r="J147" s="23"/>
    </row>
    <row r="148" spans="1:10" x14ac:dyDescent="0.2">
      <c r="A148" s="23"/>
      <c r="B148" s="23"/>
      <c r="C148" s="23"/>
      <c r="D148" s="23"/>
      <c r="E148" s="23"/>
      <c r="F148" s="23"/>
      <c r="G148" s="23"/>
      <c r="H148" s="23"/>
      <c r="I148" s="23"/>
      <c r="J148" s="23"/>
    </row>
    <row r="149" spans="1:10" x14ac:dyDescent="0.2">
      <c r="A149" s="23"/>
      <c r="B149" s="23"/>
      <c r="C149" s="23"/>
      <c r="D149" s="23"/>
      <c r="E149" s="23"/>
      <c r="F149" s="23"/>
      <c r="G149" s="23"/>
      <c r="H149" s="23"/>
      <c r="I149" s="23"/>
      <c r="J149" s="23"/>
    </row>
    <row r="150" spans="1:10" x14ac:dyDescent="0.2">
      <c r="A150" s="23"/>
      <c r="B150" s="23"/>
      <c r="C150" s="23"/>
      <c r="D150" s="23"/>
      <c r="E150" s="23"/>
      <c r="F150" s="23"/>
      <c r="G150" s="23"/>
      <c r="H150" s="23"/>
      <c r="I150" s="23"/>
      <c r="J150" s="23"/>
    </row>
    <row r="151" spans="1:10" x14ac:dyDescent="0.2">
      <c r="A151" s="23"/>
      <c r="B151" s="23"/>
      <c r="C151" s="23"/>
      <c r="D151" s="23"/>
      <c r="E151" s="23"/>
      <c r="F151" s="23"/>
      <c r="G151" s="23"/>
      <c r="H151" s="23"/>
      <c r="I151" s="23"/>
      <c r="J151" s="23"/>
    </row>
    <row r="152" spans="1:10" x14ac:dyDescent="0.2">
      <c r="A152" s="23"/>
      <c r="B152" s="23"/>
      <c r="C152" s="23"/>
      <c r="D152" s="23"/>
      <c r="E152" s="23"/>
      <c r="F152" s="23"/>
      <c r="G152" s="23"/>
      <c r="H152" s="23"/>
      <c r="I152" s="23"/>
      <c r="J152" s="23"/>
    </row>
    <row r="153" spans="1:10" x14ac:dyDescent="0.2">
      <c r="A153" s="23"/>
      <c r="B153" s="23"/>
      <c r="C153" s="23"/>
      <c r="D153" s="23"/>
      <c r="E153" s="23"/>
      <c r="F153" s="23"/>
      <c r="G153" s="23"/>
      <c r="H153" s="23"/>
      <c r="I153" s="23"/>
      <c r="J153" s="23"/>
    </row>
    <row r="154" spans="1:10" x14ac:dyDescent="0.2">
      <c r="A154" s="23"/>
      <c r="B154" s="23"/>
      <c r="C154" s="23"/>
      <c r="D154" s="23"/>
      <c r="E154" s="23"/>
      <c r="F154" s="23"/>
      <c r="G154" s="23"/>
      <c r="H154" s="23"/>
      <c r="I154" s="23"/>
      <c r="J154" s="23"/>
    </row>
    <row r="155" spans="1:10" x14ac:dyDescent="0.2">
      <c r="A155" s="23"/>
      <c r="B155" s="23"/>
      <c r="C155" s="23"/>
      <c r="D155" s="23"/>
      <c r="E155" s="23"/>
      <c r="F155" s="23"/>
      <c r="G155" s="23"/>
      <c r="H155" s="23"/>
      <c r="I155" s="23"/>
      <c r="J155" s="23"/>
    </row>
    <row r="156" spans="1:10" x14ac:dyDescent="0.2">
      <c r="A156" s="23"/>
      <c r="B156" s="23"/>
      <c r="C156" s="23"/>
      <c r="D156" s="23"/>
      <c r="E156" s="23"/>
      <c r="F156" s="23"/>
      <c r="G156" s="23"/>
      <c r="H156" s="23"/>
      <c r="I156" s="23"/>
      <c r="J156" s="23"/>
    </row>
    <row r="157" spans="1:10" x14ac:dyDescent="0.2">
      <c r="A157" s="23"/>
      <c r="B157" s="23"/>
      <c r="C157" s="23"/>
      <c r="D157" s="23"/>
      <c r="E157" s="23"/>
      <c r="F157" s="23"/>
      <c r="G157" s="23"/>
      <c r="H157" s="23"/>
      <c r="I157" s="23"/>
      <c r="J157" s="23"/>
    </row>
    <row r="158" spans="1:10" x14ac:dyDescent="0.2">
      <c r="A158" s="23"/>
      <c r="B158" s="23"/>
      <c r="C158" s="23"/>
      <c r="D158" s="23"/>
      <c r="E158" s="23"/>
      <c r="F158" s="23"/>
      <c r="G158" s="23"/>
      <c r="H158" s="23"/>
      <c r="I158" s="23"/>
      <c r="J158" s="23"/>
    </row>
    <row r="159" spans="1:10" x14ac:dyDescent="0.2">
      <c r="A159" s="23"/>
      <c r="B159" s="23"/>
      <c r="C159" s="23"/>
      <c r="D159" s="23"/>
      <c r="E159" s="23"/>
      <c r="F159" s="23"/>
      <c r="G159" s="23"/>
      <c r="H159" s="23"/>
      <c r="I159" s="23"/>
      <c r="J159" s="23"/>
    </row>
    <row r="160" spans="1:10" x14ac:dyDescent="0.2">
      <c r="A160" s="23"/>
      <c r="B160" s="23"/>
      <c r="C160" s="23"/>
      <c r="D160" s="23"/>
      <c r="E160" s="23"/>
      <c r="F160" s="23"/>
      <c r="G160" s="23"/>
      <c r="H160" s="23"/>
      <c r="I160" s="23"/>
      <c r="J160" s="23"/>
    </row>
    <row r="161" spans="1:10" x14ac:dyDescent="0.2">
      <c r="A161" s="23"/>
      <c r="B161" s="23"/>
      <c r="C161" s="23"/>
      <c r="D161" s="23"/>
      <c r="E161" s="23"/>
      <c r="F161" s="23"/>
      <c r="G161" s="23"/>
      <c r="H161" s="23"/>
      <c r="I161" s="23"/>
      <c r="J161" s="23"/>
    </row>
    <row r="162" spans="1:10" x14ac:dyDescent="0.2">
      <c r="A162" s="23"/>
      <c r="B162" s="23"/>
      <c r="C162" s="23"/>
      <c r="D162" s="23"/>
      <c r="E162" s="23"/>
      <c r="F162" s="23"/>
      <c r="G162" s="23"/>
      <c r="H162" s="23"/>
      <c r="I162" s="23"/>
      <c r="J162" s="23"/>
    </row>
    <row r="163" spans="1:10" x14ac:dyDescent="0.2">
      <c r="A163" s="23"/>
      <c r="B163" s="23"/>
      <c r="C163" s="23"/>
      <c r="D163" s="23"/>
      <c r="E163" s="23"/>
      <c r="F163" s="23"/>
      <c r="G163" s="23"/>
      <c r="H163" s="23"/>
      <c r="I163" s="23"/>
      <c r="J163" s="23"/>
    </row>
    <row r="164" spans="1:10" x14ac:dyDescent="0.2">
      <c r="A164" s="23"/>
      <c r="B164" s="23"/>
      <c r="C164" s="23"/>
      <c r="D164" s="23"/>
      <c r="E164" s="23"/>
      <c r="F164" s="23"/>
      <c r="G164" s="23"/>
      <c r="H164" s="23"/>
      <c r="I164" s="23"/>
      <c r="J164" s="23"/>
    </row>
    <row r="165" spans="1:10" x14ac:dyDescent="0.2">
      <c r="A165" s="23"/>
      <c r="B165" s="23"/>
      <c r="C165" s="23"/>
      <c r="D165" s="23"/>
      <c r="E165" s="23"/>
      <c r="F165" s="23"/>
      <c r="G165" s="23"/>
      <c r="H165" s="23"/>
      <c r="I165" s="23"/>
      <c r="J165" s="23"/>
    </row>
    <row r="166" spans="1:10" x14ac:dyDescent="0.2">
      <c r="A166" s="23"/>
      <c r="B166" s="23"/>
      <c r="C166" s="23"/>
      <c r="D166" s="23"/>
      <c r="E166" s="23"/>
      <c r="F166" s="23"/>
      <c r="G166" s="23"/>
      <c r="H166" s="23"/>
      <c r="I166" s="23"/>
      <c r="J166" s="23"/>
    </row>
    <row r="167" spans="1:10" x14ac:dyDescent="0.2">
      <c r="A167" s="23"/>
      <c r="B167" s="23"/>
      <c r="C167" s="23"/>
      <c r="D167" s="23"/>
      <c r="E167" s="23"/>
      <c r="F167" s="23"/>
      <c r="G167" s="23"/>
      <c r="H167" s="23"/>
      <c r="I167" s="23"/>
      <c r="J167" s="23"/>
    </row>
    <row r="168" spans="1:10" x14ac:dyDescent="0.2">
      <c r="A168" s="23"/>
      <c r="B168" s="23"/>
      <c r="C168" s="23"/>
      <c r="D168" s="23"/>
      <c r="E168" s="23"/>
      <c r="F168" s="23"/>
      <c r="G168" s="23"/>
      <c r="H168" s="23"/>
      <c r="I168" s="23"/>
      <c r="J168" s="23"/>
    </row>
    <row r="169" spans="1:10" x14ac:dyDescent="0.2">
      <c r="A169" s="23"/>
      <c r="B169" s="23"/>
      <c r="C169" s="23"/>
      <c r="D169" s="23"/>
      <c r="E169" s="23"/>
      <c r="F169" s="23"/>
      <c r="G169" s="23"/>
      <c r="H169" s="23"/>
      <c r="I169" s="23"/>
      <c r="J169" s="23"/>
    </row>
    <row r="170" spans="1:10" x14ac:dyDescent="0.2">
      <c r="A170" s="23"/>
      <c r="B170" s="23"/>
      <c r="C170" s="23"/>
      <c r="D170" s="23"/>
      <c r="E170" s="23"/>
      <c r="F170" s="23"/>
      <c r="G170" s="23"/>
      <c r="H170" s="23"/>
      <c r="I170" s="23"/>
      <c r="J170" s="23"/>
    </row>
    <row r="171" spans="1:10" x14ac:dyDescent="0.2">
      <c r="A171" s="23"/>
      <c r="B171" s="23"/>
      <c r="C171" s="23"/>
      <c r="D171" s="23"/>
      <c r="E171" s="23"/>
      <c r="F171" s="23"/>
      <c r="G171" s="23"/>
      <c r="H171" s="23"/>
      <c r="I171" s="23"/>
      <c r="J171" s="23"/>
    </row>
    <row r="172" spans="1:10" x14ac:dyDescent="0.2">
      <c r="A172" s="23"/>
      <c r="B172" s="23"/>
      <c r="C172" s="23"/>
      <c r="D172" s="23"/>
      <c r="E172" s="23"/>
      <c r="F172" s="23"/>
      <c r="G172" s="23"/>
      <c r="H172" s="23"/>
      <c r="I172" s="23"/>
      <c r="J172" s="23"/>
    </row>
    <row r="173" spans="1:10" x14ac:dyDescent="0.2">
      <c r="A173" s="23"/>
      <c r="B173" s="23"/>
      <c r="C173" s="23"/>
      <c r="D173" s="23"/>
      <c r="E173" s="23"/>
      <c r="F173" s="23"/>
      <c r="G173" s="23"/>
      <c r="H173" s="23"/>
      <c r="I173" s="23"/>
      <c r="J173" s="23"/>
    </row>
    <row r="174" spans="1:10" x14ac:dyDescent="0.2">
      <c r="A174" s="23"/>
      <c r="B174" s="23"/>
      <c r="C174" s="23"/>
      <c r="D174" s="23"/>
      <c r="E174" s="23"/>
      <c r="F174" s="23"/>
      <c r="G174" s="23"/>
      <c r="H174" s="23"/>
      <c r="I174" s="23"/>
      <c r="J174" s="23"/>
    </row>
    <row r="175" spans="1:10" x14ac:dyDescent="0.2">
      <c r="A175" s="23"/>
      <c r="B175" s="23"/>
      <c r="C175" s="23"/>
      <c r="D175" s="23"/>
      <c r="E175" s="23"/>
      <c r="F175" s="23"/>
      <c r="G175" s="23"/>
      <c r="H175" s="23"/>
      <c r="I175" s="23"/>
      <c r="J175" s="23"/>
    </row>
    <row r="176" spans="1:10" x14ac:dyDescent="0.2">
      <c r="A176" s="23"/>
      <c r="B176" s="23"/>
      <c r="C176" s="23"/>
      <c r="D176" s="23"/>
      <c r="E176" s="23"/>
      <c r="F176" s="23"/>
      <c r="G176" s="23"/>
      <c r="H176" s="23"/>
      <c r="I176" s="23"/>
      <c r="J176" s="23"/>
    </row>
    <row r="177" spans="1:10" x14ac:dyDescent="0.2">
      <c r="A177" s="23"/>
      <c r="B177" s="23"/>
      <c r="C177" s="23"/>
      <c r="D177" s="23"/>
      <c r="E177" s="23"/>
      <c r="F177" s="23"/>
      <c r="G177" s="23"/>
      <c r="H177" s="23"/>
      <c r="I177" s="23"/>
      <c r="J177" s="23"/>
    </row>
    <row r="178" spans="1:10" x14ac:dyDescent="0.2">
      <c r="A178" s="23"/>
      <c r="B178" s="23"/>
      <c r="C178" s="23"/>
      <c r="D178" s="23"/>
      <c r="E178" s="23"/>
      <c r="F178" s="23"/>
      <c r="G178" s="23"/>
      <c r="H178" s="23"/>
      <c r="I178" s="23"/>
      <c r="J178" s="23"/>
    </row>
    <row r="179" spans="1:10" x14ac:dyDescent="0.2">
      <c r="A179" s="23"/>
      <c r="B179" s="23"/>
      <c r="C179" s="23"/>
      <c r="D179" s="23"/>
      <c r="E179" s="23"/>
      <c r="F179" s="23"/>
      <c r="G179" s="23"/>
      <c r="H179" s="23"/>
      <c r="I179" s="23"/>
      <c r="J179" s="23"/>
    </row>
    <row r="180" spans="1:10" x14ac:dyDescent="0.2">
      <c r="A180" s="23"/>
      <c r="B180" s="23"/>
      <c r="C180" s="23"/>
      <c r="D180" s="23"/>
      <c r="E180" s="23"/>
      <c r="F180" s="23"/>
      <c r="G180" s="23"/>
      <c r="H180" s="23"/>
      <c r="I180" s="23"/>
      <c r="J180" s="23"/>
    </row>
    <row r="181" spans="1:10" x14ac:dyDescent="0.2">
      <c r="A181" s="23"/>
      <c r="B181" s="23"/>
      <c r="C181" s="23"/>
      <c r="D181" s="23"/>
      <c r="E181" s="23"/>
      <c r="F181" s="23"/>
      <c r="G181" s="23"/>
      <c r="H181" s="23"/>
      <c r="I181" s="23"/>
      <c r="J181" s="23"/>
    </row>
    <row r="182" spans="1:10" x14ac:dyDescent="0.2">
      <c r="A182" s="23"/>
      <c r="B182" s="23"/>
      <c r="C182" s="23"/>
      <c r="D182" s="23"/>
      <c r="E182" s="23"/>
      <c r="F182" s="23"/>
      <c r="G182" s="23"/>
      <c r="H182" s="23"/>
      <c r="I182" s="23"/>
      <c r="J182" s="23"/>
    </row>
    <row r="183" spans="1:10" x14ac:dyDescent="0.2">
      <c r="A183" s="23"/>
      <c r="B183" s="23"/>
      <c r="C183" s="23"/>
      <c r="D183" s="23"/>
      <c r="E183" s="23"/>
      <c r="F183" s="23"/>
      <c r="G183" s="23"/>
      <c r="H183" s="23"/>
      <c r="I183" s="23"/>
      <c r="J183" s="23"/>
    </row>
    <row r="184" spans="1:10" x14ac:dyDescent="0.2">
      <c r="A184" s="23"/>
      <c r="B184" s="23"/>
      <c r="C184" s="23"/>
      <c r="D184" s="23"/>
      <c r="E184" s="23"/>
      <c r="F184" s="23"/>
      <c r="G184" s="23"/>
      <c r="H184" s="23"/>
      <c r="I184" s="23"/>
      <c r="J184" s="23"/>
    </row>
    <row r="185" spans="1:10" x14ac:dyDescent="0.2">
      <c r="A185" s="23"/>
      <c r="B185" s="23"/>
      <c r="C185" s="23"/>
      <c r="D185" s="23"/>
      <c r="E185" s="23"/>
      <c r="F185" s="23"/>
      <c r="G185" s="23"/>
      <c r="H185" s="23"/>
      <c r="I185" s="23"/>
      <c r="J185" s="23"/>
    </row>
    <row r="186" spans="1:10" x14ac:dyDescent="0.2">
      <c r="A186" s="23"/>
      <c r="B186" s="23"/>
      <c r="C186" s="23"/>
      <c r="D186" s="23"/>
      <c r="E186" s="23"/>
      <c r="F186" s="23"/>
      <c r="G186" s="23"/>
      <c r="H186" s="23"/>
      <c r="I186" s="23"/>
      <c r="J186" s="23"/>
    </row>
    <row r="187" spans="1:10" x14ac:dyDescent="0.2">
      <c r="A187" s="23"/>
      <c r="B187" s="23"/>
      <c r="C187" s="23"/>
      <c r="D187" s="23"/>
      <c r="E187" s="23"/>
      <c r="F187" s="23"/>
      <c r="G187" s="23"/>
      <c r="H187" s="23"/>
      <c r="I187" s="23"/>
      <c r="J187" s="23"/>
    </row>
    <row r="188" spans="1:10" x14ac:dyDescent="0.2">
      <c r="A188" s="23"/>
      <c r="B188" s="23"/>
      <c r="C188" s="23"/>
      <c r="D188" s="23"/>
      <c r="E188" s="23"/>
      <c r="F188" s="23"/>
      <c r="G188" s="23"/>
      <c r="H188" s="23"/>
      <c r="I188" s="23"/>
      <c r="J188" s="23"/>
    </row>
    <row r="189" spans="1:10" x14ac:dyDescent="0.2">
      <c r="A189" s="23"/>
      <c r="B189" s="23"/>
      <c r="C189" s="23"/>
      <c r="D189" s="23"/>
      <c r="E189" s="23"/>
      <c r="F189" s="23"/>
      <c r="G189" s="23"/>
      <c r="H189" s="23"/>
      <c r="I189" s="23"/>
      <c r="J189" s="23"/>
    </row>
    <row r="190" spans="1:10" x14ac:dyDescent="0.2">
      <c r="A190" s="23"/>
      <c r="B190" s="23"/>
      <c r="C190" s="23"/>
      <c r="D190" s="23"/>
      <c r="E190" s="23"/>
      <c r="F190" s="23"/>
      <c r="G190" s="23"/>
      <c r="H190" s="23"/>
      <c r="I190" s="23"/>
      <c r="J190" s="23"/>
    </row>
    <row r="191" spans="1:10" x14ac:dyDescent="0.2">
      <c r="A191" s="23"/>
      <c r="B191" s="23"/>
      <c r="C191" s="23"/>
      <c r="D191" s="23"/>
      <c r="E191" s="23"/>
      <c r="F191" s="23"/>
      <c r="G191" s="23"/>
      <c r="H191" s="23"/>
      <c r="I191" s="23"/>
      <c r="J191" s="23"/>
    </row>
    <row r="192" spans="1:10" x14ac:dyDescent="0.2">
      <c r="A192" s="23"/>
      <c r="B192" s="23"/>
      <c r="C192" s="23"/>
      <c r="D192" s="23"/>
      <c r="E192" s="23"/>
      <c r="F192" s="23"/>
      <c r="G192" s="23"/>
      <c r="H192" s="23"/>
      <c r="I192" s="23"/>
      <c r="J192" s="23"/>
    </row>
    <row r="193" spans="1:10" x14ac:dyDescent="0.2">
      <c r="A193" s="23"/>
      <c r="B193" s="23"/>
      <c r="C193" s="23"/>
      <c r="D193" s="23"/>
      <c r="E193" s="23"/>
      <c r="F193" s="23"/>
      <c r="G193" s="23"/>
      <c r="H193" s="23"/>
      <c r="I193" s="23"/>
      <c r="J193" s="23"/>
    </row>
    <row r="194" spans="1:10" x14ac:dyDescent="0.2">
      <c r="A194" s="23"/>
      <c r="B194" s="23"/>
      <c r="C194" s="23"/>
      <c r="D194" s="23"/>
      <c r="E194" s="23"/>
      <c r="F194" s="23"/>
      <c r="G194" s="23"/>
      <c r="H194" s="23"/>
      <c r="I194" s="23"/>
      <c r="J194" s="23"/>
    </row>
    <row r="195" spans="1:10" x14ac:dyDescent="0.2">
      <c r="A195" s="23"/>
      <c r="B195" s="23"/>
      <c r="C195" s="23"/>
      <c r="D195" s="23"/>
      <c r="E195" s="23"/>
      <c r="F195" s="23"/>
      <c r="G195" s="23"/>
      <c r="H195" s="23"/>
      <c r="I195" s="23"/>
      <c r="J195" s="23"/>
    </row>
    <row r="196" spans="1:10" x14ac:dyDescent="0.2">
      <c r="A196" s="23"/>
      <c r="B196" s="23"/>
      <c r="C196" s="23"/>
      <c r="D196" s="23"/>
      <c r="E196" s="23"/>
      <c r="F196" s="23"/>
      <c r="G196" s="23"/>
      <c r="H196" s="23"/>
      <c r="I196" s="23"/>
      <c r="J196" s="23"/>
    </row>
    <row r="197" spans="1:10" x14ac:dyDescent="0.2">
      <c r="A197" s="23"/>
      <c r="B197" s="23"/>
      <c r="C197" s="23"/>
      <c r="D197" s="23"/>
      <c r="E197" s="23"/>
      <c r="F197" s="23"/>
      <c r="G197" s="23"/>
      <c r="H197" s="23"/>
      <c r="I197" s="23"/>
      <c r="J197" s="23"/>
    </row>
    <row r="198" spans="1:10" x14ac:dyDescent="0.2">
      <c r="A198" s="23"/>
      <c r="B198" s="23"/>
      <c r="C198" s="23"/>
      <c r="D198" s="23"/>
      <c r="E198" s="23"/>
      <c r="F198" s="23"/>
      <c r="G198" s="23"/>
      <c r="H198" s="23"/>
      <c r="I198" s="23"/>
      <c r="J198" s="23"/>
    </row>
    <row r="199" spans="1:10" x14ac:dyDescent="0.2">
      <c r="A199" s="23"/>
      <c r="B199" s="23"/>
      <c r="C199" s="23"/>
      <c r="D199" s="23"/>
      <c r="E199" s="23"/>
      <c r="F199" s="23"/>
      <c r="G199" s="23"/>
      <c r="H199" s="23"/>
      <c r="I199" s="23"/>
      <c r="J199" s="23"/>
    </row>
    <row r="200" spans="1:10" x14ac:dyDescent="0.2">
      <c r="A200" s="23"/>
      <c r="B200" s="23"/>
      <c r="C200" s="23"/>
      <c r="D200" s="23"/>
      <c r="E200" s="23"/>
      <c r="F200" s="23"/>
      <c r="G200" s="23"/>
      <c r="H200" s="23"/>
      <c r="I200" s="23"/>
      <c r="J200" s="23"/>
    </row>
    <row r="201" spans="1:10" x14ac:dyDescent="0.2">
      <c r="A201" s="23"/>
      <c r="B201" s="23"/>
      <c r="C201" s="23"/>
      <c r="D201" s="23"/>
      <c r="E201" s="23"/>
      <c r="F201" s="23"/>
      <c r="G201" s="23"/>
      <c r="H201" s="23"/>
      <c r="I201" s="23"/>
      <c r="J201" s="23"/>
    </row>
    <row r="202" spans="1:10" x14ac:dyDescent="0.2">
      <c r="A202" s="23"/>
      <c r="B202" s="23"/>
      <c r="C202" s="23"/>
      <c r="D202" s="23"/>
      <c r="E202" s="23"/>
      <c r="F202" s="23"/>
      <c r="G202" s="23"/>
      <c r="H202" s="23"/>
      <c r="I202" s="23"/>
      <c r="J202" s="23"/>
    </row>
    <row r="203" spans="1:10" x14ac:dyDescent="0.2">
      <c r="A203" s="23"/>
      <c r="B203" s="23"/>
      <c r="C203" s="23"/>
      <c r="D203" s="23"/>
      <c r="E203" s="23"/>
      <c r="F203" s="23"/>
      <c r="G203" s="23"/>
      <c r="H203" s="23"/>
      <c r="I203" s="23"/>
      <c r="J203" s="23"/>
    </row>
    <row r="204" spans="1:10" x14ac:dyDescent="0.2">
      <c r="A204" s="23"/>
      <c r="B204" s="23"/>
      <c r="C204" s="23"/>
      <c r="D204" s="23"/>
      <c r="E204" s="23"/>
      <c r="F204" s="23"/>
      <c r="G204" s="23"/>
      <c r="H204" s="23"/>
      <c r="I204" s="23"/>
      <c r="J204" s="23"/>
    </row>
    <row r="205" spans="1:10" x14ac:dyDescent="0.2">
      <c r="A205" s="23"/>
      <c r="B205" s="23"/>
      <c r="C205" s="23"/>
      <c r="D205" s="23"/>
      <c r="E205" s="23"/>
      <c r="F205" s="23"/>
      <c r="G205" s="23"/>
      <c r="H205" s="23"/>
      <c r="I205" s="23"/>
      <c r="J205" s="23"/>
    </row>
    <row r="206" spans="1:10" x14ac:dyDescent="0.2">
      <c r="A206" s="23"/>
      <c r="B206" s="23"/>
      <c r="C206" s="23"/>
      <c r="D206" s="23"/>
      <c r="E206" s="23"/>
      <c r="F206" s="23"/>
      <c r="G206" s="23"/>
      <c r="H206" s="23"/>
      <c r="I206" s="23"/>
      <c r="J206" s="23"/>
    </row>
    <row r="207" spans="1:10" x14ac:dyDescent="0.2">
      <c r="A207" s="23"/>
      <c r="B207" s="23"/>
      <c r="C207" s="23"/>
      <c r="D207" s="23"/>
      <c r="E207" s="23"/>
      <c r="F207" s="23"/>
      <c r="G207" s="23"/>
      <c r="H207" s="23"/>
      <c r="I207" s="23"/>
      <c r="J207" s="23"/>
    </row>
    <row r="208" spans="1:10" x14ac:dyDescent="0.2">
      <c r="A208" s="23"/>
      <c r="B208" s="23"/>
      <c r="C208" s="23"/>
      <c r="D208" s="23"/>
      <c r="E208" s="23"/>
      <c r="F208" s="23"/>
      <c r="G208" s="23"/>
      <c r="H208" s="23"/>
      <c r="I208" s="23"/>
      <c r="J208" s="23"/>
    </row>
    <row r="209" spans="1:10" x14ac:dyDescent="0.2">
      <c r="A209" s="23"/>
      <c r="B209" s="23"/>
      <c r="C209" s="23"/>
      <c r="D209" s="23"/>
      <c r="E209" s="23"/>
      <c r="F209" s="23"/>
      <c r="G209" s="23"/>
      <c r="H209" s="23"/>
      <c r="I209" s="23"/>
      <c r="J209" s="23"/>
    </row>
    <row r="210" spans="1:10" x14ac:dyDescent="0.2">
      <c r="A210" s="23"/>
      <c r="B210" s="23"/>
      <c r="C210" s="23"/>
      <c r="D210" s="23"/>
      <c r="E210" s="23"/>
      <c r="F210" s="23"/>
      <c r="G210" s="23"/>
      <c r="H210" s="23"/>
      <c r="I210" s="23"/>
      <c r="J210" s="23"/>
    </row>
    <row r="211" spans="1:10" x14ac:dyDescent="0.2">
      <c r="A211" s="23"/>
      <c r="B211" s="23"/>
      <c r="C211" s="23"/>
      <c r="D211" s="23"/>
      <c r="E211" s="23"/>
      <c r="F211" s="23"/>
      <c r="G211" s="23"/>
      <c r="H211" s="23"/>
      <c r="I211" s="23"/>
      <c r="J211" s="23"/>
    </row>
    <row r="212" spans="1:10" x14ac:dyDescent="0.2">
      <c r="A212" s="23"/>
      <c r="B212" s="23"/>
      <c r="C212" s="23"/>
      <c r="D212" s="23"/>
      <c r="E212" s="23"/>
      <c r="F212" s="23"/>
      <c r="G212" s="23"/>
      <c r="H212" s="23"/>
      <c r="I212" s="23"/>
      <c r="J212" s="23"/>
    </row>
    <row r="213" spans="1:10" x14ac:dyDescent="0.2">
      <c r="A213" s="23"/>
      <c r="B213" s="23"/>
      <c r="C213" s="23"/>
      <c r="D213" s="23"/>
      <c r="E213" s="23"/>
      <c r="F213" s="23"/>
      <c r="G213" s="23"/>
      <c r="H213" s="23"/>
      <c r="I213" s="23"/>
      <c r="J213" s="23"/>
    </row>
    <row r="214" spans="1:10" x14ac:dyDescent="0.2">
      <c r="A214" s="23"/>
      <c r="B214" s="23"/>
      <c r="C214" s="23"/>
      <c r="D214" s="23"/>
      <c r="E214" s="23"/>
      <c r="F214" s="23"/>
      <c r="G214" s="23"/>
      <c r="H214" s="23"/>
      <c r="I214" s="23"/>
      <c r="J214" s="23"/>
    </row>
    <row r="215" spans="1:10" x14ac:dyDescent="0.2">
      <c r="A215" s="23"/>
      <c r="B215" s="23"/>
      <c r="C215" s="23"/>
      <c r="D215" s="23"/>
      <c r="E215" s="23"/>
      <c r="F215" s="23"/>
      <c r="G215" s="23"/>
      <c r="H215" s="23"/>
      <c r="I215" s="23"/>
      <c r="J215" s="23"/>
    </row>
    <row r="216" spans="1:10" x14ac:dyDescent="0.2">
      <c r="A216" s="23"/>
      <c r="B216" s="23"/>
      <c r="C216" s="23"/>
      <c r="D216" s="23"/>
      <c r="E216" s="23"/>
      <c r="F216" s="23"/>
      <c r="G216" s="23"/>
      <c r="H216" s="23"/>
      <c r="I216" s="23"/>
      <c r="J216" s="23"/>
    </row>
    <row r="217" spans="1:10" x14ac:dyDescent="0.2">
      <c r="A217" s="23"/>
      <c r="B217" s="23"/>
      <c r="C217" s="23"/>
      <c r="D217" s="23"/>
      <c r="E217" s="23"/>
      <c r="F217" s="23"/>
      <c r="G217" s="23"/>
      <c r="H217" s="23"/>
      <c r="I217" s="23"/>
      <c r="J217" s="23"/>
    </row>
    <row r="218" spans="1:10" x14ac:dyDescent="0.2">
      <c r="A218" s="23"/>
      <c r="B218" s="23"/>
      <c r="C218" s="23"/>
      <c r="D218" s="23"/>
      <c r="E218" s="23"/>
      <c r="F218" s="23"/>
      <c r="G218" s="23"/>
      <c r="H218" s="23"/>
      <c r="I218" s="23"/>
      <c r="J218" s="23"/>
    </row>
    <row r="219" spans="1:10" x14ac:dyDescent="0.2">
      <c r="A219" s="23"/>
      <c r="B219" s="23"/>
      <c r="C219" s="23"/>
      <c r="D219" s="23"/>
      <c r="E219" s="23"/>
      <c r="F219" s="23"/>
      <c r="G219" s="23"/>
      <c r="H219" s="23"/>
      <c r="I219" s="23"/>
      <c r="J219" s="23"/>
    </row>
    <row r="220" spans="1:10" x14ac:dyDescent="0.2">
      <c r="A220" s="23"/>
      <c r="B220" s="23"/>
      <c r="C220" s="23"/>
      <c r="D220" s="23"/>
      <c r="E220" s="23"/>
      <c r="F220" s="23"/>
      <c r="G220" s="23"/>
      <c r="H220" s="23"/>
      <c r="I220" s="23"/>
      <c r="J220" s="23"/>
    </row>
    <row r="221" spans="1:10" x14ac:dyDescent="0.2">
      <c r="A221" s="23"/>
      <c r="B221" s="23"/>
      <c r="C221" s="23"/>
      <c r="D221" s="23"/>
      <c r="E221" s="23"/>
      <c r="F221" s="23"/>
      <c r="G221" s="23"/>
      <c r="H221" s="23"/>
      <c r="I221" s="23"/>
      <c r="J221" s="23"/>
    </row>
    <row r="222" spans="1:10" x14ac:dyDescent="0.2">
      <c r="A222" s="23"/>
      <c r="B222" s="23"/>
      <c r="C222" s="23"/>
      <c r="D222" s="23"/>
      <c r="E222" s="23"/>
      <c r="F222" s="23"/>
      <c r="G222" s="23"/>
      <c r="H222" s="23"/>
      <c r="I222" s="23"/>
      <c r="J222" s="23"/>
    </row>
    <row r="223" spans="1:10" x14ac:dyDescent="0.2">
      <c r="A223" s="23"/>
      <c r="B223" s="23"/>
      <c r="C223" s="23"/>
      <c r="D223" s="23"/>
      <c r="E223" s="23"/>
      <c r="F223" s="23"/>
      <c r="G223" s="23"/>
      <c r="H223" s="23"/>
      <c r="I223" s="23"/>
      <c r="J223" s="23"/>
    </row>
    <row r="224" spans="1:10" x14ac:dyDescent="0.2">
      <c r="A224" s="23"/>
      <c r="B224" s="23"/>
      <c r="C224" s="23"/>
      <c r="D224" s="23"/>
      <c r="E224" s="23"/>
      <c r="F224" s="23"/>
      <c r="G224" s="23"/>
      <c r="H224" s="23"/>
      <c r="I224" s="23"/>
      <c r="J224" s="23"/>
    </row>
    <row r="225" spans="1:10" x14ac:dyDescent="0.2">
      <c r="A225" s="23"/>
      <c r="B225" s="23"/>
      <c r="C225" s="23"/>
      <c r="D225" s="23"/>
      <c r="E225" s="23"/>
      <c r="F225" s="23"/>
      <c r="G225" s="23"/>
      <c r="H225" s="23"/>
      <c r="I225" s="23"/>
      <c r="J225" s="23"/>
    </row>
    <row r="226" spans="1:10" x14ac:dyDescent="0.2">
      <c r="A226" s="23"/>
      <c r="B226" s="23"/>
      <c r="C226" s="23"/>
      <c r="D226" s="23"/>
      <c r="E226" s="23"/>
      <c r="F226" s="23"/>
      <c r="G226" s="23"/>
      <c r="H226" s="23"/>
      <c r="I226" s="23"/>
      <c r="J226" s="23"/>
    </row>
    <row r="227" spans="1:10" x14ac:dyDescent="0.2">
      <c r="A227" s="23"/>
      <c r="B227" s="23"/>
      <c r="C227" s="23"/>
      <c r="D227" s="23"/>
      <c r="E227" s="23"/>
      <c r="F227" s="23"/>
      <c r="G227" s="23"/>
      <c r="H227" s="23"/>
      <c r="I227" s="23"/>
      <c r="J227" s="23"/>
    </row>
    <row r="228" spans="1:10" x14ac:dyDescent="0.2">
      <c r="A228" s="23"/>
      <c r="B228" s="23"/>
      <c r="C228" s="23"/>
      <c r="D228" s="23"/>
      <c r="E228" s="23"/>
      <c r="F228" s="23"/>
      <c r="G228" s="23"/>
      <c r="H228" s="23"/>
      <c r="I228" s="23"/>
      <c r="J228" s="23"/>
    </row>
    <row r="229" spans="1:10" x14ac:dyDescent="0.2">
      <c r="A229" s="23"/>
      <c r="B229" s="23"/>
      <c r="C229" s="23"/>
      <c r="D229" s="23"/>
      <c r="E229" s="23"/>
      <c r="F229" s="23"/>
      <c r="G229" s="23"/>
      <c r="H229" s="23"/>
      <c r="I229" s="23"/>
      <c r="J229" s="23"/>
    </row>
    <row r="230" spans="1:10" x14ac:dyDescent="0.2">
      <c r="A230" s="23"/>
      <c r="B230" s="23"/>
      <c r="C230" s="23"/>
      <c r="D230" s="23"/>
      <c r="E230" s="23"/>
      <c r="F230" s="23"/>
      <c r="G230" s="23"/>
      <c r="H230" s="23"/>
      <c r="I230" s="23"/>
      <c r="J230" s="23"/>
    </row>
    <row r="231" spans="1:10" x14ac:dyDescent="0.2">
      <c r="A231" s="23"/>
      <c r="B231" s="23"/>
      <c r="C231" s="23"/>
      <c r="D231" s="23"/>
      <c r="E231" s="23"/>
      <c r="F231" s="23"/>
      <c r="G231" s="23"/>
      <c r="H231" s="23"/>
      <c r="I231" s="23"/>
      <c r="J231" s="23"/>
    </row>
    <row r="232" spans="1:10" x14ac:dyDescent="0.2">
      <c r="A232" s="23"/>
      <c r="B232" s="23"/>
      <c r="C232" s="23"/>
      <c r="D232" s="23"/>
      <c r="E232" s="23"/>
      <c r="F232" s="23"/>
      <c r="G232" s="23"/>
      <c r="H232" s="23"/>
      <c r="I232" s="23"/>
      <c r="J232" s="23"/>
    </row>
    <row r="233" spans="1:10" x14ac:dyDescent="0.2">
      <c r="A233" s="23"/>
      <c r="B233" s="23"/>
      <c r="C233" s="23"/>
      <c r="D233" s="23"/>
      <c r="E233" s="23"/>
      <c r="F233" s="23"/>
      <c r="G233" s="23"/>
      <c r="H233" s="23"/>
      <c r="I233" s="23"/>
      <c r="J233" s="23"/>
    </row>
    <row r="234" spans="1:10" x14ac:dyDescent="0.2">
      <c r="A234" s="23"/>
      <c r="B234" s="23"/>
      <c r="C234" s="23"/>
      <c r="D234" s="23"/>
      <c r="E234" s="23"/>
      <c r="F234" s="23"/>
      <c r="G234" s="23"/>
      <c r="H234" s="23"/>
      <c r="I234" s="23"/>
      <c r="J234" s="23"/>
    </row>
    <row r="235" spans="1:10" x14ac:dyDescent="0.2">
      <c r="A235" s="23"/>
      <c r="B235" s="23"/>
      <c r="C235" s="23"/>
      <c r="D235" s="23"/>
      <c r="E235" s="23"/>
      <c r="F235" s="23"/>
      <c r="G235" s="23"/>
      <c r="H235" s="23"/>
      <c r="I235" s="23"/>
      <c r="J235" s="23"/>
    </row>
    <row r="236" spans="1:10" x14ac:dyDescent="0.2">
      <c r="A236" s="23"/>
      <c r="B236" s="23"/>
      <c r="C236" s="23"/>
      <c r="D236" s="23"/>
      <c r="E236" s="23"/>
      <c r="F236" s="23"/>
      <c r="G236" s="23"/>
      <c r="H236" s="23"/>
      <c r="I236" s="23"/>
      <c r="J236" s="23"/>
    </row>
    <row r="237" spans="1:10" x14ac:dyDescent="0.2">
      <c r="A237" s="23"/>
      <c r="B237" s="23"/>
      <c r="C237" s="23"/>
      <c r="D237" s="23"/>
      <c r="E237" s="23"/>
      <c r="F237" s="23"/>
      <c r="G237" s="23"/>
      <c r="H237" s="23"/>
      <c r="I237" s="23"/>
      <c r="J237" s="23"/>
    </row>
    <row r="238" spans="1:10" x14ac:dyDescent="0.2">
      <c r="A238" s="23"/>
      <c r="B238" s="23"/>
      <c r="C238" s="23"/>
      <c r="D238" s="23"/>
      <c r="E238" s="23"/>
      <c r="F238" s="23"/>
      <c r="G238" s="23"/>
      <c r="H238" s="23"/>
      <c r="I238" s="23"/>
      <c r="J238" s="23"/>
    </row>
    <row r="239" spans="1:10" x14ac:dyDescent="0.2">
      <c r="A239" s="23"/>
      <c r="B239" s="23"/>
      <c r="C239" s="23"/>
      <c r="D239" s="23"/>
      <c r="E239" s="23"/>
      <c r="F239" s="23"/>
      <c r="G239" s="23"/>
      <c r="H239" s="23"/>
      <c r="I239" s="23"/>
      <c r="J239" s="23"/>
    </row>
    <row r="240" spans="1:10" x14ac:dyDescent="0.2">
      <c r="A240" s="23"/>
      <c r="B240" s="23"/>
      <c r="C240" s="23"/>
      <c r="D240" s="23"/>
      <c r="E240" s="23"/>
      <c r="F240" s="23"/>
      <c r="G240" s="23"/>
      <c r="H240" s="23"/>
      <c r="I240" s="23"/>
      <c r="J240" s="23"/>
    </row>
    <row r="241" spans="1:10" x14ac:dyDescent="0.2">
      <c r="A241" s="23"/>
      <c r="B241" s="23"/>
      <c r="C241" s="23"/>
      <c r="D241" s="23"/>
      <c r="E241" s="23"/>
      <c r="F241" s="23"/>
      <c r="G241" s="23"/>
      <c r="H241" s="23"/>
      <c r="I241" s="23"/>
      <c r="J241" s="23"/>
    </row>
    <row r="242" spans="1:10" x14ac:dyDescent="0.2">
      <c r="A242" s="23"/>
      <c r="B242" s="23"/>
      <c r="C242" s="23"/>
      <c r="D242" s="23"/>
      <c r="E242" s="23"/>
      <c r="F242" s="23"/>
      <c r="G242" s="23"/>
      <c r="H242" s="23"/>
      <c r="I242" s="23"/>
      <c r="J242" s="23"/>
    </row>
    <row r="243" spans="1:10" x14ac:dyDescent="0.2">
      <c r="A243" s="23"/>
      <c r="B243" s="23"/>
      <c r="C243" s="23"/>
      <c r="D243" s="23"/>
      <c r="E243" s="23"/>
      <c r="F243" s="23"/>
      <c r="G243" s="23"/>
      <c r="H243" s="23"/>
      <c r="I243" s="23"/>
      <c r="J243" s="23"/>
    </row>
    <row r="244" spans="1:10" x14ac:dyDescent="0.2">
      <c r="A244" s="23"/>
      <c r="B244" s="23"/>
      <c r="C244" s="23"/>
      <c r="D244" s="23"/>
      <c r="E244" s="23"/>
      <c r="F244" s="23"/>
      <c r="G244" s="23"/>
      <c r="H244" s="23"/>
      <c r="I244" s="23"/>
      <c r="J244" s="23"/>
    </row>
    <row r="245" spans="1:10" x14ac:dyDescent="0.2">
      <c r="A245" s="23"/>
      <c r="B245" s="23"/>
      <c r="C245" s="23"/>
      <c r="D245" s="23"/>
      <c r="E245" s="23"/>
      <c r="F245" s="23"/>
      <c r="G245" s="23"/>
      <c r="H245" s="23"/>
      <c r="I245" s="23"/>
      <c r="J245" s="23"/>
    </row>
    <row r="246" spans="1:10" x14ac:dyDescent="0.2">
      <c r="A246" s="23"/>
      <c r="B246" s="23"/>
      <c r="C246" s="23"/>
      <c r="D246" s="23"/>
      <c r="E246" s="23"/>
      <c r="F246" s="23"/>
      <c r="G246" s="23"/>
      <c r="H246" s="23"/>
      <c r="I246" s="23"/>
      <c r="J246" s="23"/>
    </row>
    <row r="247" spans="1:10" x14ac:dyDescent="0.2">
      <c r="A247" s="23"/>
      <c r="B247" s="23"/>
      <c r="C247" s="23"/>
      <c r="D247" s="23"/>
      <c r="E247" s="23"/>
      <c r="F247" s="23"/>
      <c r="G247" s="23"/>
      <c r="H247" s="23"/>
      <c r="I247" s="23"/>
      <c r="J247" s="23"/>
    </row>
    <row r="248" spans="1:10" x14ac:dyDescent="0.2">
      <c r="A248" s="23"/>
      <c r="B248" s="23"/>
      <c r="C248" s="23"/>
      <c r="D248" s="23"/>
      <c r="E248" s="23"/>
      <c r="F248" s="23"/>
      <c r="G248" s="23"/>
      <c r="H248" s="23"/>
      <c r="I248" s="23"/>
      <c r="J248" s="23"/>
    </row>
    <row r="249" spans="1:10" x14ac:dyDescent="0.2">
      <c r="A249" s="23"/>
      <c r="B249" s="23"/>
      <c r="C249" s="23"/>
      <c r="D249" s="23"/>
      <c r="E249" s="23"/>
      <c r="F249" s="23"/>
      <c r="G249" s="23"/>
      <c r="H249" s="23"/>
      <c r="I249" s="23"/>
      <c r="J249" s="23"/>
    </row>
    <row r="250" spans="1:10" x14ac:dyDescent="0.2">
      <c r="A250" s="23"/>
      <c r="B250" s="23"/>
      <c r="C250" s="23"/>
      <c r="D250" s="23"/>
      <c r="E250" s="23"/>
      <c r="F250" s="23"/>
      <c r="G250" s="23"/>
      <c r="H250" s="23"/>
      <c r="I250" s="23"/>
      <c r="J250" s="23"/>
    </row>
    <row r="251" spans="1:10" x14ac:dyDescent="0.2">
      <c r="A251" s="23"/>
      <c r="B251" s="23"/>
      <c r="C251" s="23"/>
      <c r="D251" s="23"/>
      <c r="E251" s="23"/>
      <c r="F251" s="23"/>
      <c r="G251" s="23"/>
      <c r="H251" s="23"/>
      <c r="I251" s="23"/>
      <c r="J251" s="23"/>
    </row>
  </sheetData>
  <sheetProtection selectLockedCells="1"/>
  <pageMargins left="0" right="0" top="0" bottom="0"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14999847407452621"/>
  </sheetPr>
  <dimension ref="B1:Z95"/>
  <sheetViews>
    <sheetView topLeftCell="B14" zoomScale="85" zoomScaleNormal="85" workbookViewId="0">
      <selection activeCell="Q17" sqref="Q17:Z17"/>
    </sheetView>
  </sheetViews>
  <sheetFormatPr baseColWidth="10" defaultRowHeight="15" x14ac:dyDescent="0.25"/>
  <cols>
    <col min="1" max="1" width="11.42578125" style="279"/>
    <col min="2" max="2" width="4.5703125" style="279" customWidth="1"/>
    <col min="3" max="5" width="2.5703125" style="279" customWidth="1"/>
    <col min="6" max="7" width="2" style="279" customWidth="1"/>
    <col min="8" max="8" width="21.42578125" style="279" bestFit="1" customWidth="1"/>
    <col min="9" max="9" width="4.5703125" style="279" customWidth="1"/>
    <col min="10" max="10" width="52.140625" style="279" bestFit="1" customWidth="1"/>
    <col min="11" max="11" width="4.5703125" style="279" customWidth="1"/>
    <col min="12" max="12" width="74.5703125" style="279" bestFit="1" customWidth="1"/>
    <col min="13" max="13" width="3" style="279" customWidth="1"/>
    <col min="14" max="15" width="11.42578125" style="279"/>
    <col min="16" max="16" width="67.140625" style="279" bestFit="1" customWidth="1"/>
    <col min="17" max="16384" width="11.42578125" style="279"/>
  </cols>
  <sheetData>
    <row r="1" spans="2:22" ht="45" customHeight="1" thickBot="1" x14ac:dyDescent="0.3">
      <c r="B1" s="542" t="s">
        <v>1243</v>
      </c>
      <c r="C1" s="543"/>
      <c r="D1" s="543"/>
      <c r="E1" s="543"/>
      <c r="F1" s="543"/>
      <c r="G1" s="543"/>
      <c r="H1" s="543"/>
      <c r="I1" s="543"/>
      <c r="J1" s="543"/>
      <c r="K1" s="543"/>
      <c r="L1" s="543"/>
      <c r="M1" s="543"/>
      <c r="N1" s="543"/>
      <c r="O1" s="543"/>
      <c r="P1" s="544"/>
    </row>
    <row r="2" spans="2:22" ht="6.75" customHeight="1" x14ac:dyDescent="0.25"/>
    <row r="3" spans="2:22" x14ac:dyDescent="0.25">
      <c r="B3" s="545" t="s">
        <v>76</v>
      </c>
      <c r="C3" s="546"/>
      <c r="D3" s="546"/>
      <c r="E3" s="546"/>
      <c r="F3" s="546"/>
      <c r="G3" s="546"/>
      <c r="H3" s="546"/>
      <c r="I3" s="546"/>
      <c r="J3" s="546"/>
      <c r="K3" s="546"/>
      <c r="L3" s="546"/>
      <c r="M3" s="546"/>
      <c r="N3" s="546"/>
      <c r="O3" s="546"/>
      <c r="P3" s="547"/>
    </row>
    <row r="4" spans="2:22" x14ac:dyDescent="0.25">
      <c r="B4" s="548"/>
      <c r="C4" s="549"/>
      <c r="D4" s="549"/>
      <c r="E4" s="549"/>
      <c r="F4" s="549"/>
      <c r="G4" s="549"/>
      <c r="H4" s="549"/>
      <c r="I4" s="549"/>
      <c r="J4" s="549"/>
      <c r="K4" s="549"/>
      <c r="L4" s="549"/>
      <c r="M4" s="549"/>
      <c r="N4" s="549"/>
      <c r="O4" s="549"/>
      <c r="P4" s="550"/>
    </row>
    <row r="5" spans="2:22" x14ac:dyDescent="0.25">
      <c r="B5" s="551"/>
      <c r="C5" s="552"/>
      <c r="D5" s="552"/>
      <c r="E5" s="552"/>
      <c r="F5" s="552"/>
      <c r="G5" s="552"/>
      <c r="H5" s="552"/>
      <c r="I5" s="552"/>
      <c r="J5" s="552"/>
      <c r="K5" s="552"/>
      <c r="L5" s="552"/>
      <c r="M5" s="552"/>
      <c r="N5" s="552"/>
      <c r="O5" s="552"/>
      <c r="P5" s="553"/>
    </row>
    <row r="8" spans="2:22" x14ac:dyDescent="0.25">
      <c r="B8" s="554" t="s">
        <v>79</v>
      </c>
      <c r="C8" s="554"/>
      <c r="D8" s="554"/>
      <c r="E8" s="554"/>
      <c r="F8" s="554"/>
      <c r="G8" s="554"/>
      <c r="H8" s="554"/>
      <c r="I8" s="555" t="s">
        <v>80</v>
      </c>
      <c r="J8" s="555"/>
      <c r="K8" s="308" t="s">
        <v>81</v>
      </c>
      <c r="L8" s="308" t="s">
        <v>1761</v>
      </c>
      <c r="M8" s="280"/>
      <c r="N8" s="281" t="s">
        <v>82</v>
      </c>
      <c r="O8" s="282" t="s">
        <v>83</v>
      </c>
      <c r="P8" s="282" t="s">
        <v>84</v>
      </c>
    </row>
    <row r="9" spans="2:22" x14ac:dyDescent="0.25">
      <c r="B9" s="283">
        <v>1</v>
      </c>
      <c r="C9" s="284"/>
      <c r="D9" s="284"/>
      <c r="E9" s="284"/>
      <c r="F9" s="284"/>
      <c r="G9" s="284"/>
      <c r="H9" s="285" t="s">
        <v>1244</v>
      </c>
      <c r="I9" s="286"/>
      <c r="J9" s="287"/>
      <c r="K9" s="283"/>
      <c r="L9" s="285"/>
      <c r="M9" s="288"/>
      <c r="N9" s="281"/>
      <c r="O9" s="282"/>
      <c r="P9" s="282"/>
    </row>
    <row r="10" spans="2:22" x14ac:dyDescent="0.25">
      <c r="B10" s="289"/>
      <c r="C10" s="288" t="s">
        <v>87</v>
      </c>
      <c r="D10" s="288" t="s">
        <v>88</v>
      </c>
      <c r="E10" s="288" t="s">
        <v>89</v>
      </c>
      <c r="F10" s="290" t="s">
        <v>90</v>
      </c>
      <c r="G10" s="288"/>
      <c r="H10" s="291"/>
      <c r="I10" s="289">
        <v>1</v>
      </c>
      <c r="J10" s="288" t="s">
        <v>91</v>
      </c>
      <c r="K10" s="289"/>
      <c r="L10" s="292" t="s">
        <v>91</v>
      </c>
      <c r="M10" s="293"/>
      <c r="N10" s="294"/>
      <c r="O10" s="295"/>
      <c r="P10" s="295"/>
    </row>
    <row r="11" spans="2:22" x14ac:dyDescent="0.25">
      <c r="B11" s="289"/>
      <c r="C11" s="289"/>
      <c r="D11" s="289"/>
      <c r="E11" s="289" t="s">
        <v>0</v>
      </c>
      <c r="F11" s="289"/>
      <c r="G11" s="289"/>
      <c r="H11" s="296"/>
      <c r="I11" s="289"/>
      <c r="J11" s="288"/>
      <c r="K11" s="289">
        <v>1</v>
      </c>
      <c r="L11" s="291" t="s">
        <v>1245</v>
      </c>
      <c r="M11" s="288">
        <v>1</v>
      </c>
      <c r="N11" s="294" t="s">
        <v>1246</v>
      </c>
      <c r="O11" s="295" t="s">
        <v>95</v>
      </c>
      <c r="P11" s="295" t="s">
        <v>1247</v>
      </c>
      <c r="Q11" s="279" t="s">
        <v>1743</v>
      </c>
      <c r="R11" s="279" t="s">
        <v>1744</v>
      </c>
      <c r="S11" s="279" t="s">
        <v>1745</v>
      </c>
      <c r="T11" s="279" t="s">
        <v>1746</v>
      </c>
      <c r="U11" s="279" t="s">
        <v>1747</v>
      </c>
      <c r="V11" s="279" t="s">
        <v>1748</v>
      </c>
    </row>
    <row r="12" spans="2:22" x14ac:dyDescent="0.25">
      <c r="B12" s="289"/>
      <c r="C12" s="289"/>
      <c r="D12" s="289"/>
      <c r="E12" s="289"/>
      <c r="F12" s="289"/>
      <c r="G12" s="289"/>
      <c r="H12" s="296"/>
      <c r="I12" s="289"/>
      <c r="J12" s="288"/>
      <c r="K12" s="289">
        <v>2</v>
      </c>
      <c r="L12" s="291" t="s">
        <v>1248</v>
      </c>
      <c r="M12" s="288">
        <v>2</v>
      </c>
      <c r="N12" s="294" t="s">
        <v>1246</v>
      </c>
      <c r="O12" s="295" t="s">
        <v>100</v>
      </c>
      <c r="P12" s="295" t="s">
        <v>1249</v>
      </c>
      <c r="Q12" s="279" t="s">
        <v>1743</v>
      </c>
      <c r="R12" s="279" t="s">
        <v>1744</v>
      </c>
      <c r="S12" s="279" t="s">
        <v>1745</v>
      </c>
      <c r="T12" s="279" t="s">
        <v>1747</v>
      </c>
    </row>
    <row r="13" spans="2:22" x14ac:dyDescent="0.25">
      <c r="B13" s="289"/>
      <c r="C13" s="289" t="s">
        <v>0</v>
      </c>
      <c r="D13" s="289" t="s">
        <v>0</v>
      </c>
      <c r="E13" s="289"/>
      <c r="F13" s="289"/>
      <c r="G13" s="289"/>
      <c r="H13" s="296"/>
      <c r="I13" s="289"/>
      <c r="J13" s="288"/>
      <c r="K13" s="289">
        <v>3</v>
      </c>
      <c r="L13" s="291" t="s">
        <v>1250</v>
      </c>
      <c r="M13" s="288">
        <v>3</v>
      </c>
      <c r="N13" s="294" t="s">
        <v>1246</v>
      </c>
      <c r="O13" s="295" t="s">
        <v>103</v>
      </c>
      <c r="P13" s="295" t="s">
        <v>1251</v>
      </c>
      <c r="Q13" s="279" t="s">
        <v>1743</v>
      </c>
      <c r="R13" s="279" t="s">
        <v>1745</v>
      </c>
      <c r="S13" s="279" t="s">
        <v>1747</v>
      </c>
      <c r="T13" s="279" t="s">
        <v>1748</v>
      </c>
    </row>
    <row r="14" spans="2:22" x14ac:dyDescent="0.25">
      <c r="B14" s="289"/>
      <c r="C14" s="288"/>
      <c r="D14" s="288"/>
      <c r="E14" s="288"/>
      <c r="F14" s="288"/>
      <c r="G14" s="288"/>
      <c r="H14" s="291"/>
      <c r="I14" s="297"/>
      <c r="J14" s="298"/>
      <c r="K14" s="297"/>
      <c r="L14" s="299"/>
      <c r="M14" s="298"/>
      <c r="N14" s="300"/>
      <c r="O14" s="301"/>
      <c r="P14" s="301"/>
    </row>
    <row r="15" spans="2:22" x14ac:dyDescent="0.25">
      <c r="B15" s="289"/>
      <c r="C15" s="288"/>
      <c r="D15" s="288"/>
      <c r="E15" s="288"/>
      <c r="F15" s="288"/>
      <c r="G15" s="288"/>
      <c r="H15" s="291"/>
      <c r="N15" s="302"/>
    </row>
    <row r="16" spans="2:22" x14ac:dyDescent="0.25">
      <c r="B16" s="289"/>
      <c r="C16" s="288"/>
      <c r="D16" s="288"/>
      <c r="E16" s="288"/>
      <c r="F16" s="288"/>
      <c r="G16" s="288"/>
      <c r="H16" s="291"/>
      <c r="I16" s="283">
        <v>2</v>
      </c>
      <c r="J16" s="284" t="s">
        <v>1252</v>
      </c>
      <c r="K16" s="283"/>
      <c r="L16" s="303" t="s">
        <v>1253</v>
      </c>
      <c r="M16" s="284"/>
      <c r="N16" s="281"/>
      <c r="O16" s="282"/>
      <c r="P16" s="282"/>
    </row>
    <row r="17" spans="2:26" x14ac:dyDescent="0.25">
      <c r="B17" s="289"/>
      <c r="C17" s="289" t="s">
        <v>0</v>
      </c>
      <c r="D17" s="289"/>
      <c r="E17" s="289" t="s">
        <v>0</v>
      </c>
      <c r="F17" s="289"/>
      <c r="G17" s="289"/>
      <c r="H17" s="296"/>
      <c r="I17" s="289"/>
      <c r="J17" s="288"/>
      <c r="K17" s="289">
        <v>1</v>
      </c>
      <c r="L17" s="291" t="s">
        <v>1254</v>
      </c>
      <c r="M17" s="288">
        <v>1</v>
      </c>
      <c r="N17" s="294" t="s">
        <v>1255</v>
      </c>
      <c r="O17" s="295" t="s">
        <v>135</v>
      </c>
      <c r="P17" s="295" t="s">
        <v>1256</v>
      </c>
      <c r="Q17" s="279" t="s">
        <v>1743</v>
      </c>
      <c r="R17" s="279" t="s">
        <v>1744</v>
      </c>
      <c r="S17" s="279" t="s">
        <v>1745</v>
      </c>
      <c r="T17" s="279" t="s">
        <v>1746</v>
      </c>
      <c r="U17" s="279" t="s">
        <v>1749</v>
      </c>
      <c r="V17" s="279" t="s">
        <v>1747</v>
      </c>
      <c r="W17" s="279" t="s">
        <v>1750</v>
      </c>
      <c r="X17" s="279" t="s">
        <v>1748</v>
      </c>
      <c r="Y17" s="279" t="s">
        <v>1751</v>
      </c>
      <c r="Z17" s="279" t="s">
        <v>1752</v>
      </c>
    </row>
    <row r="18" spans="2:26" x14ac:dyDescent="0.25">
      <c r="B18" s="289"/>
      <c r="C18" s="289"/>
      <c r="D18" s="289"/>
      <c r="E18" s="289"/>
      <c r="F18" s="289"/>
      <c r="G18" s="289"/>
      <c r="H18" s="296"/>
      <c r="I18" s="289"/>
      <c r="J18" s="288"/>
      <c r="K18" s="289">
        <v>2</v>
      </c>
      <c r="L18" s="291" t="s">
        <v>1257</v>
      </c>
      <c r="M18" s="288">
        <v>2</v>
      </c>
      <c r="N18" s="294" t="s">
        <v>1255</v>
      </c>
      <c r="O18" s="295" t="s">
        <v>137</v>
      </c>
      <c r="P18" s="295" t="s">
        <v>1258</v>
      </c>
      <c r="Q18" s="279" t="s">
        <v>1743</v>
      </c>
      <c r="R18" s="279" t="s">
        <v>1745</v>
      </c>
      <c r="S18" s="279" t="s">
        <v>1749</v>
      </c>
      <c r="T18" s="279" t="s">
        <v>1750</v>
      </c>
      <c r="U18" s="279" t="s">
        <v>1751</v>
      </c>
    </row>
    <row r="19" spans="2:26" x14ac:dyDescent="0.25">
      <c r="B19" s="289"/>
      <c r="C19" s="289"/>
      <c r="D19" s="289"/>
      <c r="E19" s="289" t="s">
        <v>0</v>
      </c>
      <c r="F19" s="289"/>
      <c r="G19" s="289"/>
      <c r="H19" s="296"/>
      <c r="I19" s="289"/>
      <c r="J19" s="288"/>
      <c r="K19" s="289">
        <v>3</v>
      </c>
      <c r="L19" s="291" t="s">
        <v>1259</v>
      </c>
      <c r="M19" s="288">
        <v>3</v>
      </c>
      <c r="N19" s="294" t="s">
        <v>1255</v>
      </c>
      <c r="O19" s="295" t="s">
        <v>140</v>
      </c>
      <c r="P19" s="295" t="s">
        <v>1260</v>
      </c>
      <c r="Q19" s="279" t="s">
        <v>1743</v>
      </c>
      <c r="R19" s="279" t="s">
        <v>1749</v>
      </c>
      <c r="S19" s="279" t="s">
        <v>1750</v>
      </c>
      <c r="T19" s="279" t="s">
        <v>1751</v>
      </c>
      <c r="U19" s="279" t="s">
        <v>1753</v>
      </c>
    </row>
    <row r="20" spans="2:26" x14ac:dyDescent="0.25">
      <c r="B20" s="289"/>
      <c r="C20" s="289" t="s">
        <v>0</v>
      </c>
      <c r="D20" s="289" t="s">
        <v>0</v>
      </c>
      <c r="E20" s="289"/>
      <c r="F20" s="289"/>
      <c r="G20" s="289"/>
      <c r="H20" s="296"/>
      <c r="I20" s="289"/>
      <c r="J20" s="288"/>
      <c r="K20" s="289">
        <v>4</v>
      </c>
      <c r="L20" s="291" t="s">
        <v>1261</v>
      </c>
      <c r="M20" s="288">
        <v>4</v>
      </c>
      <c r="N20" s="294" t="s">
        <v>1255</v>
      </c>
      <c r="O20" s="295" t="s">
        <v>143</v>
      </c>
      <c r="P20" s="295" t="s">
        <v>1262</v>
      </c>
      <c r="Q20" s="279" t="s">
        <v>1754</v>
      </c>
    </row>
    <row r="21" spans="2:26" x14ac:dyDescent="0.25">
      <c r="B21" s="289"/>
      <c r="C21" s="289"/>
      <c r="D21" s="289"/>
      <c r="E21" s="289"/>
      <c r="F21" s="289"/>
      <c r="G21" s="289"/>
      <c r="H21" s="296"/>
      <c r="I21" s="289"/>
      <c r="J21" s="288"/>
      <c r="K21" s="289">
        <v>5</v>
      </c>
      <c r="L21" s="291" t="s">
        <v>1263</v>
      </c>
      <c r="M21" s="288">
        <v>5</v>
      </c>
      <c r="N21" s="294" t="s">
        <v>1264</v>
      </c>
      <c r="O21" s="295" t="s">
        <v>145</v>
      </c>
      <c r="P21" s="295" t="s">
        <v>1262</v>
      </c>
      <c r="Q21" s="279" t="s">
        <v>1754</v>
      </c>
    </row>
    <row r="22" spans="2:26" x14ac:dyDescent="0.25">
      <c r="B22" s="289"/>
      <c r="C22" s="289"/>
      <c r="D22" s="289"/>
      <c r="E22" s="289"/>
      <c r="F22" s="289"/>
      <c r="G22" s="289"/>
      <c r="H22" s="296"/>
      <c r="I22" s="289"/>
      <c r="J22" s="288"/>
      <c r="K22" s="289">
        <v>6</v>
      </c>
      <c r="L22" s="291" t="s">
        <v>1265</v>
      </c>
      <c r="M22" s="288">
        <v>6</v>
      </c>
      <c r="N22" s="294" t="s">
        <v>1255</v>
      </c>
      <c r="O22" s="295" t="s">
        <v>147</v>
      </c>
      <c r="P22" s="295" t="s">
        <v>1266</v>
      </c>
      <c r="Q22" s="279" t="s">
        <v>1743</v>
      </c>
      <c r="R22" s="279" t="s">
        <v>1755</v>
      </c>
      <c r="S22" s="279" t="s">
        <v>1756</v>
      </c>
      <c r="T22" s="279" t="s">
        <v>1754</v>
      </c>
    </row>
    <row r="23" spans="2:26" x14ac:dyDescent="0.25">
      <c r="B23" s="289"/>
      <c r="C23" s="288"/>
      <c r="D23" s="288"/>
      <c r="E23" s="288"/>
      <c r="F23" s="288"/>
      <c r="G23" s="288"/>
      <c r="H23" s="291"/>
      <c r="I23" s="297"/>
      <c r="J23" s="298"/>
      <c r="K23" s="297"/>
      <c r="L23" s="299"/>
      <c r="M23" s="298"/>
      <c r="N23" s="300"/>
      <c r="O23" s="301"/>
      <c r="P23" s="301"/>
    </row>
    <row r="24" spans="2:26" x14ac:dyDescent="0.25">
      <c r="B24" s="289"/>
      <c r="C24" s="288"/>
      <c r="D24" s="288"/>
      <c r="E24" s="288"/>
      <c r="F24" s="288"/>
      <c r="G24" s="288"/>
      <c r="H24" s="291"/>
      <c r="N24" s="302"/>
    </row>
    <row r="25" spans="2:26" x14ac:dyDescent="0.25">
      <c r="B25" s="289"/>
      <c r="C25" s="288"/>
      <c r="D25" s="288"/>
      <c r="E25" s="288"/>
      <c r="F25" s="288"/>
      <c r="G25" s="288"/>
      <c r="H25" s="291"/>
      <c r="I25" s="283">
        <v>3</v>
      </c>
      <c r="J25" s="284" t="s">
        <v>1267</v>
      </c>
      <c r="K25" s="283"/>
      <c r="L25" s="303" t="s">
        <v>1268</v>
      </c>
      <c r="M25" s="284"/>
      <c r="N25" s="281"/>
      <c r="O25" s="282"/>
      <c r="P25" s="282"/>
    </row>
    <row r="26" spans="2:26" x14ac:dyDescent="0.25">
      <c r="B26" s="289"/>
      <c r="C26" s="289"/>
      <c r="D26" s="289" t="s">
        <v>0</v>
      </c>
      <c r="E26" s="289"/>
      <c r="F26" s="289"/>
      <c r="G26" s="289"/>
      <c r="H26" s="296"/>
      <c r="I26" s="289"/>
      <c r="J26" s="288"/>
      <c r="K26" s="289">
        <v>1</v>
      </c>
      <c r="L26" s="291" t="s">
        <v>1269</v>
      </c>
      <c r="M26" s="288">
        <v>1</v>
      </c>
      <c r="N26" s="294" t="s">
        <v>94</v>
      </c>
      <c r="O26" s="295" t="s">
        <v>171</v>
      </c>
      <c r="P26" s="295" t="s">
        <v>1270</v>
      </c>
      <c r="Q26" s="279" t="s">
        <v>1748</v>
      </c>
      <c r="R26" s="279" t="s">
        <v>1754</v>
      </c>
      <c r="S26" s="279" t="s">
        <v>1752</v>
      </c>
    </row>
    <row r="27" spans="2:26" x14ac:dyDescent="0.25">
      <c r="B27" s="289"/>
      <c r="C27" s="289" t="s">
        <v>0</v>
      </c>
      <c r="D27" s="289" t="s">
        <v>0</v>
      </c>
      <c r="E27" s="289"/>
      <c r="F27" s="289"/>
      <c r="G27" s="289"/>
      <c r="H27" s="296"/>
      <c r="I27" s="289"/>
      <c r="J27" s="288"/>
      <c r="K27" s="289">
        <v>2</v>
      </c>
      <c r="L27" s="291" t="s">
        <v>1271</v>
      </c>
      <c r="M27" s="288">
        <v>2</v>
      </c>
      <c r="N27" s="294" t="s">
        <v>94</v>
      </c>
      <c r="O27" s="295" t="s">
        <v>174</v>
      </c>
      <c r="P27" s="295" t="s">
        <v>1272</v>
      </c>
      <c r="Q27" s="279" t="s">
        <v>1748</v>
      </c>
      <c r="R27" s="279" t="s">
        <v>1752</v>
      </c>
    </row>
    <row r="28" spans="2:26" x14ac:dyDescent="0.25">
      <c r="B28" s="289"/>
      <c r="C28" s="289" t="s">
        <v>0</v>
      </c>
      <c r="D28" s="289"/>
      <c r="E28" s="289"/>
      <c r="F28" s="289"/>
      <c r="G28" s="289"/>
      <c r="H28" s="296"/>
      <c r="I28" s="289"/>
      <c r="J28" s="288"/>
      <c r="K28" s="289">
        <v>3</v>
      </c>
      <c r="L28" s="291" t="s">
        <v>1273</v>
      </c>
      <c r="M28" s="288">
        <v>3</v>
      </c>
      <c r="N28" s="294" t="s">
        <v>94</v>
      </c>
      <c r="O28" s="295" t="s">
        <v>177</v>
      </c>
      <c r="P28" s="295" t="s">
        <v>1272</v>
      </c>
      <c r="Q28" s="279" t="s">
        <v>1752</v>
      </c>
    </row>
    <row r="29" spans="2:26" x14ac:dyDescent="0.25">
      <c r="B29" s="289"/>
      <c r="C29" s="289"/>
      <c r="D29" s="289"/>
      <c r="E29" s="289" t="s">
        <v>0</v>
      </c>
      <c r="F29" s="289"/>
      <c r="G29" s="289"/>
      <c r="H29" s="296"/>
      <c r="I29" s="289"/>
      <c r="J29" s="288"/>
      <c r="K29" s="289">
        <v>4</v>
      </c>
      <c r="L29" s="291" t="s">
        <v>1274</v>
      </c>
      <c r="M29" s="288">
        <v>4</v>
      </c>
      <c r="N29" s="294" t="s">
        <v>94</v>
      </c>
      <c r="O29" s="295" t="s">
        <v>179</v>
      </c>
      <c r="P29" s="295" t="s">
        <v>1272</v>
      </c>
      <c r="Q29" s="279" t="s">
        <v>1754</v>
      </c>
      <c r="R29" s="279" t="s">
        <v>1752</v>
      </c>
    </row>
    <row r="30" spans="2:26" x14ac:dyDescent="0.25">
      <c r="B30" s="289"/>
      <c r="C30" s="289"/>
      <c r="D30" s="289"/>
      <c r="E30" s="289"/>
      <c r="F30" s="289"/>
      <c r="G30" s="289"/>
      <c r="H30" s="296"/>
      <c r="I30" s="289"/>
      <c r="J30" s="288"/>
      <c r="K30" s="289">
        <v>5</v>
      </c>
      <c r="L30" s="291" t="s">
        <v>1275</v>
      </c>
      <c r="M30" s="288">
        <v>5</v>
      </c>
      <c r="N30" s="294" t="s">
        <v>94</v>
      </c>
      <c r="O30" s="295" t="s">
        <v>181</v>
      </c>
      <c r="P30" s="295" t="s">
        <v>1272</v>
      </c>
      <c r="Q30" s="279" t="s">
        <v>1752</v>
      </c>
    </row>
    <row r="31" spans="2:26" x14ac:dyDescent="0.25">
      <c r="B31" s="289"/>
      <c r="C31" s="289"/>
      <c r="D31" s="289"/>
      <c r="E31" s="289" t="s">
        <v>0</v>
      </c>
      <c r="F31" s="289"/>
      <c r="G31" s="289"/>
      <c r="H31" s="296"/>
      <c r="I31" s="289"/>
      <c r="J31" s="288"/>
      <c r="K31" s="289">
        <v>6</v>
      </c>
      <c r="L31" s="291" t="s">
        <v>1276</v>
      </c>
      <c r="M31" s="288">
        <v>6</v>
      </c>
      <c r="N31" s="294" t="s">
        <v>94</v>
      </c>
      <c r="O31" s="295" t="s">
        <v>184</v>
      </c>
      <c r="P31" s="295" t="s">
        <v>1272</v>
      </c>
      <c r="Q31" s="279" t="s">
        <v>1752</v>
      </c>
    </row>
    <row r="32" spans="2:26" x14ac:dyDescent="0.25">
      <c r="B32" s="289"/>
      <c r="C32" s="288"/>
      <c r="D32" s="288"/>
      <c r="E32" s="288"/>
      <c r="F32" s="288"/>
      <c r="G32" s="288"/>
      <c r="H32" s="291"/>
      <c r="I32" s="297"/>
      <c r="J32" s="298"/>
      <c r="K32" s="297"/>
      <c r="L32" s="299"/>
      <c r="M32" s="298"/>
      <c r="N32" s="300"/>
      <c r="O32" s="301"/>
      <c r="P32" s="301"/>
    </row>
    <row r="33" spans="2:21" x14ac:dyDescent="0.25">
      <c r="B33" s="289"/>
      <c r="C33" s="288"/>
      <c r="D33" s="288"/>
      <c r="E33" s="288"/>
      <c r="F33" s="288"/>
      <c r="G33" s="288"/>
      <c r="H33" s="291"/>
      <c r="N33" s="302"/>
    </row>
    <row r="34" spans="2:21" x14ac:dyDescent="0.25">
      <c r="B34" s="289"/>
      <c r="C34" s="288"/>
      <c r="D34" s="288"/>
      <c r="E34" s="288"/>
      <c r="F34" s="288"/>
      <c r="G34" s="288"/>
      <c r="H34" s="291"/>
      <c r="I34" s="283">
        <v>4</v>
      </c>
      <c r="J34" s="284" t="s">
        <v>1277</v>
      </c>
      <c r="K34" s="283"/>
      <c r="L34" s="303" t="s">
        <v>1278</v>
      </c>
      <c r="M34" s="284"/>
      <c r="N34" s="281"/>
      <c r="O34" s="282"/>
      <c r="P34" s="282"/>
    </row>
    <row r="35" spans="2:21" x14ac:dyDescent="0.25">
      <c r="B35" s="289"/>
      <c r="C35" s="289" t="s">
        <v>0</v>
      </c>
      <c r="D35" s="289"/>
      <c r="E35" s="289"/>
      <c r="F35" s="289"/>
      <c r="G35" s="289"/>
      <c r="H35" s="296"/>
      <c r="I35" s="289"/>
      <c r="J35" s="288"/>
      <c r="K35" s="289">
        <v>1</v>
      </c>
      <c r="L35" s="291" t="s">
        <v>1279</v>
      </c>
      <c r="M35" s="288">
        <v>1</v>
      </c>
      <c r="N35" s="294" t="s">
        <v>94</v>
      </c>
      <c r="O35" s="295" t="s">
        <v>205</v>
      </c>
      <c r="P35" s="295" t="s">
        <v>1280</v>
      </c>
      <c r="Q35" s="279" t="s">
        <v>1748</v>
      </c>
      <c r="R35" s="279" t="s">
        <v>1754</v>
      </c>
      <c r="S35" s="279" t="s">
        <v>1757</v>
      </c>
      <c r="T35" s="279" t="s">
        <v>1758</v>
      </c>
    </row>
    <row r="36" spans="2:21" x14ac:dyDescent="0.25">
      <c r="B36" s="289"/>
      <c r="C36" s="289" t="s">
        <v>0</v>
      </c>
      <c r="D36" s="289"/>
      <c r="E36" s="289"/>
      <c r="F36" s="289"/>
      <c r="G36" s="289"/>
      <c r="H36" s="296"/>
      <c r="I36" s="289"/>
      <c r="J36" s="288"/>
      <c r="K36" s="289">
        <v>2</v>
      </c>
      <c r="L36" s="291" t="s">
        <v>1281</v>
      </c>
      <c r="M36" s="288">
        <v>2</v>
      </c>
      <c r="N36" s="294" t="s">
        <v>1282</v>
      </c>
      <c r="O36" s="295" t="s">
        <v>207</v>
      </c>
      <c r="P36" s="295" t="s">
        <v>1283</v>
      </c>
      <c r="Q36" s="279" t="s">
        <v>1757</v>
      </c>
    </row>
    <row r="37" spans="2:21" x14ac:dyDescent="0.25">
      <c r="B37" s="289"/>
      <c r="C37" s="289"/>
      <c r="D37" s="289"/>
      <c r="E37" s="289" t="s">
        <v>0</v>
      </c>
      <c r="F37" s="289"/>
      <c r="G37" s="289"/>
      <c r="H37" s="296"/>
      <c r="I37" s="289"/>
      <c r="J37" s="288"/>
      <c r="K37" s="289">
        <v>3</v>
      </c>
      <c r="L37" s="291" t="s">
        <v>1284</v>
      </c>
      <c r="M37" s="288">
        <v>3</v>
      </c>
      <c r="N37" s="294" t="s">
        <v>1285</v>
      </c>
      <c r="O37" s="295" t="s">
        <v>210</v>
      </c>
      <c r="P37" s="295" t="s">
        <v>1286</v>
      </c>
      <c r="Q37" s="279" t="s">
        <v>1757</v>
      </c>
      <c r="R37" s="279" t="s">
        <v>1758</v>
      </c>
    </row>
    <row r="38" spans="2:21" x14ac:dyDescent="0.25">
      <c r="B38" s="289"/>
      <c r="C38" s="288"/>
      <c r="D38" s="288"/>
      <c r="E38" s="288"/>
      <c r="F38" s="288"/>
      <c r="G38" s="288"/>
      <c r="H38" s="291"/>
      <c r="I38" s="297"/>
      <c r="J38" s="298"/>
      <c r="K38" s="297"/>
      <c r="L38" s="299"/>
      <c r="M38" s="298"/>
      <c r="N38" s="300"/>
      <c r="O38" s="301"/>
      <c r="P38" s="301"/>
    </row>
    <row r="39" spans="2:21" x14ac:dyDescent="0.25">
      <c r="B39" s="289"/>
      <c r="C39" s="288"/>
      <c r="D39" s="288"/>
      <c r="E39" s="288"/>
      <c r="F39" s="288"/>
      <c r="G39" s="288"/>
      <c r="H39" s="291"/>
      <c r="N39" s="302"/>
    </row>
    <row r="40" spans="2:21" x14ac:dyDescent="0.25">
      <c r="B40" s="289"/>
      <c r="C40" s="288"/>
      <c r="D40" s="288"/>
      <c r="E40" s="288"/>
      <c r="F40" s="288"/>
      <c r="G40" s="288"/>
      <c r="H40" s="291"/>
      <c r="I40" s="283">
        <v>5</v>
      </c>
      <c r="J40" s="284" t="s">
        <v>1287</v>
      </c>
      <c r="K40" s="283"/>
      <c r="L40" s="303" t="s">
        <v>1288</v>
      </c>
      <c r="M40" s="284"/>
      <c r="N40" s="281"/>
      <c r="O40" s="282"/>
      <c r="P40" s="282"/>
    </row>
    <row r="41" spans="2:21" x14ac:dyDescent="0.25">
      <c r="B41" s="289"/>
      <c r="C41" s="289"/>
      <c r="D41" s="289"/>
      <c r="E41" s="289"/>
      <c r="F41" s="289"/>
      <c r="G41" s="289"/>
      <c r="H41" s="296"/>
      <c r="I41" s="289"/>
      <c r="J41" s="288"/>
      <c r="K41" s="289">
        <v>1</v>
      </c>
      <c r="L41" s="291" t="s">
        <v>1289</v>
      </c>
      <c r="M41" s="288">
        <v>1</v>
      </c>
      <c r="N41" s="294" t="s">
        <v>94</v>
      </c>
      <c r="O41" s="295" t="s">
        <v>220</v>
      </c>
      <c r="P41" s="295" t="s">
        <v>1290</v>
      </c>
      <c r="Q41" s="279" t="s">
        <v>1743</v>
      </c>
      <c r="R41" s="279" t="s">
        <v>1744</v>
      </c>
      <c r="S41" s="279" t="s">
        <v>1755</v>
      </c>
      <c r="T41" s="279" t="s">
        <v>1745</v>
      </c>
      <c r="U41" s="279" t="s">
        <v>1756</v>
      </c>
    </row>
    <row r="42" spans="2:21" x14ac:dyDescent="0.25">
      <c r="B42" s="289"/>
      <c r="C42" s="289"/>
      <c r="D42" s="289"/>
      <c r="E42" s="289"/>
      <c r="F42" s="289"/>
      <c r="G42" s="289"/>
      <c r="H42" s="296"/>
      <c r="I42" s="289"/>
      <c r="J42" s="288"/>
      <c r="K42" s="289">
        <v>2</v>
      </c>
      <c r="L42" s="291" t="s">
        <v>1291</v>
      </c>
      <c r="M42" s="288">
        <v>2</v>
      </c>
      <c r="N42" s="294" t="s">
        <v>94</v>
      </c>
      <c r="O42" s="295" t="s">
        <v>222</v>
      </c>
      <c r="P42" s="295" t="s">
        <v>1292</v>
      </c>
      <c r="Q42" s="279" t="s">
        <v>1755</v>
      </c>
      <c r="R42" s="279" t="s">
        <v>1749</v>
      </c>
      <c r="S42" s="279" t="s">
        <v>1756</v>
      </c>
    </row>
    <row r="43" spans="2:21" x14ac:dyDescent="0.25">
      <c r="B43" s="289"/>
      <c r="C43" s="289"/>
      <c r="D43" s="289"/>
      <c r="E43" s="289"/>
      <c r="F43" s="289"/>
      <c r="G43" s="289"/>
      <c r="H43" s="296"/>
      <c r="I43" s="289"/>
      <c r="J43" s="288"/>
      <c r="K43" s="289">
        <v>3</v>
      </c>
      <c r="L43" s="291" t="s">
        <v>1293</v>
      </c>
      <c r="M43" s="288">
        <v>3</v>
      </c>
      <c r="N43" s="294" t="s">
        <v>94</v>
      </c>
      <c r="O43" s="295" t="s">
        <v>225</v>
      </c>
      <c r="P43" s="295" t="s">
        <v>1294</v>
      </c>
      <c r="Q43" s="279" t="s">
        <v>1743</v>
      </c>
      <c r="R43" s="279" t="s">
        <v>1755</v>
      </c>
      <c r="S43" s="279" t="s">
        <v>1749</v>
      </c>
      <c r="T43" s="279" t="s">
        <v>1756</v>
      </c>
    </row>
    <row r="44" spans="2:21" x14ac:dyDescent="0.25">
      <c r="B44" s="289"/>
      <c r="C44" s="288"/>
      <c r="D44" s="288"/>
      <c r="E44" s="288"/>
      <c r="F44" s="288"/>
      <c r="G44" s="288"/>
      <c r="H44" s="291"/>
      <c r="I44" s="297"/>
      <c r="J44" s="298"/>
      <c r="K44" s="297"/>
      <c r="L44" s="299"/>
      <c r="M44" s="298"/>
      <c r="N44" s="300"/>
      <c r="O44" s="301"/>
      <c r="P44" s="301"/>
    </row>
    <row r="45" spans="2:21" x14ac:dyDescent="0.25">
      <c r="B45" s="289"/>
      <c r="C45" s="288"/>
      <c r="D45" s="288"/>
      <c r="E45" s="288"/>
      <c r="F45" s="288"/>
      <c r="G45" s="288"/>
      <c r="H45" s="291"/>
      <c r="N45" s="302"/>
    </row>
    <row r="46" spans="2:21" x14ac:dyDescent="0.25">
      <c r="B46" s="289"/>
      <c r="C46" s="288"/>
      <c r="D46" s="288"/>
      <c r="E46" s="288"/>
      <c r="F46" s="288"/>
      <c r="G46" s="288"/>
      <c r="H46" s="291"/>
      <c r="I46" s="283">
        <v>6</v>
      </c>
      <c r="J46" s="284" t="s">
        <v>1295</v>
      </c>
      <c r="K46" s="283"/>
      <c r="L46" s="303" t="s">
        <v>1295</v>
      </c>
      <c r="M46" s="284"/>
      <c r="N46" s="281"/>
      <c r="O46" s="282"/>
      <c r="P46" s="282"/>
    </row>
    <row r="47" spans="2:21" x14ac:dyDescent="0.25">
      <c r="B47" s="289"/>
      <c r="C47" s="289"/>
      <c r="D47" s="289"/>
      <c r="E47" s="289"/>
      <c r="F47" s="289"/>
      <c r="G47" s="289"/>
      <c r="H47" s="296"/>
      <c r="I47" s="289"/>
      <c r="J47" s="288"/>
      <c r="K47" s="289">
        <v>1</v>
      </c>
      <c r="L47" s="291" t="s">
        <v>1296</v>
      </c>
      <c r="M47" s="288">
        <v>1</v>
      </c>
      <c r="N47" s="294" t="s">
        <v>94</v>
      </c>
      <c r="O47" s="295" t="s">
        <v>235</v>
      </c>
      <c r="P47" s="295" t="s">
        <v>1297</v>
      </c>
      <c r="Q47" s="279" t="s">
        <v>1743</v>
      </c>
      <c r="R47" s="279" t="s">
        <v>1755</v>
      </c>
      <c r="S47" s="279" t="s">
        <v>1745</v>
      </c>
      <c r="T47" s="279" t="s">
        <v>1756</v>
      </c>
      <c r="U47" s="279" t="s">
        <v>1759</v>
      </c>
    </row>
    <row r="48" spans="2:21" x14ac:dyDescent="0.25">
      <c r="B48" s="289"/>
      <c r="C48" s="289"/>
      <c r="D48" s="289"/>
      <c r="E48" s="289"/>
      <c r="F48" s="289"/>
      <c r="G48" s="289"/>
      <c r="H48" s="296"/>
      <c r="I48" s="289"/>
      <c r="J48" s="288"/>
      <c r="K48" s="289">
        <v>2</v>
      </c>
      <c r="L48" s="291" t="s">
        <v>1298</v>
      </c>
      <c r="M48" s="288">
        <v>2</v>
      </c>
      <c r="N48" s="294" t="s">
        <v>1299</v>
      </c>
      <c r="O48" s="295" t="s">
        <v>238</v>
      </c>
      <c r="P48" s="295" t="s">
        <v>1300</v>
      </c>
      <c r="Q48" s="279" t="s">
        <v>1743</v>
      </c>
      <c r="R48" s="279" t="s">
        <v>1751</v>
      </c>
      <c r="S48" s="279" t="s">
        <v>1759</v>
      </c>
    </row>
    <row r="49" spans="2:22" x14ac:dyDescent="0.25">
      <c r="B49" s="289"/>
      <c r="C49" s="289"/>
      <c r="D49" s="289"/>
      <c r="E49" s="289"/>
      <c r="F49" s="289"/>
      <c r="G49" s="289"/>
      <c r="H49" s="296"/>
      <c r="I49" s="289"/>
      <c r="J49" s="288"/>
      <c r="K49" s="289">
        <v>3</v>
      </c>
      <c r="L49" s="291" t="s">
        <v>1301</v>
      </c>
      <c r="M49" s="288">
        <v>3</v>
      </c>
      <c r="N49" s="294" t="s">
        <v>1302</v>
      </c>
      <c r="O49" s="295" t="s">
        <v>241</v>
      </c>
      <c r="P49" s="295" t="s">
        <v>1303</v>
      </c>
      <c r="Q49" s="279" t="s">
        <v>1743</v>
      </c>
      <c r="R49" s="279" t="s">
        <v>1759</v>
      </c>
    </row>
    <row r="50" spans="2:22" x14ac:dyDescent="0.25">
      <c r="B50" s="297"/>
      <c r="C50" s="298"/>
      <c r="D50" s="298"/>
      <c r="E50" s="298"/>
      <c r="F50" s="298"/>
      <c r="G50" s="298"/>
      <c r="H50" s="299"/>
      <c r="I50" s="297"/>
      <c r="J50" s="298"/>
      <c r="K50" s="297"/>
      <c r="L50" s="299"/>
      <c r="M50" s="298"/>
      <c r="N50" s="300"/>
      <c r="O50" s="301"/>
      <c r="P50" s="301"/>
    </row>
    <row r="51" spans="2:22" x14ac:dyDescent="0.25">
      <c r="B51" s="283">
        <v>2</v>
      </c>
      <c r="C51" s="284"/>
      <c r="D51" s="284"/>
      <c r="E51" s="284"/>
      <c r="F51" s="284"/>
      <c r="G51" s="284"/>
      <c r="H51" s="285" t="s">
        <v>1304</v>
      </c>
      <c r="I51" s="283"/>
      <c r="J51" s="284"/>
      <c r="K51" s="283"/>
      <c r="L51" s="285"/>
      <c r="M51" s="284"/>
      <c r="N51" s="281"/>
      <c r="O51" s="282"/>
      <c r="P51" s="282"/>
    </row>
    <row r="52" spans="2:22" x14ac:dyDescent="0.25">
      <c r="B52" s="289"/>
      <c r="C52" s="288"/>
      <c r="D52" s="288"/>
      <c r="E52" s="288"/>
      <c r="F52" s="288"/>
      <c r="G52" s="288"/>
      <c r="H52" s="291"/>
      <c r="I52" s="289">
        <v>1</v>
      </c>
      <c r="J52" s="288" t="s">
        <v>1305</v>
      </c>
      <c r="K52" s="289"/>
      <c r="L52" s="292" t="s">
        <v>1305</v>
      </c>
      <c r="M52" s="288"/>
      <c r="N52" s="294"/>
      <c r="O52" s="295"/>
      <c r="P52" s="295"/>
    </row>
    <row r="53" spans="2:22" x14ac:dyDescent="0.25">
      <c r="B53" s="289"/>
      <c r="C53" s="289"/>
      <c r="D53" s="289"/>
      <c r="E53" s="289"/>
      <c r="F53" s="289"/>
      <c r="G53" s="289"/>
      <c r="H53" s="296"/>
      <c r="I53" s="289"/>
      <c r="J53" s="288"/>
      <c r="K53" s="289">
        <v>1</v>
      </c>
      <c r="L53" s="291" t="s">
        <v>1306</v>
      </c>
      <c r="M53" s="288">
        <v>1</v>
      </c>
      <c r="N53" s="294" t="s">
        <v>1307</v>
      </c>
      <c r="O53" s="295" t="s">
        <v>1308</v>
      </c>
      <c r="P53" s="295" t="s">
        <v>1309</v>
      </c>
      <c r="Q53" s="279" t="s">
        <v>1743</v>
      </c>
      <c r="R53" s="279" t="s">
        <v>1755</v>
      </c>
      <c r="S53" s="279" t="s">
        <v>1746</v>
      </c>
      <c r="T53" s="279" t="s">
        <v>1756</v>
      </c>
      <c r="U53" s="279" t="s">
        <v>1760</v>
      </c>
    </row>
    <row r="54" spans="2:22" x14ac:dyDescent="0.25">
      <c r="B54" s="289"/>
      <c r="C54" s="289"/>
      <c r="D54" s="289"/>
      <c r="E54" s="289" t="s">
        <v>0</v>
      </c>
      <c r="F54" s="289"/>
      <c r="G54" s="289"/>
      <c r="H54" s="296"/>
      <c r="I54" s="289"/>
      <c r="J54" s="288"/>
      <c r="K54" s="289">
        <v>2</v>
      </c>
      <c r="L54" s="291" t="s">
        <v>1310</v>
      </c>
      <c r="M54" s="288">
        <v>2</v>
      </c>
      <c r="N54" s="294" t="s">
        <v>1307</v>
      </c>
      <c r="O54" s="295" t="s">
        <v>1311</v>
      </c>
      <c r="P54" s="295" t="s">
        <v>1312</v>
      </c>
      <c r="Q54" s="279" t="s">
        <v>1760</v>
      </c>
    </row>
    <row r="55" spans="2:22" x14ac:dyDescent="0.25">
      <c r="B55" s="289"/>
      <c r="C55" s="289"/>
      <c r="D55" s="289"/>
      <c r="E55" s="289"/>
      <c r="F55" s="289"/>
      <c r="G55" s="289"/>
      <c r="H55" s="296"/>
      <c r="I55" s="289"/>
      <c r="J55" s="288"/>
      <c r="K55" s="289">
        <v>3</v>
      </c>
      <c r="L55" s="291" t="s">
        <v>1313</v>
      </c>
      <c r="M55" s="288">
        <v>3</v>
      </c>
      <c r="N55" s="294" t="s">
        <v>1307</v>
      </c>
      <c r="O55" s="295" t="s">
        <v>1314</v>
      </c>
      <c r="P55" s="295" t="s">
        <v>1315</v>
      </c>
      <c r="Q55" s="279" t="s">
        <v>1760</v>
      </c>
    </row>
    <row r="56" spans="2:22" x14ac:dyDescent="0.25">
      <c r="B56" s="297"/>
      <c r="C56" s="298"/>
      <c r="D56" s="298"/>
      <c r="E56" s="298"/>
      <c r="F56" s="298"/>
      <c r="G56" s="298"/>
      <c r="H56" s="299"/>
      <c r="I56" s="297"/>
      <c r="J56" s="298"/>
      <c r="K56" s="297"/>
      <c r="L56" s="299"/>
      <c r="M56" s="298"/>
      <c r="N56" s="300"/>
      <c r="O56" s="301"/>
      <c r="P56" s="301"/>
    </row>
    <row r="57" spans="2:22" x14ac:dyDescent="0.25">
      <c r="B57" s="289">
        <v>3</v>
      </c>
      <c r="C57" s="288"/>
      <c r="D57" s="288"/>
      <c r="E57" s="288"/>
      <c r="F57" s="288"/>
      <c r="G57" s="288"/>
      <c r="H57" s="291" t="s">
        <v>1316</v>
      </c>
      <c r="I57" s="283"/>
      <c r="J57" s="284"/>
      <c r="K57" s="283"/>
      <c r="L57" s="285"/>
      <c r="M57" s="284"/>
      <c r="N57" s="294"/>
      <c r="O57" s="282"/>
      <c r="P57" s="282"/>
    </row>
    <row r="58" spans="2:22" x14ac:dyDescent="0.25">
      <c r="B58" s="289"/>
      <c r="C58" s="288"/>
      <c r="D58" s="288"/>
      <c r="E58" s="288"/>
      <c r="F58" s="288"/>
      <c r="G58" s="288"/>
      <c r="H58" s="291"/>
      <c r="I58" s="289">
        <v>1</v>
      </c>
      <c r="J58" s="288" t="s">
        <v>1317</v>
      </c>
      <c r="K58" s="289"/>
      <c r="L58" s="292" t="s">
        <v>1317</v>
      </c>
      <c r="M58" s="288"/>
      <c r="N58" s="294"/>
      <c r="O58" s="295"/>
      <c r="P58" s="295"/>
    </row>
    <row r="59" spans="2:22" x14ac:dyDescent="0.25">
      <c r="B59" s="289"/>
      <c r="C59" s="289"/>
      <c r="D59" s="289"/>
      <c r="E59" s="289"/>
      <c r="F59" s="289"/>
      <c r="G59" s="289"/>
      <c r="H59" s="296"/>
      <c r="I59" s="289"/>
      <c r="J59" s="288"/>
      <c r="K59" s="289">
        <v>1</v>
      </c>
      <c r="L59" s="291" t="s">
        <v>1318</v>
      </c>
      <c r="M59" s="288">
        <v>1</v>
      </c>
      <c r="N59" s="294" t="s">
        <v>1319</v>
      </c>
      <c r="O59" s="295" t="s">
        <v>1320</v>
      </c>
      <c r="P59" s="295" t="s">
        <v>1321</v>
      </c>
      <c r="Q59" s="279" t="s">
        <v>1743</v>
      </c>
      <c r="R59" s="279" t="s">
        <v>1750</v>
      </c>
      <c r="S59" s="279" t="s">
        <v>1753</v>
      </c>
    </row>
    <row r="60" spans="2:22" x14ac:dyDescent="0.25">
      <c r="B60" s="289"/>
      <c r="C60" s="289"/>
      <c r="D60" s="289"/>
      <c r="E60" s="289"/>
      <c r="F60" s="289"/>
      <c r="G60" s="289"/>
      <c r="H60" s="296"/>
      <c r="I60" s="289"/>
      <c r="J60" s="288"/>
      <c r="K60" s="289">
        <v>2</v>
      </c>
      <c r="L60" s="291" t="s">
        <v>1322</v>
      </c>
      <c r="M60" s="288">
        <v>2</v>
      </c>
      <c r="N60" s="294" t="s">
        <v>94</v>
      </c>
      <c r="O60" s="295" t="s">
        <v>1323</v>
      </c>
      <c r="P60" s="295" t="s">
        <v>1324</v>
      </c>
      <c r="Q60" s="279" t="s">
        <v>1743</v>
      </c>
      <c r="R60" s="279" t="s">
        <v>1744</v>
      </c>
      <c r="S60" s="279" t="s">
        <v>1745</v>
      </c>
      <c r="T60" s="279" t="s">
        <v>1749</v>
      </c>
      <c r="U60" s="279" t="s">
        <v>1750</v>
      </c>
      <c r="V60" s="279" t="s">
        <v>1751</v>
      </c>
    </row>
    <row r="61" spans="2:22" x14ac:dyDescent="0.25">
      <c r="B61" s="289"/>
      <c r="C61" s="289"/>
      <c r="D61" s="289"/>
      <c r="E61" s="289"/>
      <c r="F61" s="289"/>
      <c r="G61" s="289"/>
      <c r="H61" s="296"/>
      <c r="I61" s="289"/>
      <c r="J61" s="288"/>
      <c r="K61" s="289">
        <v>3</v>
      </c>
      <c r="L61" s="291" t="s">
        <v>1325</v>
      </c>
      <c r="M61" s="288">
        <v>3</v>
      </c>
      <c r="N61" s="294" t="s">
        <v>94</v>
      </c>
      <c r="O61" s="295" t="s">
        <v>1326</v>
      </c>
      <c r="P61" s="295" t="s">
        <v>1327</v>
      </c>
      <c r="Q61" s="279" t="s">
        <v>1743</v>
      </c>
      <c r="R61" s="279" t="s">
        <v>1744</v>
      </c>
      <c r="S61" s="279" t="s">
        <v>1745</v>
      </c>
      <c r="T61" s="279" t="s">
        <v>1746</v>
      </c>
      <c r="U61" s="279" t="s">
        <v>1750</v>
      </c>
      <c r="V61" s="279" t="s">
        <v>1748</v>
      </c>
    </row>
    <row r="62" spans="2:22" x14ac:dyDescent="0.25">
      <c r="B62" s="289"/>
      <c r="C62" s="288"/>
      <c r="D62" s="288"/>
      <c r="E62" s="288"/>
      <c r="F62" s="288"/>
      <c r="G62" s="288"/>
      <c r="H62" s="291"/>
      <c r="I62" s="297"/>
      <c r="J62" s="298"/>
      <c r="K62" s="297"/>
      <c r="L62" s="299"/>
      <c r="M62" s="298"/>
      <c r="N62" s="300"/>
      <c r="O62" s="301"/>
      <c r="P62" s="301"/>
    </row>
    <row r="63" spans="2:22" x14ac:dyDescent="0.25">
      <c r="B63" s="289"/>
      <c r="C63" s="288"/>
      <c r="D63" s="288"/>
      <c r="E63" s="288"/>
      <c r="F63" s="288"/>
      <c r="G63" s="288"/>
      <c r="H63" s="291"/>
      <c r="N63" s="302"/>
    </row>
    <row r="64" spans="2:22" x14ac:dyDescent="0.25">
      <c r="B64" s="289"/>
      <c r="C64" s="288"/>
      <c r="D64" s="288"/>
      <c r="E64" s="288"/>
      <c r="F64" s="288"/>
      <c r="G64" s="288"/>
      <c r="H64" s="291"/>
      <c r="I64" s="283">
        <v>2</v>
      </c>
      <c r="J64" s="284" t="s">
        <v>1328</v>
      </c>
      <c r="K64" s="283"/>
      <c r="L64" s="303" t="s">
        <v>1328</v>
      </c>
      <c r="M64" s="284"/>
      <c r="N64" s="281"/>
      <c r="O64" s="282"/>
      <c r="P64" s="282"/>
    </row>
    <row r="65" spans="2:24" x14ac:dyDescent="0.25">
      <c r="B65" s="289"/>
      <c r="C65" s="289"/>
      <c r="D65" s="289"/>
      <c r="E65" s="289"/>
      <c r="F65" s="289"/>
      <c r="G65" s="289"/>
      <c r="H65" s="296"/>
      <c r="I65" s="289"/>
      <c r="J65" s="288"/>
      <c r="K65" s="289">
        <v>1</v>
      </c>
      <c r="L65" s="291" t="s">
        <v>1329</v>
      </c>
      <c r="M65" s="288">
        <v>1</v>
      </c>
      <c r="N65" s="294" t="s">
        <v>1330</v>
      </c>
      <c r="O65" s="295" t="s">
        <v>1331</v>
      </c>
      <c r="P65" s="295" t="s">
        <v>1332</v>
      </c>
      <c r="Q65" s="279" t="s">
        <v>1743</v>
      </c>
      <c r="R65" s="279" t="s">
        <v>1744</v>
      </c>
      <c r="S65" s="279" t="s">
        <v>1745</v>
      </c>
      <c r="T65" s="279" t="s">
        <v>1747</v>
      </c>
      <c r="U65" s="279" t="s">
        <v>1748</v>
      </c>
      <c r="V65" s="279" t="s">
        <v>1751</v>
      </c>
      <c r="W65" s="279" t="s">
        <v>1754</v>
      </c>
      <c r="X65" s="279" t="s">
        <v>1758</v>
      </c>
    </row>
    <row r="66" spans="2:24" x14ac:dyDescent="0.25">
      <c r="B66" s="289"/>
      <c r="C66" s="289"/>
      <c r="D66" s="289"/>
      <c r="E66" s="289"/>
      <c r="F66" s="289"/>
      <c r="G66" s="289"/>
      <c r="H66" s="296"/>
      <c r="I66" s="289"/>
      <c r="J66" s="288"/>
      <c r="K66" s="289">
        <v>2</v>
      </c>
      <c r="L66" s="291" t="s">
        <v>1333</v>
      </c>
      <c r="M66" s="288">
        <v>2</v>
      </c>
      <c r="N66" s="294" t="s">
        <v>1330</v>
      </c>
      <c r="O66" s="295" t="s">
        <v>1334</v>
      </c>
      <c r="P66" s="295" t="s">
        <v>1332</v>
      </c>
      <c r="Q66" s="279" t="s">
        <v>1743</v>
      </c>
      <c r="R66" s="279" t="s">
        <v>1744</v>
      </c>
      <c r="S66" s="279" t="s">
        <v>1745</v>
      </c>
      <c r="T66" s="279" t="s">
        <v>1752</v>
      </c>
      <c r="U66" s="279" t="s">
        <v>1758</v>
      </c>
    </row>
    <row r="67" spans="2:24" x14ac:dyDescent="0.25">
      <c r="B67" s="289"/>
      <c r="C67" s="289"/>
      <c r="D67" s="289" t="s">
        <v>0</v>
      </c>
      <c r="E67" s="289"/>
      <c r="F67" s="289"/>
      <c r="G67" s="289"/>
      <c r="H67" s="296"/>
      <c r="I67" s="289"/>
      <c r="J67" s="288"/>
      <c r="K67" s="289">
        <v>3</v>
      </c>
      <c r="L67" s="291" t="s">
        <v>1335</v>
      </c>
      <c r="M67" s="288">
        <v>3</v>
      </c>
      <c r="N67" s="294" t="s">
        <v>1330</v>
      </c>
      <c r="O67" s="295" t="s">
        <v>1336</v>
      </c>
      <c r="P67" s="295" t="s">
        <v>1332</v>
      </c>
      <c r="Q67" s="279" t="s">
        <v>1758</v>
      </c>
    </row>
    <row r="68" spans="2:24" x14ac:dyDescent="0.25">
      <c r="B68" s="289"/>
      <c r="C68" s="289"/>
      <c r="D68" s="289"/>
      <c r="E68" s="289"/>
      <c r="F68" s="289"/>
      <c r="G68" s="289"/>
      <c r="H68" s="296"/>
      <c r="I68" s="289"/>
      <c r="J68" s="288"/>
      <c r="K68" s="289">
        <v>4</v>
      </c>
      <c r="L68" s="291" t="s">
        <v>1337</v>
      </c>
      <c r="M68" s="288">
        <v>4</v>
      </c>
      <c r="N68" s="294" t="s">
        <v>1330</v>
      </c>
      <c r="O68" s="295" t="s">
        <v>1338</v>
      </c>
      <c r="P68" s="295" t="s">
        <v>1332</v>
      </c>
      <c r="Q68" s="279" t="s">
        <v>1754</v>
      </c>
      <c r="R68" s="279" t="s">
        <v>1758</v>
      </c>
    </row>
    <row r="69" spans="2:24" x14ac:dyDescent="0.25">
      <c r="B69" s="289"/>
      <c r="C69" s="289"/>
      <c r="D69" s="289" t="s">
        <v>0</v>
      </c>
      <c r="E69" s="289"/>
      <c r="F69" s="289"/>
      <c r="G69" s="289"/>
      <c r="H69" s="296"/>
      <c r="I69" s="289"/>
      <c r="J69" s="288"/>
      <c r="K69" s="289">
        <v>5</v>
      </c>
      <c r="L69" s="291" t="s">
        <v>1339</v>
      </c>
      <c r="M69" s="288">
        <v>5</v>
      </c>
      <c r="N69" s="294" t="s">
        <v>1330</v>
      </c>
      <c r="O69" s="295" t="s">
        <v>1340</v>
      </c>
      <c r="P69" s="295" t="s">
        <v>1332</v>
      </c>
      <c r="Q69" s="279" t="s">
        <v>1758</v>
      </c>
    </row>
    <row r="70" spans="2:24" x14ac:dyDescent="0.25">
      <c r="B70" s="289"/>
      <c r="C70" s="289"/>
      <c r="D70" s="289"/>
      <c r="E70" s="289"/>
      <c r="F70" s="289"/>
      <c r="G70" s="289"/>
      <c r="H70" s="296"/>
      <c r="I70" s="289"/>
      <c r="J70" s="288"/>
      <c r="K70" s="289">
        <v>6</v>
      </c>
      <c r="L70" s="291" t="s">
        <v>1341</v>
      </c>
      <c r="M70" s="288">
        <v>6</v>
      </c>
      <c r="N70" s="294" t="s">
        <v>1330</v>
      </c>
      <c r="O70" s="295" t="s">
        <v>1342</v>
      </c>
      <c r="P70" s="295" t="s">
        <v>1332</v>
      </c>
      <c r="Q70" s="279" t="s">
        <v>1752</v>
      </c>
      <c r="R70" s="279" t="s">
        <v>1758</v>
      </c>
    </row>
    <row r="71" spans="2:24" x14ac:dyDescent="0.25">
      <c r="B71" s="289"/>
      <c r="C71" s="289"/>
      <c r="D71" s="289"/>
      <c r="E71" s="289"/>
      <c r="F71" s="289"/>
      <c r="G71" s="289"/>
      <c r="H71" s="296"/>
      <c r="I71" s="289"/>
      <c r="J71" s="288"/>
      <c r="K71" s="289">
        <v>7</v>
      </c>
      <c r="L71" s="291" t="s">
        <v>1343</v>
      </c>
      <c r="M71" s="288">
        <v>7</v>
      </c>
      <c r="N71" s="294" t="s">
        <v>1330</v>
      </c>
      <c r="O71" s="295" t="s">
        <v>1344</v>
      </c>
      <c r="P71" s="295" t="s">
        <v>1332</v>
      </c>
      <c r="Q71" s="279" t="s">
        <v>1757</v>
      </c>
      <c r="R71" s="279" t="s">
        <v>1758</v>
      </c>
      <c r="S71" s="279" t="s">
        <v>1753</v>
      </c>
    </row>
    <row r="72" spans="2:24" x14ac:dyDescent="0.25">
      <c r="B72" s="289"/>
      <c r="C72" s="289"/>
      <c r="D72" s="289"/>
      <c r="E72" s="289"/>
      <c r="F72" s="289"/>
      <c r="G72" s="289"/>
      <c r="H72" s="296"/>
      <c r="I72" s="289"/>
      <c r="J72" s="288"/>
      <c r="K72" s="289">
        <v>8</v>
      </c>
      <c r="L72" s="291" t="s">
        <v>1345</v>
      </c>
      <c r="M72" s="288">
        <v>8</v>
      </c>
      <c r="N72" s="294" t="s">
        <v>1330</v>
      </c>
      <c r="O72" s="295" t="s">
        <v>1346</v>
      </c>
      <c r="P72" s="295" t="s">
        <v>1347</v>
      </c>
      <c r="Q72" s="279" t="s">
        <v>1743</v>
      </c>
      <c r="R72" s="279" t="s">
        <v>1755</v>
      </c>
      <c r="S72" s="279" t="s">
        <v>1745</v>
      </c>
      <c r="T72" s="279" t="s">
        <v>1756</v>
      </c>
      <c r="U72" s="279" t="s">
        <v>1758</v>
      </c>
    </row>
    <row r="73" spans="2:24" x14ac:dyDescent="0.25">
      <c r="B73" s="289"/>
      <c r="C73" s="288"/>
      <c r="D73" s="288"/>
      <c r="E73" s="288"/>
      <c r="F73" s="288"/>
      <c r="G73" s="288"/>
      <c r="H73" s="291"/>
      <c r="I73" s="297"/>
      <c r="J73" s="298"/>
      <c r="K73" s="297"/>
      <c r="L73" s="299"/>
      <c r="M73" s="298"/>
      <c r="N73" s="294"/>
      <c r="O73" s="301"/>
      <c r="P73" s="301"/>
    </row>
    <row r="74" spans="2:24" x14ac:dyDescent="0.25">
      <c r="B74" s="289"/>
      <c r="C74" s="288"/>
      <c r="D74" s="288"/>
      <c r="E74" s="288"/>
      <c r="F74" s="288"/>
      <c r="G74" s="288"/>
      <c r="H74" s="291"/>
      <c r="N74" s="304"/>
    </row>
    <row r="75" spans="2:24" x14ac:dyDescent="0.25">
      <c r="B75" s="289"/>
      <c r="C75" s="288"/>
      <c r="D75" s="288"/>
      <c r="E75" s="288"/>
      <c r="F75" s="288"/>
      <c r="G75" s="288"/>
      <c r="H75" s="291"/>
      <c r="I75" s="283">
        <v>3</v>
      </c>
      <c r="J75" s="284" t="s">
        <v>1348</v>
      </c>
      <c r="K75" s="283"/>
      <c r="L75" s="303" t="s">
        <v>1348</v>
      </c>
      <c r="M75" s="284"/>
      <c r="N75" s="281"/>
      <c r="O75" s="282"/>
      <c r="P75" s="282"/>
    </row>
    <row r="76" spans="2:24" x14ac:dyDescent="0.25">
      <c r="B76" s="289"/>
      <c r="C76" s="289"/>
      <c r="D76" s="289"/>
      <c r="E76" s="289"/>
      <c r="F76" s="289"/>
      <c r="G76" s="289"/>
      <c r="H76" s="296"/>
      <c r="I76" s="289"/>
      <c r="J76" s="288"/>
      <c r="K76" s="289">
        <v>1</v>
      </c>
      <c r="L76" s="291" t="s">
        <v>1349</v>
      </c>
      <c r="M76" s="288">
        <v>1</v>
      </c>
      <c r="N76" s="294" t="s">
        <v>94</v>
      </c>
      <c r="O76" s="295" t="s">
        <v>1350</v>
      </c>
      <c r="P76" s="295" t="s">
        <v>1351</v>
      </c>
      <c r="Q76" s="279" t="s">
        <v>1753</v>
      </c>
    </row>
    <row r="77" spans="2:24" x14ac:dyDescent="0.25">
      <c r="B77" s="289"/>
      <c r="C77" s="289"/>
      <c r="D77" s="289"/>
      <c r="E77" s="289"/>
      <c r="F77" s="289"/>
      <c r="G77" s="289"/>
      <c r="H77" s="296"/>
      <c r="I77" s="289"/>
      <c r="J77" s="288"/>
      <c r="K77" s="289">
        <v>2</v>
      </c>
      <c r="L77" s="291" t="s">
        <v>1352</v>
      </c>
      <c r="M77" s="288">
        <v>2</v>
      </c>
      <c r="N77" s="294" t="s">
        <v>94</v>
      </c>
      <c r="O77" s="295" t="s">
        <v>1353</v>
      </c>
      <c r="P77" s="295" t="s">
        <v>1354</v>
      </c>
      <c r="Q77" s="279" t="s">
        <v>1760</v>
      </c>
      <c r="R77" s="279" t="s">
        <v>1753</v>
      </c>
    </row>
    <row r="78" spans="2:24" x14ac:dyDescent="0.25">
      <c r="B78" s="289"/>
      <c r="C78" s="289"/>
      <c r="D78" s="289"/>
      <c r="E78" s="289"/>
      <c r="F78" s="289"/>
      <c r="G78" s="289"/>
      <c r="H78" s="296"/>
      <c r="I78" s="289"/>
      <c r="J78" s="288"/>
      <c r="K78" s="289">
        <v>3</v>
      </c>
      <c r="L78" s="291" t="s">
        <v>1355</v>
      </c>
      <c r="M78" s="288">
        <v>3</v>
      </c>
      <c r="N78" s="294" t="s">
        <v>94</v>
      </c>
      <c r="O78" s="295" t="s">
        <v>1356</v>
      </c>
      <c r="P78" s="295" t="s">
        <v>1357</v>
      </c>
      <c r="Q78" s="279" t="s">
        <v>1751</v>
      </c>
      <c r="R78" s="279" t="s">
        <v>1759</v>
      </c>
      <c r="S78" s="279" t="s">
        <v>1753</v>
      </c>
    </row>
    <row r="79" spans="2:24" x14ac:dyDescent="0.25">
      <c r="B79" s="297"/>
      <c r="C79" s="298"/>
      <c r="D79" s="298"/>
      <c r="E79" s="298"/>
      <c r="F79" s="298"/>
      <c r="G79" s="298"/>
      <c r="H79" s="299"/>
      <c r="I79" s="297"/>
      <c r="J79" s="298"/>
      <c r="K79" s="297"/>
      <c r="L79" s="305" t="s">
        <v>243</v>
      </c>
      <c r="M79" s="298"/>
      <c r="N79" s="306" t="s">
        <v>244</v>
      </c>
      <c r="O79" s="301"/>
      <c r="P79" s="307" t="s">
        <v>245</v>
      </c>
    </row>
    <row r="84" spans="9:10" x14ac:dyDescent="0.25">
      <c r="I84" s="288"/>
      <c r="J84" s="288"/>
    </row>
    <row r="85" spans="9:10" x14ac:dyDescent="0.25">
      <c r="I85" s="288"/>
      <c r="J85" s="288"/>
    </row>
    <row r="86" spans="9:10" x14ac:dyDescent="0.25">
      <c r="I86" s="288"/>
      <c r="J86" s="288"/>
    </row>
    <row r="87" spans="9:10" x14ac:dyDescent="0.25">
      <c r="I87" s="288"/>
      <c r="J87" s="288"/>
    </row>
    <row r="88" spans="9:10" x14ac:dyDescent="0.25">
      <c r="I88" s="288"/>
      <c r="J88" s="288"/>
    </row>
    <row r="89" spans="9:10" x14ac:dyDescent="0.25">
      <c r="I89" s="288"/>
      <c r="J89" s="288"/>
    </row>
    <row r="90" spans="9:10" x14ac:dyDescent="0.25">
      <c r="I90" s="288"/>
      <c r="J90" s="288"/>
    </row>
    <row r="91" spans="9:10" x14ac:dyDescent="0.25">
      <c r="I91" s="288"/>
      <c r="J91" s="288"/>
    </row>
    <row r="92" spans="9:10" x14ac:dyDescent="0.25">
      <c r="I92" s="288"/>
      <c r="J92" s="288"/>
    </row>
    <row r="93" spans="9:10" x14ac:dyDescent="0.25">
      <c r="I93" s="288"/>
      <c r="J93" s="288"/>
    </row>
    <row r="94" spans="9:10" x14ac:dyDescent="0.25">
      <c r="I94" s="288"/>
      <c r="J94" s="288"/>
    </row>
    <row r="95" spans="9:10" x14ac:dyDescent="0.25">
      <c r="I95" s="288"/>
      <c r="J95" s="288"/>
    </row>
  </sheetData>
  <mergeCells count="4">
    <mergeCell ref="B1:P1"/>
    <mergeCell ref="B3:P5"/>
    <mergeCell ref="B8:H8"/>
    <mergeCell ref="I8:J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66</vt:i4>
      </vt:variant>
    </vt:vector>
  </HeadingPairs>
  <TitlesOfParts>
    <vt:vector size="92" baseType="lpstr">
      <vt:lpstr>Résultats</vt:lpstr>
      <vt:lpstr>Accueil</vt:lpstr>
      <vt:lpstr>Liste-Elèves</vt:lpstr>
      <vt:lpstr>Entête Dossier</vt:lpstr>
      <vt:lpstr>Descriptif (1)</vt:lpstr>
      <vt:lpstr>Descriptif (2)</vt:lpstr>
      <vt:lpstr>Descriptif (3)</vt:lpstr>
      <vt:lpstr>Descriptif (4)</vt:lpstr>
      <vt:lpstr>RAP CAP</vt:lpstr>
      <vt:lpstr>RC BEP</vt:lpstr>
      <vt:lpstr>RC CAP</vt:lpstr>
      <vt:lpstr>RAP Bac Pro</vt:lpstr>
      <vt:lpstr>RC Bac Pro</vt:lpstr>
      <vt:lpstr>Listes</vt:lpstr>
      <vt:lpstr>Fiche (1)</vt:lpstr>
      <vt:lpstr>Fiche (2)</vt:lpstr>
      <vt:lpstr>Fiche (3)</vt:lpstr>
      <vt:lpstr>Fiche (4)</vt:lpstr>
      <vt:lpstr>Fiche (5)</vt:lpstr>
      <vt:lpstr>Fiche (6)</vt:lpstr>
      <vt:lpstr>Fiche (7)</vt:lpstr>
      <vt:lpstr>Fiche (8)</vt:lpstr>
      <vt:lpstr>Barème de notation</vt:lpstr>
      <vt:lpstr>RAP mélangés</vt:lpstr>
      <vt:lpstr>Evaluation produit fini</vt:lpstr>
      <vt:lpstr>Barème classe</vt:lpstr>
      <vt:lpstr>centre_d_interet</vt:lpstr>
      <vt:lpstr>cgbep</vt:lpstr>
      <vt:lpstr>classe</vt:lpstr>
      <vt:lpstr>clbac</vt:lpstr>
      <vt:lpstr>clcap</vt:lpstr>
      <vt:lpstr>cobac</vt:lpstr>
      <vt:lpstr>cobep</vt:lpstr>
      <vt:lpstr>'RC BEP'!cocap</vt:lpstr>
      <vt:lpstr>cocap</vt:lpstr>
      <vt:lpstr>codebep</vt:lpstr>
      <vt:lpstr>comm</vt:lpstr>
      <vt:lpstr>compbac</vt:lpstr>
      <vt:lpstr>'RC BEP'!compcap</vt:lpstr>
      <vt:lpstr>compcap</vt:lpstr>
      <vt:lpstr>'RC BEP'!compétences</vt:lpstr>
      <vt:lpstr>compétences</vt:lpstr>
      <vt:lpstr>'RC BEP'!compétencesdétaillées</vt:lpstr>
      <vt:lpstr>compétencesdétaillées</vt:lpstr>
      <vt:lpstr>'RC BEP'!conditions</vt:lpstr>
      <vt:lpstr>conditions</vt:lpstr>
      <vt:lpstr>contexte</vt:lpstr>
      <vt:lpstr>crit</vt:lpstr>
      <vt:lpstr>dipl</vt:lpstr>
      <vt:lpstr>diplome</vt:lpstr>
      <vt:lpstr>dixneuf</vt:lpstr>
      <vt:lpstr>eleves</vt:lpstr>
      <vt:lpstr>elv</vt:lpstr>
      <vt:lpstr>eval</vt:lpstr>
      <vt:lpstr>indic</vt:lpstr>
      <vt:lpstr>'RC BEP'!matrice1</vt:lpstr>
      <vt:lpstr>matrice1</vt:lpstr>
      <vt:lpstr>matrice2</vt:lpstr>
      <vt:lpstr>matrice3</vt:lpstr>
      <vt:lpstr>nature</vt:lpstr>
      <vt:lpstr>nomeleves</vt:lpstr>
      <vt:lpstr>numero_competence_detaille</vt:lpstr>
      <vt:lpstr>'RC BEP'!SAVOIRS</vt:lpstr>
      <vt:lpstr>SAVOIRS</vt:lpstr>
      <vt:lpstr>Section</vt:lpstr>
      <vt:lpstr>Sess</vt:lpstr>
      <vt:lpstr>session</vt:lpstr>
      <vt:lpstr>sommaire</vt:lpstr>
      <vt:lpstr>tch</vt:lpstr>
      <vt:lpstr>tchbac</vt:lpstr>
      <vt:lpstr>tchbep</vt:lpstr>
      <vt:lpstr>tchcap</vt:lpstr>
      <vt:lpstr>tchrap</vt:lpstr>
      <vt:lpstr>vingt</vt:lpstr>
      <vt:lpstr>'Barème classe'!Zone_d_impression</vt:lpstr>
      <vt:lpstr>'Barème de notation'!Zone_d_impression</vt:lpstr>
      <vt:lpstr>'Descriptif (1)'!Zone_d_impression</vt:lpstr>
      <vt:lpstr>'Descriptif (2)'!Zone_d_impression</vt:lpstr>
      <vt:lpstr>'Descriptif (3)'!Zone_d_impression</vt:lpstr>
      <vt:lpstr>'Descriptif (4)'!Zone_d_impression</vt:lpstr>
      <vt:lpstr>'Entête Dossier'!Zone_d_impression</vt:lpstr>
      <vt:lpstr>'Evaluation produit fini'!Zone_d_impression</vt:lpstr>
      <vt:lpstr>'Fiche (1)'!Zone_d_impression</vt:lpstr>
      <vt:lpstr>'Fiche (2)'!Zone_d_impression</vt:lpstr>
      <vt:lpstr>'Fiche (3)'!Zone_d_impression</vt:lpstr>
      <vt:lpstr>'Fiche (4)'!Zone_d_impression</vt:lpstr>
      <vt:lpstr>'Fiche (5)'!Zone_d_impression</vt:lpstr>
      <vt:lpstr>'Fiche (6)'!Zone_d_impression</vt:lpstr>
      <vt:lpstr>'Fiche (7)'!Zone_d_impression</vt:lpstr>
      <vt:lpstr>'Fiche (8)'!Zone_d_impression</vt:lpstr>
      <vt:lpstr>'RC BEP'!Zone_d_impression</vt:lpstr>
      <vt:lpstr>'RC CAP'!Zone_d_impression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Antoine VIVIEN</dc:creator>
  <cp:lastModifiedBy>antoine vivien</cp:lastModifiedBy>
  <cp:lastPrinted>2019-02-06T12:54:06Z</cp:lastPrinted>
  <dcterms:created xsi:type="dcterms:W3CDTF">2008-10-03T07:29:56Z</dcterms:created>
  <dcterms:modified xsi:type="dcterms:W3CDTF">2019-02-08T09:01:28Z</dcterms:modified>
</cp:coreProperties>
</file>