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\Documents\Professionnel\2018-2019\2-EB2\GTA BIM\"/>
    </mc:Choice>
  </mc:AlternateContent>
  <xr:revisionPtr revIDLastSave="0" documentId="13_ncr:1_{3233E01F-BF8A-4E0F-B12B-9DBA682D45F0}" xr6:coauthVersionLast="40" xr6:coauthVersionMax="40" xr10:uidLastSave="{00000000-0000-0000-0000-000000000000}"/>
  <bookViews>
    <workbookView xWindow="0" yWindow="0" windowWidth="23040" windowHeight="9072" tabRatio="458" xr2:uid="{00000000-000D-0000-FFFF-FFFF00000000}"/>
  </bookViews>
  <sheets>
    <sheet name="EBCR" sheetId="14" r:id="rId1"/>
    <sheet name="AMCR" sheetId="53" r:id="rId2"/>
  </sheets>
  <calcPr calcId="181029" concurrentCalc="0"/>
</workbook>
</file>

<file path=xl/calcChain.xml><?xml version="1.0" encoding="utf-8"?>
<calcChain xmlns="http://schemas.openxmlformats.org/spreadsheetml/2006/main">
  <c r="M5" i="53" l="1"/>
  <c r="M6" i="53"/>
  <c r="M7" i="53"/>
  <c r="M8" i="53"/>
  <c r="M4" i="53"/>
  <c r="M10" i="53"/>
  <c r="M11" i="53"/>
  <c r="M12" i="53"/>
  <c r="M13" i="53"/>
  <c r="M14" i="53"/>
  <c r="M9" i="53"/>
  <c r="M26" i="53"/>
  <c r="M27" i="53"/>
  <c r="M28" i="53"/>
  <c r="M25" i="53"/>
  <c r="M16" i="53"/>
  <c r="M17" i="53"/>
  <c r="M18" i="53"/>
  <c r="M19" i="53"/>
  <c r="M20" i="53"/>
  <c r="M21" i="53"/>
  <c r="M22" i="53"/>
  <c r="M23" i="53"/>
  <c r="M24" i="53"/>
  <c r="M15" i="53"/>
  <c r="F29" i="53"/>
  <c r="N11" i="53"/>
  <c r="N12" i="53"/>
  <c r="N13" i="53"/>
  <c r="N14" i="53"/>
  <c r="N10" i="53"/>
  <c r="N6" i="53"/>
  <c r="N7" i="53"/>
  <c r="N8" i="53"/>
  <c r="N17" i="53"/>
  <c r="N18" i="53"/>
  <c r="N19" i="53"/>
  <c r="N20" i="53"/>
  <c r="N21" i="53"/>
  <c r="N22" i="53"/>
  <c r="N23" i="53"/>
  <c r="N24" i="53"/>
  <c r="N27" i="53"/>
  <c r="N28" i="53"/>
  <c r="N26" i="53"/>
  <c r="J26" i="53"/>
  <c r="J17" i="53"/>
  <c r="J18" i="53"/>
  <c r="J19" i="53"/>
  <c r="J20" i="53"/>
  <c r="J21" i="53"/>
  <c r="J22" i="53"/>
  <c r="J23" i="53"/>
  <c r="J24" i="53"/>
  <c r="J14" i="53"/>
  <c r="J12" i="53"/>
  <c r="J6" i="53"/>
  <c r="N5" i="53"/>
  <c r="J5" i="53"/>
  <c r="J28" i="53"/>
  <c r="J27" i="53"/>
  <c r="N16" i="53"/>
  <c r="J16" i="53"/>
  <c r="J8" i="53"/>
  <c r="J7" i="53"/>
  <c r="M12" i="14"/>
  <c r="M13" i="14"/>
  <c r="M14" i="14"/>
  <c r="M11" i="14"/>
  <c r="M20" i="14"/>
  <c r="M21" i="14"/>
  <c r="M22" i="14"/>
  <c r="M19" i="14"/>
  <c r="M5" i="14"/>
  <c r="M6" i="14"/>
  <c r="M4" i="14"/>
  <c r="M8" i="14"/>
  <c r="M9" i="14"/>
  <c r="M10" i="14"/>
  <c r="M7" i="14"/>
  <c r="M16" i="14"/>
  <c r="M17" i="14"/>
  <c r="M18" i="14"/>
  <c r="M15" i="14"/>
  <c r="F23" i="14"/>
  <c r="J21" i="14"/>
  <c r="J22" i="14"/>
  <c r="J13" i="14"/>
  <c r="J14" i="14"/>
  <c r="J9" i="14"/>
  <c r="N20" i="14"/>
  <c r="J20" i="14"/>
  <c r="N5" i="14"/>
  <c r="N6" i="14"/>
  <c r="N8" i="14"/>
  <c r="N10" i="14"/>
  <c r="N12" i="14"/>
  <c r="N16" i="14"/>
  <c r="N18" i="14"/>
  <c r="J18" i="14"/>
  <c r="J16" i="14"/>
  <c r="J12" i="14"/>
  <c r="J10" i="14"/>
  <c r="J8" i="14"/>
  <c r="J6" i="14"/>
  <c r="J5" i="14"/>
</calcChain>
</file>

<file path=xl/sharedStrings.xml><?xml version="1.0" encoding="utf-8"?>
<sst xmlns="http://schemas.openxmlformats.org/spreadsheetml/2006/main" count="139" uniqueCount="83">
  <si>
    <t>Poids de la compétence</t>
  </si>
  <si>
    <t>Compétences évaluées</t>
  </si>
  <si>
    <t>Poids du critère</t>
  </si>
  <si>
    <t>/20</t>
  </si>
  <si>
    <t></t>
  </si>
  <si>
    <t>Appréciation globale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</si>
  <si>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soit plus d'une valeur donnée à l'indicateur, soit pas de valeur, il faut alors choisir laquelle retenir</t>
    </r>
  </si>
  <si>
    <t>Noms des Evaluateurs / Signatures</t>
  </si>
  <si>
    <t>Date :</t>
  </si>
  <si>
    <t xml:space="preserve">Note brute /20 </t>
  </si>
  <si>
    <t>3/3</t>
  </si>
  <si>
    <t>* La note est arrondie au demi-point  ou, si les examinateurs le souhaitent, au point supérieur</t>
  </si>
  <si>
    <t>Grille 2018</t>
  </si>
  <si>
    <t>C2 -  Décoder - Représenter</t>
  </si>
  <si>
    <t>Produire à l'aide d'outils numériques des représentations de tout ou partie d'un système d'enveloppe.</t>
  </si>
  <si>
    <t>C3 - Assurer le travail en équipe</t>
  </si>
  <si>
    <t>C3.1</t>
  </si>
  <si>
    <t>Participer aux travaux d'une équipe</t>
  </si>
  <si>
    <t>C5 - Rechercher des informations et assurer une veille</t>
  </si>
  <si>
    <t>Trier les informations.</t>
  </si>
  <si>
    <t>C5.2</t>
  </si>
  <si>
    <t>C6 -Proposer et comparer des solutions techniques</t>
  </si>
  <si>
    <t>Proposer une ou plusieurs solutions techniques répondant aux attentes</t>
  </si>
  <si>
    <t>C8 -Valider et finaliser une solution technique</t>
  </si>
  <si>
    <t>C8.3</t>
  </si>
  <si>
    <t>C6.1</t>
  </si>
  <si>
    <t>Mettre à jour la maquette du projet</t>
  </si>
  <si>
    <t>C2.3</t>
  </si>
  <si>
    <t>x</t>
  </si>
  <si>
    <t>Note :</t>
  </si>
  <si>
    <t>Coupe de détail Acrotère/Couverture réalisée (directement sur Revit ou sur fichier lié Autocad)
Carnet de détails du mur rideau</t>
  </si>
  <si>
    <t>Détail d'étanchéité skydôme/couverture</t>
  </si>
  <si>
    <t>Les réponses aux questions posées sur le sujet de la phase 1 sont données</t>
  </si>
  <si>
    <t>Choix de la coupe de détail Acrotère/Couverture correcte</t>
  </si>
  <si>
    <t>Le choix du système de bardage est cohérent avec le descriptif
Le choix de couverture est cohérent avec le descriptif</t>
  </si>
  <si>
    <t>Le choix de mur rideau est cohérent avec le descriptif</t>
  </si>
  <si>
    <t>Le choix des skydômes est cohérent avec le descriptif</t>
  </si>
  <si>
    <t>Un échange (au moins) est réalisé avec l'équipe AMCR et la maquette BUROPROx-ENV-v1x.ifc est modifiée</t>
  </si>
  <si>
    <t>Un échange (au moins) est réalisé avec l'équipe AMCR et la maquette BUROPROx-ENV-v2x.ifc est modifiée</t>
  </si>
  <si>
    <t>Un échange (au moins) est réalisé avec l'équipe AMCR et la maquette BUROPROx-ENV-v3x.ifc est modifiée</t>
  </si>
  <si>
    <t>Suivi Projet collaboratif EBCR-AMCR</t>
  </si>
  <si>
    <t>Suivi projet</t>
  </si>
  <si>
    <t>Le dimensionnement des portiques est réalisé à partir de la note de calcul fournie</t>
  </si>
  <si>
    <t>Coupe de détail acrotère/couverture réalisée sur Tekla</t>
  </si>
  <si>
    <t>Réalisation du chevêtre support de skydôme</t>
  </si>
  <si>
    <t>La maquette BUROPROx-STR-v1x.ifc est déposée sur Trimble connect</t>
  </si>
  <si>
    <t>Une question (au moins) est posée à "l'architecte" via Trimble connect</t>
  </si>
  <si>
    <t>La maquette BUROPROx-STR-v2x.ifc est déposée sur Trimble connect</t>
  </si>
  <si>
    <t>La maquette BUROPROx-STR-v3x.ifc est déposée sur Trimble connect</t>
  </si>
  <si>
    <t>Extraction des données de la note de calcul</t>
  </si>
  <si>
    <t>Extraction des informations de la coupe de détail acrotère/couverture de l'équipe EBCR</t>
  </si>
  <si>
    <t>Extraction des informations de la coupe de détail skydôme/couverture de l'équipe EBCR</t>
  </si>
  <si>
    <t>Un échange (au moins) est réalisé avec l'équipe EBCR et la maquette BUROPROx-ENV-v1x.ifc est modifiée</t>
  </si>
  <si>
    <t>Un échange (au moins) est réalisé avec l'équipe EBCR et la maquette BUROPROx-ENV-v2x.ifc est modifiée</t>
  </si>
  <si>
    <t>Un échange (au moins) est réalisé avec l'équipe EBCR et la maquette BUROPROx-ENV-v3x.ifc est modifiée</t>
  </si>
  <si>
    <t>C4 - Rechercher des informations, des solutions, assurer une veille.</t>
  </si>
  <si>
    <t>C4.1</t>
  </si>
  <si>
    <t>Trier et valider des informations.</t>
  </si>
  <si>
    <t>Activités associées</t>
  </si>
  <si>
    <t>C8 -  Représenter graphiquement une idée ou une solution</t>
  </si>
  <si>
    <t>Produire ou compléter la maquette de l'ouvrage avec un logiciel BIM</t>
  </si>
  <si>
    <t>C9 -Elaborer le dossier d'éxécution</t>
  </si>
  <si>
    <t>C9.6</t>
  </si>
  <si>
    <t>Etablir ou mettre à jour la maquette numérique de la structure.</t>
  </si>
  <si>
    <t xml:space="preserve">La réalisation du chevêtre support de skydôme est s'adapte aux modèles de références </t>
  </si>
  <si>
    <t>Les éléments de structure de l'acrotère sont correctement choisis et identifiés.</t>
  </si>
  <si>
    <t>Les assemblages respectent les normes en vigueur</t>
  </si>
  <si>
    <t>Les éléments du chevêtre  support de skydôme sont correctement choisis et identifiés.</t>
  </si>
  <si>
    <t>C9.5</t>
  </si>
  <si>
    <t>Adapter la conception aux interfaces avec les autres corps d'état.</t>
  </si>
  <si>
    <t>C15 - Collaborer dans les différents environnement du projet</t>
  </si>
  <si>
    <t>C15.2</t>
  </si>
  <si>
    <t>Participer au projet avec des partenaires extérieurs</t>
  </si>
  <si>
    <t>C9.4</t>
  </si>
  <si>
    <t>Produire ou contrôler une note de calcul avec un calcul manuel</t>
  </si>
  <si>
    <t>Réaliser la note de vérification de la platine support du chevêtre.</t>
  </si>
  <si>
    <t>AMCR</t>
  </si>
  <si>
    <t>EBCR</t>
  </si>
  <si>
    <t>Etape</t>
  </si>
  <si>
    <t>Choix de la coupe de détail skydôme/étanchéité correcte</t>
  </si>
  <si>
    <t>La maquette BUROPROx-ENV-v1x.ifc est déposée sur Trimble connect
Une question (au moins) est posée à "l'architecte" via Trimble connect</t>
  </si>
  <si>
    <t>La maquette BUROPROx-ENV-v2x.ifc est déposée sur Trimble connect
Une question (au moins) est posée à "l'architecte" via Trimble connect</t>
  </si>
  <si>
    <t>La maquette BUROPROx-ENV-v3x.ifc est déposée sur Trimble connect
Une question (au moins) est posée à "l'architecte" via Trimble 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</si>
</sst>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2"/>
      <color indexed="10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color indexed="10"/>
      <name val="Wingdings"/>
      <charset val="2"/>
    </font>
    <font>
      <sz val="9"/>
      <color indexed="10"/>
      <name val="Arial Narrow"/>
      <family val="2"/>
    </font>
    <font>
      <sz val="11"/>
      <name val="Arial"/>
      <family val="2"/>
    </font>
    <font>
      <b/>
      <sz val="9"/>
      <color indexed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/>
    <xf numFmtId="0" fontId="8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 wrapText="1"/>
    </xf>
    <xf numFmtId="0" fontId="22" fillId="0" borderId="0" xfId="0" applyFont="1"/>
    <xf numFmtId="0" fontId="9" fillId="0" borderId="0" xfId="0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2" xfId="0" applyFont="1" applyFill="1" applyBorder="1" applyAlignment="1" applyProtection="1">
      <alignment horizontal="center" vertical="center" wrapText="1"/>
      <protection locked="0"/>
    </xf>
    <xf numFmtId="9" fontId="4" fillId="0" borderId="0" xfId="0" applyNumberFormat="1" applyFont="1" applyBorder="1" applyAlignment="1">
      <alignment horizontal="left" vertical="center"/>
    </xf>
    <xf numFmtId="9" fontId="14" fillId="5" borderId="2" xfId="0" applyNumberFormat="1" applyFont="1" applyFill="1" applyBorder="1" applyAlignment="1">
      <alignment horizontal="center" vertical="center"/>
    </xf>
    <xf numFmtId="2" fontId="25" fillId="5" borderId="2" xfId="0" applyNumberFormat="1" applyFont="1" applyFill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0" fontId="26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9" fontId="14" fillId="0" borderId="0" xfId="0" applyNumberFormat="1" applyFont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10" fontId="27" fillId="0" borderId="0" xfId="0" applyNumberFormat="1" applyFont="1" applyBorder="1" applyAlignment="1">
      <alignment vertical="center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Border="1" applyAlignment="1">
      <alignment horizontal="center" vertical="center"/>
    </xf>
    <xf numFmtId="2" fontId="24" fillId="5" borderId="0" xfId="0" applyNumberFormat="1" applyFont="1" applyFill="1" applyBorder="1" applyAlignment="1">
      <alignment horizontal="center" vertical="center"/>
    </xf>
    <xf numFmtId="12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28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30" fillId="4" borderId="2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Fill="1" applyBorder="1" applyAlignment="1">
      <alignment vertical="center" wrapText="1"/>
    </xf>
    <xf numFmtId="0" fontId="30" fillId="4" borderId="2" xfId="0" applyFont="1" applyFill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4" borderId="2" xfId="0" applyFont="1" applyFill="1" applyBorder="1" applyAlignment="1">
      <alignment vertical="center" wrapText="1"/>
    </xf>
    <xf numFmtId="0" fontId="24" fillId="4" borderId="6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/>
      <protection locked="0"/>
    </xf>
    <xf numFmtId="0" fontId="30" fillId="4" borderId="3" xfId="0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 applyProtection="1">
      <alignment horizontal="center" vertical="center"/>
      <protection locked="0"/>
    </xf>
    <xf numFmtId="0" fontId="30" fillId="4" borderId="2" xfId="0" applyFont="1" applyFill="1" applyBorder="1" applyAlignment="1" applyProtection="1">
      <alignment horizontal="center" vertical="center"/>
      <protection locked="0"/>
    </xf>
    <xf numFmtId="0" fontId="28" fillId="4" borderId="18" xfId="0" applyNumberFormat="1" applyFont="1" applyFill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30" fillId="4" borderId="1" xfId="0" applyFont="1" applyFill="1" applyBorder="1" applyAlignment="1" applyProtection="1">
      <alignment horizontal="center" vertical="center" wrapText="1"/>
      <protection locked="0"/>
    </xf>
    <xf numFmtId="0" fontId="24" fillId="4" borderId="1" xfId="0" applyFont="1" applyFill="1" applyBorder="1" applyAlignment="1">
      <alignment vertical="center" wrapText="1"/>
    </xf>
    <xf numFmtId="0" fontId="24" fillId="0" borderId="2" xfId="0" applyFont="1" applyBorder="1" applyAlignment="1" applyProtection="1">
      <alignment horizontal="center" vertical="center"/>
      <protection locked="0"/>
    </xf>
    <xf numFmtId="0" fontId="30" fillId="0" borderId="2" xfId="0" applyFont="1" applyBorder="1" applyAlignment="1" applyProtection="1">
      <alignment horizontal="center" vertical="center"/>
      <protection locked="0"/>
    </xf>
    <xf numFmtId="0" fontId="3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4" fillId="0" borderId="2" xfId="0" applyFont="1" applyFill="1" applyBorder="1" applyAlignment="1">
      <alignment vertical="center" wrapText="1"/>
    </xf>
    <xf numFmtId="0" fontId="0" fillId="4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8" fillId="0" borderId="2" xfId="0" applyNumberFormat="1" applyFont="1" applyBorder="1" applyAlignment="1" applyProtection="1">
      <alignment horizontal="center" vertical="center"/>
      <protection locked="0"/>
    </xf>
    <xf numFmtId="0" fontId="28" fillId="4" borderId="2" xfId="0" applyNumberFormat="1" applyFont="1" applyFill="1" applyBorder="1" applyAlignment="1" applyProtection="1">
      <alignment horizontal="center" vertical="center"/>
      <protection locked="0"/>
    </xf>
    <xf numFmtId="0" fontId="24" fillId="0" borderId="8" xfId="0" applyFont="1" applyBorder="1" applyAlignment="1">
      <alignment horizontal="center" vertical="center" wrapText="1"/>
    </xf>
    <xf numFmtId="0" fontId="30" fillId="0" borderId="8" xfId="0" applyFont="1" applyBorder="1" applyAlignment="1">
      <alignment vertical="center" wrapText="1"/>
    </xf>
    <xf numFmtId="0" fontId="28" fillId="0" borderId="8" xfId="0" applyNumberFormat="1" applyFont="1" applyBorder="1" applyAlignment="1" applyProtection="1">
      <alignment horizontal="center" vertical="center"/>
      <protection locked="0"/>
    </xf>
    <xf numFmtId="0" fontId="24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8" xfId="0" applyFont="1" applyFill="1" applyBorder="1" applyAlignment="1" applyProtection="1">
      <alignment horizontal="center" vertical="center" wrapText="1"/>
      <protection locked="0"/>
    </xf>
    <xf numFmtId="0" fontId="24" fillId="4" borderId="8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vertical="center" wrapText="1"/>
    </xf>
    <xf numFmtId="0" fontId="24" fillId="4" borderId="8" xfId="0" applyFont="1" applyFill="1" applyBorder="1" applyAlignment="1" applyProtection="1">
      <alignment horizontal="center" vertical="center" wrapText="1"/>
      <protection locked="0"/>
    </xf>
    <xf numFmtId="0" fontId="30" fillId="4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24" fillId="4" borderId="8" xfId="0" applyFont="1" applyFill="1" applyBorder="1" applyAlignment="1">
      <alignment vertical="center" wrapText="1"/>
    </xf>
    <xf numFmtId="0" fontId="0" fillId="4" borderId="8" xfId="0" applyNumberFormat="1" applyFont="1" applyFill="1" applyBorder="1" applyAlignment="1">
      <alignment horizontal="center" vertical="center"/>
    </xf>
    <xf numFmtId="0" fontId="24" fillId="4" borderId="8" xfId="0" applyFont="1" applyFill="1" applyBorder="1" applyAlignment="1" applyProtection="1">
      <alignment horizontal="center" vertical="center"/>
      <protection locked="0"/>
    </xf>
    <xf numFmtId="0" fontId="30" fillId="4" borderId="8" xfId="0" applyFont="1" applyFill="1" applyBorder="1" applyAlignment="1" applyProtection="1">
      <alignment horizontal="center" vertical="center"/>
      <protection locked="0"/>
    </xf>
    <xf numFmtId="0" fontId="24" fillId="0" borderId="7" xfId="0" applyFont="1" applyFill="1" applyBorder="1" applyAlignment="1" applyProtection="1">
      <alignment horizontal="center" vertical="center"/>
      <protection locked="0"/>
    </xf>
    <xf numFmtId="0" fontId="24" fillId="4" borderId="7" xfId="0" applyFont="1" applyFill="1" applyBorder="1" applyAlignment="1" applyProtection="1">
      <alignment horizontal="center" vertical="center"/>
      <protection locked="0"/>
    </xf>
    <xf numFmtId="0" fontId="24" fillId="4" borderId="11" xfId="0" applyFont="1" applyFill="1" applyBorder="1" applyAlignment="1" applyProtection="1">
      <alignment horizontal="center" vertical="center"/>
      <protection locked="0"/>
    </xf>
    <xf numFmtId="0" fontId="24" fillId="4" borderId="7" xfId="0" applyFont="1" applyFill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 applyProtection="1">
      <alignment horizontal="center" vertical="center" wrapText="1"/>
      <protection locked="0"/>
    </xf>
    <xf numFmtId="0" fontId="24" fillId="0" borderId="7" xfId="0" applyFont="1" applyFill="1" applyBorder="1" applyAlignment="1" applyProtection="1">
      <alignment horizontal="center" vertical="center" wrapText="1"/>
      <protection locked="0"/>
    </xf>
    <xf numFmtId="0" fontId="24" fillId="0" borderId="11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/>
    </xf>
    <xf numFmtId="0" fontId="30" fillId="4" borderId="31" xfId="0" applyFont="1" applyFill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>
      <alignment horizontal="center" vertical="center" wrapText="1"/>
    </xf>
    <xf numFmtId="0" fontId="28" fillId="0" borderId="19" xfId="0" applyNumberFormat="1" applyFont="1" applyBorder="1" applyAlignment="1" applyProtection="1">
      <alignment horizontal="center" vertical="center"/>
      <protection locked="0"/>
    </xf>
    <xf numFmtId="0" fontId="24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24" fillId="4" borderId="11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/>
      <protection locked="0"/>
    </xf>
    <xf numFmtId="0" fontId="24" fillId="4" borderId="30" xfId="0" applyFont="1" applyFill="1" applyBorder="1" applyAlignment="1" applyProtection="1">
      <alignment horizontal="center" vertical="center"/>
      <protection locked="0"/>
    </xf>
    <xf numFmtId="0" fontId="24" fillId="4" borderId="10" xfId="0" applyFont="1" applyFill="1" applyBorder="1" applyAlignment="1" applyProtection="1">
      <alignment horizontal="center" vertical="center" wrapText="1"/>
      <protection locked="0"/>
    </xf>
    <xf numFmtId="0" fontId="24" fillId="4" borderId="32" xfId="0" applyFont="1" applyFill="1" applyBorder="1" applyAlignment="1" applyProtection="1">
      <alignment horizontal="center" vertical="center" wrapText="1"/>
      <protection locked="0"/>
    </xf>
    <xf numFmtId="0" fontId="24" fillId="0" borderId="32" xfId="0" applyFont="1" applyFill="1" applyBorder="1" applyAlignment="1" applyProtection="1">
      <alignment horizontal="center" vertical="center" wrapText="1"/>
      <protection locked="0"/>
    </xf>
    <xf numFmtId="0" fontId="24" fillId="4" borderId="25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64" fontId="16" fillId="3" borderId="26" xfId="0" applyNumberFormat="1" applyFont="1" applyFill="1" applyBorder="1" applyAlignment="1">
      <alignment horizontal="center" vertical="center"/>
    </xf>
    <xf numFmtId="164" fontId="16" fillId="3" borderId="27" xfId="0" applyNumberFormat="1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left" vertical="center" wrapText="1"/>
    </xf>
    <xf numFmtId="0" fontId="25" fillId="2" borderId="15" xfId="0" applyFont="1" applyFill="1" applyBorder="1" applyAlignment="1">
      <alignment horizontal="left" vertical="center" wrapText="1"/>
    </xf>
    <xf numFmtId="0" fontId="25" fillId="2" borderId="16" xfId="0" applyFont="1" applyFill="1" applyBorder="1" applyAlignment="1">
      <alignment horizontal="left" vertical="center" wrapText="1"/>
    </xf>
    <xf numFmtId="0" fontId="28" fillId="4" borderId="1" xfId="0" applyNumberFormat="1" applyFont="1" applyFill="1" applyBorder="1" applyAlignment="1" applyProtection="1">
      <alignment horizontal="center" vertical="center"/>
      <protection locked="0"/>
    </xf>
    <xf numFmtId="0" fontId="28" fillId="4" borderId="18" xfId="0" applyNumberFormat="1" applyFont="1" applyFill="1" applyBorder="1" applyAlignment="1" applyProtection="1">
      <alignment horizontal="center" vertical="center"/>
      <protection locked="0"/>
    </xf>
    <xf numFmtId="0" fontId="0" fillId="4" borderId="19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8" fillId="4" borderId="19" xfId="0" applyNumberFormat="1" applyFont="1" applyFill="1" applyBorder="1" applyAlignment="1" applyProtection="1">
      <alignment horizontal="center" vertical="center"/>
      <protection locked="0"/>
    </xf>
    <xf numFmtId="0" fontId="25" fillId="2" borderId="20" xfId="0" applyFont="1" applyFill="1" applyBorder="1" applyAlignment="1">
      <alignment horizontal="left" vertical="center" wrapText="1"/>
    </xf>
    <xf numFmtId="0" fontId="25" fillId="2" borderId="21" xfId="0" applyFont="1" applyFill="1" applyBorder="1" applyAlignment="1">
      <alignment horizontal="left" vertical="center" wrapText="1"/>
    </xf>
    <xf numFmtId="0" fontId="25" fillId="2" borderId="22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8" xfId="0" applyFont="1" applyFill="1" applyBorder="1" applyAlignment="1">
      <alignment horizontal="left" vertical="center" wrapText="1"/>
    </xf>
    <xf numFmtId="0" fontId="24" fillId="0" borderId="19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20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/>
    </xf>
    <xf numFmtId="0" fontId="25" fillId="2" borderId="29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10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24" fillId="4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28" fillId="4" borderId="2" xfId="0" applyNumberFormat="1" applyFont="1" applyFill="1" applyBorder="1" applyAlignment="1" applyProtection="1">
      <alignment horizontal="center" vertical="center"/>
      <protection locked="0"/>
    </xf>
    <xf numFmtId="0" fontId="0" fillId="4" borderId="8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8" fillId="4" borderId="8" xfId="0" applyNumberFormat="1" applyFont="1" applyFill="1" applyBorder="1" applyAlignment="1" applyProtection="1">
      <alignment horizontal="center" vertical="center"/>
      <protection locked="0"/>
    </xf>
    <xf numFmtId="0" fontId="24" fillId="0" borderId="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6"/>
  <sheetViews>
    <sheetView tabSelected="1" zoomScale="70" zoomScaleNormal="70" zoomScalePageLayoutView="125" workbookViewId="0">
      <selection activeCell="A11" sqref="A11:I11"/>
    </sheetView>
  </sheetViews>
  <sheetFormatPr baseColWidth="10" defaultColWidth="11.5" defaultRowHeight="13.2" x14ac:dyDescent="0.25"/>
  <cols>
    <col min="1" max="1" width="6.8984375" style="1" bestFit="1" customWidth="1"/>
    <col min="2" max="2" width="54.59765625" style="2" customWidth="1"/>
    <col min="3" max="3" width="11" style="2" customWidth="1"/>
    <col min="4" max="4" width="86" style="3" customWidth="1"/>
    <col min="5" max="5" width="1.09765625" style="17" customWidth="1"/>
    <col min="6" max="6" width="3.59765625" style="6" customWidth="1"/>
    <col min="7" max="7" width="4.69921875" style="6" customWidth="1"/>
    <col min="8" max="8" width="4.796875" style="6" customWidth="1"/>
    <col min="9" max="9" width="4.59765625" style="6" customWidth="1"/>
    <col min="10" max="10" width="3.8984375" style="7" customWidth="1"/>
    <col min="11" max="11" width="4.8984375" style="8" customWidth="1"/>
    <col min="12" max="12" width="7.8984375" style="9" customWidth="1"/>
    <col min="13" max="13" width="12.59765625" style="23" customWidth="1"/>
    <col min="14" max="14" width="2.09765625" style="30" bestFit="1" customWidth="1"/>
    <col min="15" max="15" width="8.5" style="31" bestFit="1" customWidth="1"/>
    <col min="16" max="16" width="11.5" style="11"/>
    <col min="17" max="27" width="11.5" style="10"/>
    <col min="28" max="16384" width="11.5" style="3"/>
  </cols>
  <sheetData>
    <row r="1" spans="1:27" s="34" customFormat="1" ht="18" customHeight="1" x14ac:dyDescent="0.3">
      <c r="A1" s="32" t="s">
        <v>40</v>
      </c>
      <c r="B1" s="33"/>
      <c r="C1" s="33"/>
      <c r="D1" s="106" t="s">
        <v>77</v>
      </c>
      <c r="E1" s="35"/>
      <c r="F1" s="36"/>
      <c r="G1" s="5" t="s">
        <v>41</v>
      </c>
      <c r="H1" s="22"/>
      <c r="I1" s="22"/>
      <c r="J1" s="37"/>
      <c r="K1" s="38"/>
      <c r="L1" s="163" t="s">
        <v>12</v>
      </c>
      <c r="M1" s="164"/>
      <c r="N1" s="41"/>
      <c r="O1" s="42"/>
    </row>
    <row r="2" spans="1:27" x14ac:dyDescent="0.3">
      <c r="A2" s="3"/>
      <c r="B2" s="3"/>
      <c r="C2" s="3"/>
      <c r="D2" s="12"/>
      <c r="E2" s="165"/>
      <c r="F2" s="165"/>
      <c r="G2" s="165"/>
      <c r="H2" s="165"/>
      <c r="I2" s="165"/>
      <c r="K2" s="39" t="s">
        <v>0</v>
      </c>
      <c r="L2" s="40"/>
      <c r="M2" s="45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3.8" thickBot="1" x14ac:dyDescent="0.35">
      <c r="A3" s="166" t="s">
        <v>1</v>
      </c>
      <c r="B3" s="166"/>
      <c r="C3" s="52" t="s">
        <v>78</v>
      </c>
      <c r="D3" s="13" t="s">
        <v>58</v>
      </c>
      <c r="E3" s="14"/>
      <c r="F3" s="15">
        <v>0</v>
      </c>
      <c r="G3" s="46">
        <v>0.33333333333333331</v>
      </c>
      <c r="H3" s="46">
        <v>0.66666666666666663</v>
      </c>
      <c r="I3" s="47" t="s">
        <v>10</v>
      </c>
      <c r="K3" s="26" t="s">
        <v>2</v>
      </c>
      <c r="M3" s="23" t="s">
        <v>9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x14ac:dyDescent="0.3">
      <c r="A4" s="167" t="s">
        <v>13</v>
      </c>
      <c r="B4" s="168"/>
      <c r="C4" s="168"/>
      <c r="D4" s="168"/>
      <c r="E4" s="168"/>
      <c r="F4" s="168"/>
      <c r="G4" s="168"/>
      <c r="H4" s="168"/>
      <c r="I4" s="169"/>
      <c r="J4" s="16"/>
      <c r="K4" s="27">
        <v>0.2</v>
      </c>
      <c r="M4" s="28">
        <f>SUM(M5:M6)</f>
        <v>4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31.8" customHeight="1" x14ac:dyDescent="0.3">
      <c r="A5" s="146" t="s">
        <v>27</v>
      </c>
      <c r="B5" s="148" t="s">
        <v>14</v>
      </c>
      <c r="C5" s="62">
        <v>2</v>
      </c>
      <c r="D5" s="59" t="s">
        <v>30</v>
      </c>
      <c r="E5" s="143"/>
      <c r="F5" s="63"/>
      <c r="G5" s="64"/>
      <c r="H5" s="64"/>
      <c r="I5" s="113" t="s">
        <v>28</v>
      </c>
      <c r="J5" s="16" t="str">
        <f>(IF(N5&lt;&gt;1,"◄",""))</f>
        <v/>
      </c>
      <c r="K5" s="44">
        <v>1</v>
      </c>
      <c r="M5" s="29">
        <f>(IF(G5&lt;&gt;"",1/3,0)+IF(H5&lt;&gt;"",2/3,0)+IF(I5&lt;&gt;"",1,0))*K5*K$4*20/2</f>
        <v>2</v>
      </c>
      <c r="N5" s="30">
        <f>IF(F5&lt;&gt;"",1,0)+IF(G5&lt;&gt;"",1,0)+IF(H5&lt;&gt;"",1,0)+IF(I5&lt;&gt;"",1,0)</f>
        <v>1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23.4" customHeight="1" thickBot="1" x14ac:dyDescent="0.35">
      <c r="A6" s="147"/>
      <c r="B6" s="149"/>
      <c r="C6" s="87">
        <v>3</v>
      </c>
      <c r="D6" s="92" t="s">
        <v>31</v>
      </c>
      <c r="E6" s="145"/>
      <c r="F6" s="94"/>
      <c r="G6" s="95"/>
      <c r="H6" s="95"/>
      <c r="I6" s="114" t="s">
        <v>28</v>
      </c>
      <c r="J6" s="16" t="str">
        <f>(IF(N6&lt;&gt;1,"◄",""))</f>
        <v/>
      </c>
      <c r="K6" s="44">
        <v>1</v>
      </c>
      <c r="M6" s="29">
        <f>(IF(G6&lt;&gt;"",1/3,0)+IF(H6&lt;&gt;"",2/3,0)+IF(I6&lt;&gt;"",1,0))*K6*K$4*20/2</f>
        <v>2</v>
      </c>
      <c r="N6" s="30">
        <f>IF(E6="",IF(F6&lt;&gt;"",1,0)+IF(G6&lt;&gt;"",1,0)+IF(H6&lt;&gt;"",1,0)+IF(I6&lt;&gt;"",1,0),0)</f>
        <v>1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3">
      <c r="A7" s="157" t="s">
        <v>15</v>
      </c>
      <c r="B7" s="158"/>
      <c r="C7" s="158"/>
      <c r="D7" s="158"/>
      <c r="E7" s="158"/>
      <c r="F7" s="158"/>
      <c r="G7" s="158"/>
      <c r="H7" s="158"/>
      <c r="I7" s="159"/>
      <c r="J7" s="16"/>
      <c r="K7" s="27">
        <v>0.2</v>
      </c>
      <c r="M7" s="28">
        <f>SUM(M8:M10)</f>
        <v>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27.6" customHeight="1" x14ac:dyDescent="0.3">
      <c r="A8" s="150" t="s">
        <v>16</v>
      </c>
      <c r="B8" s="160" t="s">
        <v>17</v>
      </c>
      <c r="C8" s="62">
        <v>1</v>
      </c>
      <c r="D8" s="59" t="s">
        <v>80</v>
      </c>
      <c r="E8" s="143"/>
      <c r="F8" s="43"/>
      <c r="G8" s="53"/>
      <c r="H8" s="60"/>
      <c r="I8" s="99" t="s">
        <v>28</v>
      </c>
      <c r="J8" s="16" t="str">
        <f>(IF(N8&lt;&gt;1,"◄",""))</f>
        <v/>
      </c>
      <c r="K8" s="44">
        <v>1</v>
      </c>
      <c r="M8" s="29">
        <f>(IF(G8&lt;&gt;"",1/3,0)+IF(H8&lt;&gt;"",2/3,0)+IF(I8&lt;&gt;"",1,0))*K8*K$7*20/3</f>
        <v>1.3333333333333333</v>
      </c>
      <c r="N8" s="30">
        <f>IF(E8="",IF(F8&lt;&gt;"",1,0)+IF(G8&lt;&gt;"",1,0)+IF(H8&lt;&gt;"",1,0)+IF(I8&lt;&gt;"",1,0),0)</f>
        <v>1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25.2" customHeight="1" x14ac:dyDescent="0.3">
      <c r="A9" s="151"/>
      <c r="B9" s="161"/>
      <c r="C9" s="62">
        <v>2</v>
      </c>
      <c r="D9" s="59" t="s">
        <v>81</v>
      </c>
      <c r="E9" s="144"/>
      <c r="F9" s="43"/>
      <c r="G9" s="53"/>
      <c r="H9" s="60"/>
      <c r="I9" s="115" t="s">
        <v>28</v>
      </c>
      <c r="J9" s="16" t="str">
        <f>(IF(N9&lt;&gt;1,"◄",""))</f>
        <v>◄</v>
      </c>
      <c r="K9" s="44">
        <v>1</v>
      </c>
      <c r="M9" s="29">
        <f>(IF(G9&lt;&gt;"",1/3,0)+IF(H9&lt;&gt;"",2/3,0)+IF(I9&lt;&gt;"",1,0))*K9*K$7*20/3</f>
        <v>1.3333333333333333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8.8" customHeight="1" thickBot="1" x14ac:dyDescent="0.35">
      <c r="A10" s="152"/>
      <c r="B10" s="162"/>
      <c r="C10" s="87">
        <v>3</v>
      </c>
      <c r="D10" s="92" t="s">
        <v>82</v>
      </c>
      <c r="E10" s="156"/>
      <c r="F10" s="89"/>
      <c r="G10" s="90"/>
      <c r="H10" s="107"/>
      <c r="I10" s="116" t="s">
        <v>28</v>
      </c>
      <c r="J10" s="16" t="str">
        <f>(IF(N10&lt;&gt;1,"◄",""))</f>
        <v/>
      </c>
      <c r="K10" s="44">
        <v>1</v>
      </c>
      <c r="M10" s="29">
        <f>(IF(G10&lt;&gt;"",1/3,0)+IF(H10&lt;&gt;"",2/3,0)+IF(I10&lt;&gt;"",1,0))*K10*K$7*20/3</f>
        <v>1.3333333333333333</v>
      </c>
      <c r="N10" s="30">
        <f>IF(E10="",IF(F10&lt;&gt;"",1,0)+IF(G10&lt;&gt;"",1,0)+IF(H10&lt;&gt;"",1,0)+IF(I10&lt;&gt;"",1,0),0)</f>
        <v>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6" customHeight="1" x14ac:dyDescent="0.3">
      <c r="A11" s="140" t="s">
        <v>18</v>
      </c>
      <c r="B11" s="141"/>
      <c r="C11" s="141"/>
      <c r="D11" s="141"/>
      <c r="E11" s="141"/>
      <c r="F11" s="141"/>
      <c r="G11" s="141"/>
      <c r="H11" s="141"/>
      <c r="I11" s="142"/>
      <c r="J11" s="16"/>
      <c r="K11" s="27">
        <v>0.2</v>
      </c>
      <c r="M11" s="28">
        <f>SUM(M12:M14)</f>
        <v>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27" customHeight="1" x14ac:dyDescent="0.3">
      <c r="A12" s="150" t="s">
        <v>20</v>
      </c>
      <c r="B12" s="153" t="s">
        <v>19</v>
      </c>
      <c r="C12" s="58">
        <v>1</v>
      </c>
      <c r="D12" s="57" t="s">
        <v>32</v>
      </c>
      <c r="E12" s="51"/>
      <c r="F12" s="25"/>
      <c r="G12" s="54"/>
      <c r="H12" s="54"/>
      <c r="I12" s="102" t="s">
        <v>28</v>
      </c>
      <c r="J12" s="16" t="str">
        <f>(IF(N12&lt;&gt;1,"◄",""))</f>
        <v/>
      </c>
      <c r="K12" s="44">
        <v>1</v>
      </c>
      <c r="M12" s="29">
        <f>(IF(G12&lt;&gt;"",1/3,0)+IF(H12&lt;&gt;"",2/3,0)+IF(I12&lt;&gt;"",1,0))*K12*K$11*20/3</f>
        <v>1.3333333333333333</v>
      </c>
      <c r="N12" s="30">
        <f>IF(E12="",IF(F12&lt;&gt;"",1,0)+IF(G12&lt;&gt;"",1,0)+IF(H12&lt;&gt;"",1,0)+IF(I12&lt;&gt;"",1,0),0)</f>
        <v>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27" customHeight="1" x14ac:dyDescent="0.3">
      <c r="A13" s="151"/>
      <c r="B13" s="154"/>
      <c r="C13" s="62">
        <v>2</v>
      </c>
      <c r="D13" s="59" t="s">
        <v>33</v>
      </c>
      <c r="E13" s="67"/>
      <c r="F13" s="59"/>
      <c r="G13" s="62"/>
      <c r="H13" s="62"/>
      <c r="I13" s="100" t="s">
        <v>28</v>
      </c>
      <c r="J13" s="16" t="str">
        <f t="shared" ref="J13:J14" si="0">(IF(N13&lt;&gt;1,"◄",""))</f>
        <v>◄</v>
      </c>
      <c r="K13" s="44">
        <v>1</v>
      </c>
      <c r="M13" s="29">
        <f>(IF(G13&lt;&gt;"",1/3,0)+IF(H13&lt;&gt;"",2/3,0)+IF(I13&lt;&gt;"",1,0))*K13*K$11*20/3</f>
        <v>1.3333333333333333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27" customHeight="1" thickBot="1" x14ac:dyDescent="0.35">
      <c r="A14" s="152"/>
      <c r="B14" s="155"/>
      <c r="C14" s="108">
        <v>3</v>
      </c>
      <c r="D14" s="189" t="s">
        <v>79</v>
      </c>
      <c r="E14" s="109"/>
      <c r="F14" s="110"/>
      <c r="G14" s="111"/>
      <c r="H14" s="111"/>
      <c r="I14" s="117" t="s">
        <v>28</v>
      </c>
      <c r="J14" s="16" t="str">
        <f t="shared" si="0"/>
        <v>◄</v>
      </c>
      <c r="K14" s="44">
        <v>1</v>
      </c>
      <c r="M14" s="29">
        <f>(IF(G14&lt;&gt;"",1/3,0)+IF(H14&lt;&gt;"",2/3,0)+IF(I14&lt;&gt;"",1,0))*K14*K$11*20/3</f>
        <v>1.3333333333333333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x14ac:dyDescent="0.3">
      <c r="A15" s="140" t="s">
        <v>21</v>
      </c>
      <c r="B15" s="141"/>
      <c r="C15" s="141"/>
      <c r="D15" s="141"/>
      <c r="E15" s="141"/>
      <c r="F15" s="141"/>
      <c r="G15" s="141"/>
      <c r="H15" s="141"/>
      <c r="I15" s="142"/>
      <c r="J15" s="16"/>
      <c r="K15" s="27">
        <v>0.2</v>
      </c>
      <c r="M15" s="28">
        <f>SUM(M16:M18)</f>
        <v>4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26.4" x14ac:dyDescent="0.3">
      <c r="A16" s="150" t="s">
        <v>25</v>
      </c>
      <c r="B16" s="153" t="s">
        <v>22</v>
      </c>
      <c r="C16" s="62">
        <v>1</v>
      </c>
      <c r="D16" s="59" t="s">
        <v>34</v>
      </c>
      <c r="E16" s="143"/>
      <c r="F16" s="59"/>
      <c r="G16" s="62"/>
      <c r="H16" s="62"/>
      <c r="I16" s="100" t="s">
        <v>28</v>
      </c>
      <c r="J16" s="16" t="str">
        <f>(IF(N16&lt;&gt;1,"◄",""))</f>
        <v/>
      </c>
      <c r="K16" s="44">
        <v>1</v>
      </c>
      <c r="M16" s="29">
        <f>(IF(G16&lt;&gt;"",1/3,0)+IF(H16&lt;&gt;"",2/3,0)+IF(I16&lt;&gt;"",1,0))*K16*K$15*20/3</f>
        <v>1.3333333333333333</v>
      </c>
      <c r="N16" s="30">
        <f>IF(E16="",IF(F16&lt;&gt;"",1,0)+IF(G16&lt;&gt;"",1,0)+IF(H16&lt;&gt;"",1,0)+IF(I16&lt;&gt;"",1,0),0)</f>
        <v>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x14ac:dyDescent="0.3">
      <c r="A17" s="151"/>
      <c r="B17" s="154"/>
      <c r="C17" s="62">
        <v>2</v>
      </c>
      <c r="D17" s="56" t="s">
        <v>35</v>
      </c>
      <c r="E17" s="144"/>
      <c r="F17" s="43"/>
      <c r="G17" s="53"/>
      <c r="H17" s="53"/>
      <c r="I17" s="99" t="s">
        <v>28</v>
      </c>
      <c r="J17" s="16"/>
      <c r="K17" s="44">
        <v>1</v>
      </c>
      <c r="M17" s="29">
        <f>(IF(G17&lt;&gt;"",1/3,0)+IF(H17&lt;&gt;"",2/3,0)+IF(I17&lt;&gt;"",1,0))*K17*K$15*20/3</f>
        <v>1.3333333333333333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3.8" customHeight="1" thickBot="1" x14ac:dyDescent="0.35">
      <c r="A18" s="152"/>
      <c r="B18" s="155"/>
      <c r="C18" s="87">
        <v>3</v>
      </c>
      <c r="D18" s="92" t="s">
        <v>36</v>
      </c>
      <c r="E18" s="145"/>
      <c r="F18" s="92"/>
      <c r="G18" s="87"/>
      <c r="H18" s="87"/>
      <c r="I18" s="112" t="s">
        <v>28</v>
      </c>
      <c r="J18" s="16" t="str">
        <f>(IF(N18&lt;&gt;1,"◄",""))</f>
        <v/>
      </c>
      <c r="K18" s="44">
        <v>1</v>
      </c>
      <c r="M18" s="29">
        <f>(IF(G18&lt;&gt;"",1/3,0)+IF(H18&lt;&gt;"",2/3,0)+IF(I18&lt;&gt;"",1,0))*K18*K$15*20/3</f>
        <v>1.3333333333333333</v>
      </c>
      <c r="N18" s="30">
        <f>IF(E18="",IF(F18&lt;&gt;"",1,0)+IF(G18&lt;&gt;"",1,0)+IF(H18&lt;&gt;"",1,0)+IF(I18&lt;&gt;"",1,0),0)</f>
        <v>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6" customHeight="1" x14ac:dyDescent="0.3">
      <c r="A19" s="140" t="s">
        <v>23</v>
      </c>
      <c r="B19" s="141"/>
      <c r="C19" s="141"/>
      <c r="D19" s="141"/>
      <c r="E19" s="141"/>
      <c r="F19" s="141"/>
      <c r="G19" s="141"/>
      <c r="H19" s="141"/>
      <c r="I19" s="142"/>
      <c r="J19" s="16"/>
      <c r="K19" s="27">
        <v>0.2</v>
      </c>
      <c r="M19" s="28">
        <f>SUM(M20:M22)</f>
        <v>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3">
      <c r="A20" s="146" t="s">
        <v>24</v>
      </c>
      <c r="B20" s="148" t="s">
        <v>26</v>
      </c>
      <c r="C20" s="68">
        <v>1</v>
      </c>
      <c r="D20" s="71" t="s">
        <v>37</v>
      </c>
      <c r="E20" s="143"/>
      <c r="F20" s="69"/>
      <c r="G20" s="70"/>
      <c r="H20" s="70"/>
      <c r="I20" s="118" t="s">
        <v>28</v>
      </c>
      <c r="J20" s="16" t="str">
        <f>(IF(N20&lt;&gt;1,"◄",""))</f>
        <v/>
      </c>
      <c r="K20" s="44">
        <v>1</v>
      </c>
      <c r="M20" s="29">
        <f>(IF(G20&lt;&gt;"",1/3,0)+IF(H20&lt;&gt;"",2/3,0)+IF(I20&lt;&gt;"",1,0))*K20*K$19*20/3</f>
        <v>1.3333333333333333</v>
      </c>
      <c r="N20" s="30">
        <f>IF(E20="",IF(F20&lt;&gt;"",1,0)+IF(G20&lt;&gt;"",1,0)+IF(H20&lt;&gt;"",1,0)+IF(I20&lt;&gt;"",1,0),0)</f>
        <v>1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x14ac:dyDescent="0.3">
      <c r="A21" s="146"/>
      <c r="B21" s="148"/>
      <c r="C21" s="62">
        <v>2</v>
      </c>
      <c r="D21" s="59" t="s">
        <v>38</v>
      </c>
      <c r="E21" s="144"/>
      <c r="F21" s="59"/>
      <c r="G21" s="62"/>
      <c r="H21" s="62"/>
      <c r="I21" s="100" t="s">
        <v>28</v>
      </c>
      <c r="J21" s="16" t="str">
        <f t="shared" ref="J21:J22" si="1">(IF(N21&lt;&gt;1,"◄",""))</f>
        <v>◄</v>
      </c>
      <c r="K21" s="44">
        <v>1</v>
      </c>
      <c r="M21" s="29">
        <f>(IF(G21&lt;&gt;"",1/3,0)+IF(H21&lt;&gt;"",2/3,0)+IF(I21&lt;&gt;"",1,0))*K21*K$19*20/3</f>
        <v>1.3333333333333333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3.8" thickBot="1" x14ac:dyDescent="0.35">
      <c r="A22" s="147"/>
      <c r="B22" s="149"/>
      <c r="C22" s="87">
        <v>3</v>
      </c>
      <c r="D22" s="92" t="s">
        <v>39</v>
      </c>
      <c r="E22" s="156"/>
      <c r="F22" s="89"/>
      <c r="G22" s="90"/>
      <c r="H22" s="90"/>
      <c r="I22" s="101" t="s">
        <v>28</v>
      </c>
      <c r="J22" s="16" t="str">
        <f t="shared" si="1"/>
        <v>◄</v>
      </c>
      <c r="K22" s="44">
        <v>1</v>
      </c>
      <c r="M22" s="29">
        <f>(IF(G22&lt;&gt;"",1/3,0)+IF(H22&lt;&gt;"",2/3,0)+IF(I22&lt;&gt;"",1,0))*K22*K$19*20/3</f>
        <v>1.3333333333333333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20.100000000000001" customHeight="1" thickBot="1" x14ac:dyDescent="0.35">
      <c r="D23" s="4" t="s">
        <v>29</v>
      </c>
      <c r="F23" s="136">
        <f>M4+M7+M11+M15+M19</f>
        <v>20</v>
      </c>
      <c r="G23" s="137"/>
      <c r="H23" s="138" t="s">
        <v>3</v>
      </c>
      <c r="I23" s="139"/>
      <c r="J23" s="16"/>
      <c r="L23" s="135"/>
      <c r="M23" s="135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3">
      <c r="A24" s="121" t="s">
        <v>11</v>
      </c>
      <c r="B24" s="121"/>
      <c r="C24" s="121"/>
      <c r="D24" s="121"/>
      <c r="E24" s="121"/>
      <c r="F24" s="121"/>
      <c r="G24" s="121"/>
      <c r="H24" s="121"/>
      <c r="I24" s="121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3.8" thickBot="1" x14ac:dyDescent="0.35">
      <c r="A25" s="122" t="s">
        <v>6</v>
      </c>
      <c r="B25" s="123"/>
      <c r="C25" s="123"/>
      <c r="D25" s="123"/>
      <c r="E25" s="123"/>
      <c r="F25" s="123"/>
      <c r="G25" s="123"/>
      <c r="H25" s="123"/>
      <c r="I25" s="123"/>
      <c r="J25" s="18" t="s">
        <v>4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x14ac:dyDescent="0.3">
      <c r="A26" s="124" t="s">
        <v>7</v>
      </c>
      <c r="B26" s="125"/>
      <c r="C26" s="48"/>
      <c r="D26" s="126" t="s">
        <v>5</v>
      </c>
      <c r="E26" s="127"/>
      <c r="F26" s="127"/>
      <c r="G26" s="127"/>
      <c r="H26" s="127"/>
      <c r="I26" s="128"/>
      <c r="J26" s="19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7.9" customHeight="1" x14ac:dyDescent="0.3">
      <c r="A27" s="129"/>
      <c r="B27" s="130"/>
      <c r="C27" s="49"/>
      <c r="D27" s="130"/>
      <c r="E27" s="130"/>
      <c r="F27" s="130"/>
      <c r="G27" s="130"/>
      <c r="H27" s="130"/>
      <c r="I27" s="131"/>
      <c r="J27" s="20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27.9" customHeight="1" thickBot="1" x14ac:dyDescent="0.35">
      <c r="A28" s="129"/>
      <c r="B28" s="130"/>
      <c r="C28" s="49"/>
      <c r="D28" s="130"/>
      <c r="E28" s="130"/>
      <c r="F28" s="130"/>
      <c r="G28" s="130"/>
      <c r="H28" s="130"/>
      <c r="I28" s="131"/>
      <c r="J28" s="20"/>
      <c r="K28" s="3"/>
      <c r="L28" s="3"/>
      <c r="M28" s="24"/>
      <c r="O28" s="30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27.9" customHeight="1" thickBot="1" x14ac:dyDescent="0.35">
      <c r="A29" s="134"/>
      <c r="B29" s="132"/>
      <c r="C29" s="50"/>
      <c r="D29" s="132"/>
      <c r="E29" s="132"/>
      <c r="F29" s="132"/>
      <c r="G29" s="132"/>
      <c r="H29" s="132"/>
      <c r="I29" s="133"/>
      <c r="J29" s="3"/>
      <c r="K29" s="3"/>
      <c r="L29" s="119" t="s">
        <v>8</v>
      </c>
      <c r="M29" s="120"/>
      <c r="O29" s="30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5.6" x14ac:dyDescent="0.3">
      <c r="A30"/>
      <c r="B30"/>
      <c r="C30"/>
      <c r="D30"/>
      <c r="E30"/>
      <c r="F30"/>
      <c r="G30"/>
      <c r="H30"/>
      <c r="I30"/>
      <c r="K30" s="3"/>
      <c r="L30" s="3"/>
      <c r="M30" s="24"/>
      <c r="O30" s="30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5.6" x14ac:dyDescent="0.3">
      <c r="A31"/>
      <c r="B31"/>
      <c r="C31"/>
      <c r="D31"/>
      <c r="E31"/>
      <c r="F31"/>
      <c r="G31"/>
      <c r="H31"/>
      <c r="I31"/>
      <c r="K31" s="3"/>
      <c r="L31" s="3"/>
      <c r="M31" s="24"/>
      <c r="O31" s="30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5.6" x14ac:dyDescent="0.3">
      <c r="A32"/>
      <c r="B32"/>
      <c r="C32"/>
      <c r="D32"/>
      <c r="E32"/>
      <c r="F32"/>
      <c r="G32"/>
      <c r="H32"/>
      <c r="I32"/>
      <c r="K32" s="3"/>
      <c r="L32" s="3"/>
      <c r="M32" s="24"/>
      <c r="O32" s="30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5.6" x14ac:dyDescent="0.3">
      <c r="A33"/>
      <c r="B33"/>
      <c r="C33"/>
      <c r="D33"/>
      <c r="E33"/>
      <c r="F33"/>
      <c r="G33"/>
      <c r="H33"/>
      <c r="I33"/>
      <c r="K33" s="3"/>
      <c r="L33" s="3"/>
      <c r="M33" s="24"/>
      <c r="O33" s="30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5.6" x14ac:dyDescent="0.3">
      <c r="A34"/>
      <c r="B34"/>
      <c r="C34"/>
      <c r="D34"/>
      <c r="E34"/>
      <c r="F34"/>
      <c r="G34"/>
      <c r="H34"/>
      <c r="I34"/>
      <c r="K34" s="3"/>
      <c r="L34" s="3"/>
      <c r="M34" s="24"/>
      <c r="O34" s="30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6" spans="1:27" ht="13.8" x14ac:dyDescent="0.25">
      <c r="B36" s="21"/>
      <c r="C36" s="21"/>
      <c r="K36" s="3"/>
      <c r="L36" s="3"/>
      <c r="M36" s="24"/>
      <c r="O36" s="30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</sheetData>
  <mergeCells count="34">
    <mergeCell ref="A7:I7"/>
    <mergeCell ref="E8:E10"/>
    <mergeCell ref="A8:A10"/>
    <mergeCell ref="B8:B10"/>
    <mergeCell ref="L1:M1"/>
    <mergeCell ref="E2:I2"/>
    <mergeCell ref="A3:B3"/>
    <mergeCell ref="A4:I4"/>
    <mergeCell ref="A5:A6"/>
    <mergeCell ref="B5:B6"/>
    <mergeCell ref="E5:E6"/>
    <mergeCell ref="L23:M23"/>
    <mergeCell ref="F23:G23"/>
    <mergeCell ref="H23:I23"/>
    <mergeCell ref="A11:I11"/>
    <mergeCell ref="A15:I15"/>
    <mergeCell ref="E16:E18"/>
    <mergeCell ref="A20:A22"/>
    <mergeCell ref="B20:B22"/>
    <mergeCell ref="A16:A18"/>
    <mergeCell ref="B16:B18"/>
    <mergeCell ref="B12:B14"/>
    <mergeCell ref="A12:A14"/>
    <mergeCell ref="E20:E22"/>
    <mergeCell ref="A19:I19"/>
    <mergeCell ref="L29:M29"/>
    <mergeCell ref="A24:I24"/>
    <mergeCell ref="A25:I25"/>
    <mergeCell ref="A26:B26"/>
    <mergeCell ref="D26:I26"/>
    <mergeCell ref="A27:B27"/>
    <mergeCell ref="D27:I29"/>
    <mergeCell ref="A28:B28"/>
    <mergeCell ref="A29:B29"/>
  </mergeCells>
  <pageMargins left="0.75000000000000011" right="0.75000000000000011" top="1" bottom="1" header="0.5" footer="0.5"/>
  <pageSetup paperSize="9" scale="56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D877F-590E-41A4-B5A0-19FFD6818BFF}">
  <sheetPr>
    <pageSetUpPr fitToPage="1"/>
  </sheetPr>
  <dimension ref="A1:Z42"/>
  <sheetViews>
    <sheetView zoomScale="55" zoomScaleNormal="55" zoomScalePageLayoutView="125" workbookViewId="0">
      <selection activeCell="O9" sqref="O9"/>
    </sheetView>
  </sheetViews>
  <sheetFormatPr baseColWidth="10" defaultColWidth="11.5" defaultRowHeight="13.2" x14ac:dyDescent="0.3"/>
  <cols>
    <col min="1" max="1" width="6.8984375" style="1" bestFit="1" customWidth="1"/>
    <col min="2" max="2" width="54.59765625" style="2" customWidth="1"/>
    <col min="3" max="3" width="7.19921875" style="2" customWidth="1"/>
    <col min="4" max="4" width="86.796875" style="3" customWidth="1"/>
    <col min="5" max="5" width="1.09765625" style="17" customWidth="1"/>
    <col min="6" max="6" width="3.59765625" style="6" customWidth="1"/>
    <col min="7" max="7" width="4.69921875" style="6" customWidth="1"/>
    <col min="8" max="8" width="4.796875" style="6" customWidth="1"/>
    <col min="9" max="9" width="4.59765625" style="6" customWidth="1"/>
    <col min="10" max="10" width="3.8984375" style="7" customWidth="1"/>
    <col min="11" max="11" width="4.8984375" style="8" customWidth="1"/>
    <col min="12" max="12" width="7.8984375" style="9" customWidth="1"/>
    <col min="13" max="13" width="12.59765625" style="23" customWidth="1"/>
    <col min="14" max="14" width="4.796875" style="105" customWidth="1"/>
    <col min="15" max="15" width="8.5" style="31" bestFit="1" customWidth="1"/>
    <col min="16" max="26" width="11.5" style="10"/>
    <col min="27" max="16384" width="11.5" style="3"/>
  </cols>
  <sheetData>
    <row r="1" spans="1:26" s="34" customFormat="1" ht="18" customHeight="1" x14ac:dyDescent="0.3">
      <c r="A1" s="32" t="s">
        <v>40</v>
      </c>
      <c r="B1" s="33"/>
      <c r="C1" s="33"/>
      <c r="D1" s="106" t="s">
        <v>76</v>
      </c>
      <c r="E1" s="35"/>
      <c r="F1" s="36"/>
      <c r="G1" s="5" t="s">
        <v>41</v>
      </c>
      <c r="H1" s="52"/>
      <c r="I1" s="52"/>
      <c r="J1" s="37"/>
      <c r="K1" s="38"/>
      <c r="L1" s="163" t="s">
        <v>12</v>
      </c>
      <c r="M1" s="164"/>
      <c r="N1" s="104"/>
      <c r="O1" s="42"/>
    </row>
    <row r="2" spans="1:26" x14ac:dyDescent="0.3">
      <c r="A2" s="3"/>
      <c r="B2" s="3"/>
      <c r="E2" s="165"/>
      <c r="F2" s="165"/>
      <c r="G2" s="165"/>
      <c r="H2" s="165"/>
      <c r="I2" s="165"/>
      <c r="K2" s="39" t="s">
        <v>0</v>
      </c>
      <c r="L2" s="40"/>
      <c r="M2" s="45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8" thickBot="1" x14ac:dyDescent="0.35">
      <c r="A3" s="166" t="s">
        <v>1</v>
      </c>
      <c r="B3" s="166"/>
      <c r="C3" s="52" t="s">
        <v>78</v>
      </c>
      <c r="D3" s="13" t="s">
        <v>58</v>
      </c>
      <c r="E3" s="14"/>
      <c r="F3" s="15">
        <v>0</v>
      </c>
      <c r="G3" s="46">
        <v>0.33333333333333331</v>
      </c>
      <c r="H3" s="46">
        <v>0.66666666666666663</v>
      </c>
      <c r="I3" s="47" t="s">
        <v>10</v>
      </c>
      <c r="K3" s="26" t="s">
        <v>2</v>
      </c>
      <c r="M3" s="23" t="s">
        <v>9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3">
      <c r="A4" s="173" t="s">
        <v>59</v>
      </c>
      <c r="B4" s="174"/>
      <c r="C4" s="174"/>
      <c r="D4" s="174"/>
      <c r="E4" s="174"/>
      <c r="F4" s="174"/>
      <c r="G4" s="174"/>
      <c r="H4" s="174"/>
      <c r="I4" s="175"/>
      <c r="J4" s="16"/>
      <c r="K4" s="27">
        <v>0.2</v>
      </c>
      <c r="M4" s="28">
        <f>SUM(M5:M8)</f>
        <v>4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95" customHeight="1" x14ac:dyDescent="0.3">
      <c r="A5" s="184" t="s">
        <v>24</v>
      </c>
      <c r="B5" s="182" t="s">
        <v>60</v>
      </c>
      <c r="C5" s="58">
        <v>1</v>
      </c>
      <c r="D5" s="55" t="s">
        <v>42</v>
      </c>
      <c r="E5" s="79"/>
      <c r="F5" s="72"/>
      <c r="G5" s="73"/>
      <c r="H5" s="73"/>
      <c r="I5" s="96" t="s">
        <v>28</v>
      </c>
      <c r="J5" s="16" t="str">
        <f>(IF(N5&lt;&gt;1,"◄",""))</f>
        <v/>
      </c>
      <c r="K5" s="44">
        <v>1</v>
      </c>
      <c r="M5" s="29">
        <f>(IF(G5&lt;&gt;"",1/3,0)+IF(H5&lt;&gt;"",2/3,0)+IF(I5&lt;&gt;"",1,0))*K5*K$4*20/4</f>
        <v>1</v>
      </c>
      <c r="N5" s="105">
        <f>IF(F5&lt;&gt;"",1,0)+IF(G5&lt;&gt;"",1,0)+IF(H5&lt;&gt;"",1,0)+IF(I5&lt;&gt;"",1,0)</f>
        <v>1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95" customHeight="1" x14ac:dyDescent="0.3">
      <c r="A6" s="184"/>
      <c r="B6" s="182"/>
      <c r="C6" s="62">
        <v>2</v>
      </c>
      <c r="D6" s="56" t="s">
        <v>43</v>
      </c>
      <c r="E6" s="79"/>
      <c r="F6" s="65"/>
      <c r="G6" s="66"/>
      <c r="H6" s="66"/>
      <c r="I6" s="97" t="s">
        <v>28</v>
      </c>
      <c r="J6" s="16" t="str">
        <f>(IF(N6&lt;&gt;1,"◄",""))</f>
        <v/>
      </c>
      <c r="K6" s="44">
        <v>1</v>
      </c>
      <c r="M6" s="29">
        <f t="shared" ref="M6:M8" si="0">(IF(G6&lt;&gt;"",1/3,0)+IF(H6&lt;&gt;"",2/3,0)+IF(I6&lt;&gt;"",1,0))*K6*K$4*20/4</f>
        <v>1</v>
      </c>
      <c r="N6" s="105">
        <f t="shared" ref="N6:N14" si="1">IF(F6&lt;&gt;"",1,0)+IF(G6&lt;&gt;"",1,0)+IF(H6&lt;&gt;"",1,0)+IF(I6&lt;&gt;"",1,0)</f>
        <v>1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6.95" customHeight="1" x14ac:dyDescent="0.3">
      <c r="A7" s="184"/>
      <c r="B7" s="182"/>
      <c r="C7" s="62">
        <v>3</v>
      </c>
      <c r="D7" s="56" t="s">
        <v>44</v>
      </c>
      <c r="E7" s="180"/>
      <c r="F7" s="65"/>
      <c r="G7" s="66"/>
      <c r="H7" s="66"/>
      <c r="I7" s="97" t="s">
        <v>28</v>
      </c>
      <c r="J7" s="16" t="str">
        <f>(IF(N7&lt;&gt;1,"◄",""))</f>
        <v/>
      </c>
      <c r="K7" s="44">
        <v>1</v>
      </c>
      <c r="M7" s="29">
        <f t="shared" si="0"/>
        <v>1</v>
      </c>
      <c r="N7" s="105">
        <f t="shared" si="1"/>
        <v>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6.95" customHeight="1" thickBot="1" x14ac:dyDescent="0.35">
      <c r="A8" s="185"/>
      <c r="B8" s="183"/>
      <c r="C8" s="87">
        <v>3</v>
      </c>
      <c r="D8" s="88" t="s">
        <v>44</v>
      </c>
      <c r="E8" s="181"/>
      <c r="F8" s="94"/>
      <c r="G8" s="95"/>
      <c r="H8" s="95"/>
      <c r="I8" s="98" t="s">
        <v>28</v>
      </c>
      <c r="J8" s="16" t="str">
        <f>(IF(N8&lt;&gt;1,"◄",""))</f>
        <v/>
      </c>
      <c r="K8" s="44">
        <v>1</v>
      </c>
      <c r="M8" s="29">
        <f t="shared" si="0"/>
        <v>1</v>
      </c>
      <c r="N8" s="105">
        <f t="shared" si="1"/>
        <v>1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3">
      <c r="A9" s="177" t="s">
        <v>61</v>
      </c>
      <c r="B9" s="178"/>
      <c r="C9" s="178"/>
      <c r="D9" s="178"/>
      <c r="E9" s="178"/>
      <c r="F9" s="178"/>
      <c r="G9" s="178"/>
      <c r="H9" s="178"/>
      <c r="I9" s="179"/>
      <c r="J9" s="16"/>
      <c r="K9" s="27">
        <v>0.3</v>
      </c>
      <c r="M9" s="28">
        <f>SUM(M10:M14)</f>
        <v>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9.05" customHeight="1" x14ac:dyDescent="0.3">
      <c r="A10" s="91" t="s">
        <v>73</v>
      </c>
      <c r="B10" s="76" t="s">
        <v>74</v>
      </c>
      <c r="C10" s="61">
        <v>3</v>
      </c>
      <c r="D10" s="76" t="s">
        <v>75</v>
      </c>
      <c r="E10" s="78"/>
      <c r="F10" s="65"/>
      <c r="G10" s="66"/>
      <c r="H10" s="66"/>
      <c r="I10" s="97" t="s">
        <v>28</v>
      </c>
      <c r="J10" s="16"/>
      <c r="K10" s="44">
        <v>1</v>
      </c>
      <c r="M10" s="29">
        <f>(IF(G10&lt;&gt;"",1/3,0)+IF(H10&lt;&gt;"",2/3,0)+IF(I10&lt;&gt;"",1,0))*K10*K$9*20/5</f>
        <v>1.2</v>
      </c>
      <c r="N10" s="105">
        <f t="shared" si="1"/>
        <v>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9.05" customHeight="1" x14ac:dyDescent="0.3">
      <c r="A11" s="91" t="s">
        <v>68</v>
      </c>
      <c r="B11" s="75" t="s">
        <v>69</v>
      </c>
      <c r="C11" s="62">
        <v>3</v>
      </c>
      <c r="D11" s="59" t="s">
        <v>64</v>
      </c>
      <c r="E11" s="79"/>
      <c r="F11" s="72"/>
      <c r="G11" s="73"/>
      <c r="H11" s="73"/>
      <c r="I11" s="96" t="s">
        <v>28</v>
      </c>
      <c r="J11" s="16"/>
      <c r="K11" s="44">
        <v>1</v>
      </c>
      <c r="M11" s="29">
        <f t="shared" ref="M11:M14" si="2">(IF(G11&lt;&gt;"",1/3,0)+IF(H11&lt;&gt;"",2/3,0)+IF(I11&lt;&gt;"",1,0))*K11*K$9*20/5</f>
        <v>1.2</v>
      </c>
      <c r="N11" s="105">
        <f t="shared" si="1"/>
        <v>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9.05" customHeight="1" x14ac:dyDescent="0.3">
      <c r="A12" s="184" t="s">
        <v>62</v>
      </c>
      <c r="B12" s="182" t="s">
        <v>63</v>
      </c>
      <c r="C12" s="58">
        <v>1</v>
      </c>
      <c r="D12" s="77" t="s">
        <v>66</v>
      </c>
      <c r="E12" s="79"/>
      <c r="F12" s="65"/>
      <c r="G12" s="66"/>
      <c r="H12" s="66"/>
      <c r="I12" s="97" t="s">
        <v>28</v>
      </c>
      <c r="J12" s="16" t="str">
        <f>(IF(N12&lt;&gt;1,"◄",""))</f>
        <v/>
      </c>
      <c r="K12" s="44">
        <v>1</v>
      </c>
      <c r="M12" s="29">
        <f t="shared" si="2"/>
        <v>1.2</v>
      </c>
      <c r="N12" s="105">
        <f t="shared" si="1"/>
        <v>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9.05" customHeight="1" x14ac:dyDescent="0.3">
      <c r="A13" s="184"/>
      <c r="B13" s="182"/>
      <c r="C13" s="62">
        <v>2</v>
      </c>
      <c r="D13" s="59" t="s">
        <v>65</v>
      </c>
      <c r="E13" s="79"/>
      <c r="F13" s="65"/>
      <c r="G13" s="66"/>
      <c r="H13" s="66"/>
      <c r="I13" s="97" t="s">
        <v>28</v>
      </c>
      <c r="J13" s="16"/>
      <c r="K13" s="44">
        <v>1</v>
      </c>
      <c r="M13" s="29">
        <f t="shared" si="2"/>
        <v>1.2</v>
      </c>
      <c r="N13" s="105">
        <f t="shared" si="1"/>
        <v>1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9.05" customHeight="1" thickBot="1" x14ac:dyDescent="0.35">
      <c r="A14" s="185"/>
      <c r="B14" s="183"/>
      <c r="C14" s="87">
        <v>3</v>
      </c>
      <c r="D14" s="92" t="s">
        <v>67</v>
      </c>
      <c r="E14" s="93"/>
      <c r="F14" s="94"/>
      <c r="G14" s="95"/>
      <c r="H14" s="95"/>
      <c r="I14" s="98" t="s">
        <v>28</v>
      </c>
      <c r="J14" s="16" t="str">
        <f>(IF(N14&lt;&gt;1,"◄",""))</f>
        <v/>
      </c>
      <c r="K14" s="44">
        <v>1</v>
      </c>
      <c r="M14" s="29">
        <f t="shared" si="2"/>
        <v>1.2</v>
      </c>
      <c r="N14" s="105">
        <f t="shared" si="1"/>
        <v>1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3">
      <c r="A15" s="170" t="s">
        <v>70</v>
      </c>
      <c r="B15" s="171"/>
      <c r="C15" s="171"/>
      <c r="D15" s="171"/>
      <c r="E15" s="171"/>
      <c r="F15" s="171"/>
      <c r="G15" s="171"/>
      <c r="H15" s="171"/>
      <c r="I15" s="172"/>
      <c r="J15" s="16"/>
      <c r="K15" s="27">
        <v>0.25</v>
      </c>
      <c r="M15" s="28">
        <f>SUM(M16:M24)</f>
        <v>4.9999999999999991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9.5" customHeight="1" x14ac:dyDescent="0.3">
      <c r="A16" s="146" t="s">
        <v>71</v>
      </c>
      <c r="B16" s="187" t="s">
        <v>72</v>
      </c>
      <c r="C16" s="176">
        <v>1</v>
      </c>
      <c r="D16" s="56" t="s">
        <v>45</v>
      </c>
      <c r="E16" s="180"/>
      <c r="F16" s="43"/>
      <c r="G16" s="53"/>
      <c r="H16" s="53"/>
      <c r="I16" s="99" t="s">
        <v>28</v>
      </c>
      <c r="J16" s="16" t="str">
        <f>(IF(N16&lt;&gt;1,"◄",""))</f>
        <v/>
      </c>
      <c r="K16" s="44">
        <v>1</v>
      </c>
      <c r="M16" s="29">
        <f>(IF(G16&lt;&gt;"",1/3,0)+IF(H16&lt;&gt;"",2/3,0)+IF(I16&lt;&gt;"",1,0))*K16*K$15*20/9</f>
        <v>0.55555555555555558</v>
      </c>
      <c r="N16" s="105">
        <f>IF(E16="",IF(F16&lt;&gt;"",1,0)+IF(G16&lt;&gt;"",1,0)+IF(H16&lt;&gt;"",1,0)+IF(I16&lt;&gt;"",1,0),0)</f>
        <v>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9.5" customHeight="1" x14ac:dyDescent="0.3">
      <c r="A17" s="146"/>
      <c r="B17" s="187"/>
      <c r="C17" s="176"/>
      <c r="D17" s="56" t="s">
        <v>46</v>
      </c>
      <c r="E17" s="180"/>
      <c r="F17" s="43"/>
      <c r="G17" s="53"/>
      <c r="H17" s="53"/>
      <c r="I17" s="99" t="s">
        <v>28</v>
      </c>
      <c r="J17" s="16" t="str">
        <f t="shared" ref="J17:J24" si="3">(IF(N17&lt;&gt;1,"◄",""))</f>
        <v/>
      </c>
      <c r="K17" s="44">
        <v>1</v>
      </c>
      <c r="M17" s="29">
        <f t="shared" ref="M17:M24" si="4">(IF(G17&lt;&gt;"",1/3,0)+IF(H17&lt;&gt;"",2/3,0)+IF(I17&lt;&gt;"",1,0))*K17*K$15*20/9</f>
        <v>0.55555555555555558</v>
      </c>
      <c r="N17" s="105">
        <f t="shared" ref="N17:N24" si="5">IF(E17="",IF(F17&lt;&gt;"",1,0)+IF(G17&lt;&gt;"",1,0)+IF(H17&lt;&gt;"",1,0)+IF(I17&lt;&gt;"",1,0),0)</f>
        <v>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9.5" customHeight="1" x14ac:dyDescent="0.3">
      <c r="A18" s="146"/>
      <c r="B18" s="187"/>
      <c r="C18" s="176">
        <v>2</v>
      </c>
      <c r="D18" s="56" t="s">
        <v>47</v>
      </c>
      <c r="E18" s="180"/>
      <c r="F18" s="43"/>
      <c r="G18" s="53"/>
      <c r="H18" s="53"/>
      <c r="I18" s="99" t="s">
        <v>28</v>
      </c>
      <c r="J18" s="16" t="str">
        <f t="shared" si="3"/>
        <v/>
      </c>
      <c r="K18" s="44">
        <v>1</v>
      </c>
      <c r="M18" s="29">
        <f t="shared" si="4"/>
        <v>0.55555555555555558</v>
      </c>
      <c r="N18" s="105">
        <f t="shared" si="5"/>
        <v>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9.5" customHeight="1" x14ac:dyDescent="0.3">
      <c r="A19" s="146"/>
      <c r="B19" s="187"/>
      <c r="C19" s="176"/>
      <c r="D19" s="56" t="s">
        <v>46</v>
      </c>
      <c r="E19" s="180"/>
      <c r="F19" s="43"/>
      <c r="G19" s="53"/>
      <c r="H19" s="53"/>
      <c r="I19" s="99" t="s">
        <v>28</v>
      </c>
      <c r="J19" s="16" t="str">
        <f t="shared" si="3"/>
        <v/>
      </c>
      <c r="K19" s="44">
        <v>1</v>
      </c>
      <c r="M19" s="29">
        <f t="shared" si="4"/>
        <v>0.55555555555555558</v>
      </c>
      <c r="N19" s="105">
        <f t="shared" si="5"/>
        <v>1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9.5" customHeight="1" x14ac:dyDescent="0.3">
      <c r="A20" s="146"/>
      <c r="B20" s="187"/>
      <c r="C20" s="176">
        <v>3</v>
      </c>
      <c r="D20" s="56" t="s">
        <v>48</v>
      </c>
      <c r="E20" s="180"/>
      <c r="F20" s="43"/>
      <c r="G20" s="53"/>
      <c r="H20" s="53"/>
      <c r="I20" s="99" t="s">
        <v>28</v>
      </c>
      <c r="J20" s="16" t="str">
        <f t="shared" si="3"/>
        <v/>
      </c>
      <c r="K20" s="44">
        <v>1</v>
      </c>
      <c r="M20" s="29">
        <f t="shared" si="4"/>
        <v>0.55555555555555558</v>
      </c>
      <c r="N20" s="105">
        <f t="shared" si="5"/>
        <v>1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9.5" customHeight="1" x14ac:dyDescent="0.3">
      <c r="A21" s="146"/>
      <c r="B21" s="187"/>
      <c r="C21" s="176"/>
      <c r="D21" s="56" t="s">
        <v>46</v>
      </c>
      <c r="E21" s="180"/>
      <c r="F21" s="43"/>
      <c r="G21" s="53"/>
      <c r="H21" s="53"/>
      <c r="I21" s="99" t="s">
        <v>28</v>
      </c>
      <c r="J21" s="16" t="str">
        <f t="shared" si="3"/>
        <v/>
      </c>
      <c r="K21" s="44">
        <v>1</v>
      </c>
      <c r="M21" s="29">
        <f t="shared" si="4"/>
        <v>0.55555555555555558</v>
      </c>
      <c r="N21" s="105">
        <f t="shared" si="5"/>
        <v>1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customHeight="1" x14ac:dyDescent="0.3">
      <c r="A22" s="146"/>
      <c r="B22" s="187"/>
      <c r="C22" s="62">
        <v>1</v>
      </c>
      <c r="D22" s="56" t="s">
        <v>52</v>
      </c>
      <c r="E22" s="180"/>
      <c r="F22" s="43"/>
      <c r="G22" s="53"/>
      <c r="H22" s="53"/>
      <c r="I22" s="99" t="s">
        <v>28</v>
      </c>
      <c r="J22" s="16" t="str">
        <f t="shared" si="3"/>
        <v/>
      </c>
      <c r="K22" s="44">
        <v>1</v>
      </c>
      <c r="M22" s="29">
        <f t="shared" si="4"/>
        <v>0.55555555555555558</v>
      </c>
      <c r="N22" s="105">
        <f t="shared" si="5"/>
        <v>1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9.5" customHeight="1" x14ac:dyDescent="0.3">
      <c r="A23" s="146"/>
      <c r="B23" s="187"/>
      <c r="C23" s="62">
        <v>2</v>
      </c>
      <c r="D23" s="56" t="s">
        <v>53</v>
      </c>
      <c r="E23" s="180"/>
      <c r="F23" s="59"/>
      <c r="G23" s="62"/>
      <c r="H23" s="74"/>
      <c r="I23" s="100" t="s">
        <v>28</v>
      </c>
      <c r="J23" s="16" t="str">
        <f t="shared" si="3"/>
        <v/>
      </c>
      <c r="K23" s="44">
        <v>1</v>
      </c>
      <c r="M23" s="29">
        <f t="shared" si="4"/>
        <v>0.55555555555555558</v>
      </c>
      <c r="N23" s="105">
        <f t="shared" si="5"/>
        <v>1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9.5" customHeight="1" thickBot="1" x14ac:dyDescent="0.35">
      <c r="A24" s="147"/>
      <c r="B24" s="188"/>
      <c r="C24" s="87">
        <v>3</v>
      </c>
      <c r="D24" s="88" t="s">
        <v>54</v>
      </c>
      <c r="E24" s="186"/>
      <c r="F24" s="89"/>
      <c r="G24" s="90"/>
      <c r="H24" s="90"/>
      <c r="I24" s="101" t="s">
        <v>28</v>
      </c>
      <c r="J24" s="16" t="str">
        <f t="shared" si="3"/>
        <v/>
      </c>
      <c r="K24" s="44">
        <v>1</v>
      </c>
      <c r="M24" s="29">
        <f t="shared" si="4"/>
        <v>0.55555555555555558</v>
      </c>
      <c r="N24" s="105">
        <f t="shared" si="5"/>
        <v>1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6" customHeight="1" x14ac:dyDescent="0.3">
      <c r="A25" s="170" t="s">
        <v>55</v>
      </c>
      <c r="B25" s="171"/>
      <c r="C25" s="171"/>
      <c r="D25" s="171"/>
      <c r="E25" s="171"/>
      <c r="F25" s="171"/>
      <c r="G25" s="171"/>
      <c r="H25" s="171"/>
      <c r="I25" s="172"/>
      <c r="J25" s="16"/>
      <c r="K25" s="27">
        <v>0.25</v>
      </c>
      <c r="M25" s="28">
        <f>SUM(M26:M28)</f>
        <v>5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9.05" customHeight="1" x14ac:dyDescent="0.3">
      <c r="A26" s="146" t="s">
        <v>56</v>
      </c>
      <c r="B26" s="148" t="s">
        <v>57</v>
      </c>
      <c r="C26" s="58">
        <v>1</v>
      </c>
      <c r="D26" s="57" t="s">
        <v>49</v>
      </c>
      <c r="E26" s="80"/>
      <c r="F26" s="25"/>
      <c r="G26" s="54"/>
      <c r="H26" s="54"/>
      <c r="I26" s="102" t="s">
        <v>28</v>
      </c>
      <c r="J26" s="16" t="str">
        <f t="shared" ref="J26:J28" si="6">(IF(N26&lt;&gt;1,"◄",""))</f>
        <v/>
      </c>
      <c r="K26" s="44">
        <v>1</v>
      </c>
      <c r="M26" s="29">
        <f>(IF(G26&lt;&gt;"",1/3,0)+IF(H26&lt;&gt;"",2/3,0)+IF(I26&lt;&gt;"",1,0))*K26*K$25*20/3</f>
        <v>1.6666666666666667</v>
      </c>
      <c r="N26" s="105">
        <f>IF(E26="",IF(F26&lt;&gt;"",1,0)+IF(G26&lt;&gt;"",1,0)+IF(H26&lt;&gt;"",1,0)+IF(I26&lt;&gt;"",1,0),0)</f>
        <v>1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9.05" customHeight="1" x14ac:dyDescent="0.3">
      <c r="A27" s="146"/>
      <c r="B27" s="148"/>
      <c r="C27" s="62">
        <v>2</v>
      </c>
      <c r="D27" s="56" t="s">
        <v>50</v>
      </c>
      <c r="E27" s="81"/>
      <c r="F27" s="59"/>
      <c r="G27" s="62"/>
      <c r="H27" s="74"/>
      <c r="I27" s="100" t="s">
        <v>28</v>
      </c>
      <c r="J27" s="16" t="str">
        <f t="shared" si="6"/>
        <v/>
      </c>
      <c r="K27" s="44">
        <v>1</v>
      </c>
      <c r="M27" s="29">
        <f>(IF(G27&lt;&gt;"",1/3,0)+IF(H27&lt;&gt;"",2/3,0)+IF(I27&lt;&gt;"",1,0))*K27*K$25*20/3</f>
        <v>1.6666666666666667</v>
      </c>
      <c r="N27" s="105">
        <f t="shared" ref="N27:N28" si="7">IF(E27="",IF(F27&lt;&gt;"",1,0)+IF(G27&lt;&gt;"",1,0)+IF(H27&lt;&gt;"",1,0)+IF(I27&lt;&gt;"",1,0),0)</f>
        <v>1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9.05" customHeight="1" thickBot="1" x14ac:dyDescent="0.35">
      <c r="A28" s="147"/>
      <c r="B28" s="149"/>
      <c r="C28" s="82">
        <v>3</v>
      </c>
      <c r="D28" s="83" t="s">
        <v>51</v>
      </c>
      <c r="E28" s="84"/>
      <c r="F28" s="85"/>
      <c r="G28" s="86"/>
      <c r="H28" s="86"/>
      <c r="I28" s="103" t="s">
        <v>28</v>
      </c>
      <c r="J28" s="16" t="str">
        <f t="shared" si="6"/>
        <v/>
      </c>
      <c r="K28" s="44">
        <v>1</v>
      </c>
      <c r="M28" s="29">
        <f>(IF(G28&lt;&gt;"",1/3,0)+IF(H28&lt;&gt;"",2/3,0)+IF(I28&lt;&gt;"",1,0))*K28*K$25*20/3</f>
        <v>1.6666666666666667</v>
      </c>
      <c r="N28" s="105">
        <f t="shared" si="7"/>
        <v>1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0.100000000000001" customHeight="1" thickBot="1" x14ac:dyDescent="0.35">
      <c r="D29" s="4" t="s">
        <v>29</v>
      </c>
      <c r="F29" s="136">
        <f>SUM(M4,M9,M15,M25)</f>
        <v>20</v>
      </c>
      <c r="G29" s="137"/>
      <c r="H29" s="138" t="s">
        <v>3</v>
      </c>
      <c r="I29" s="139"/>
      <c r="J29" s="16"/>
      <c r="L29" s="135"/>
      <c r="M29" s="135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3">
      <c r="A30" s="121" t="s">
        <v>11</v>
      </c>
      <c r="B30" s="121"/>
      <c r="C30" s="121"/>
      <c r="D30" s="121"/>
      <c r="E30" s="121"/>
      <c r="F30" s="121"/>
      <c r="G30" s="121"/>
      <c r="H30" s="121"/>
      <c r="I30" s="121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8" thickBot="1" x14ac:dyDescent="0.35">
      <c r="A31" s="122" t="s">
        <v>6</v>
      </c>
      <c r="B31" s="123"/>
      <c r="C31" s="123"/>
      <c r="D31" s="123"/>
      <c r="E31" s="123"/>
      <c r="F31" s="123"/>
      <c r="G31" s="123"/>
      <c r="H31" s="123"/>
      <c r="I31" s="123"/>
      <c r="J31" s="18" t="s">
        <v>4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3">
      <c r="A32" s="124" t="s">
        <v>7</v>
      </c>
      <c r="B32" s="125"/>
      <c r="C32" s="48"/>
      <c r="D32" s="126" t="s">
        <v>5</v>
      </c>
      <c r="E32" s="127"/>
      <c r="F32" s="127"/>
      <c r="G32" s="127"/>
      <c r="H32" s="127"/>
      <c r="I32" s="128"/>
      <c r="J32" s="19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7.9" customHeight="1" x14ac:dyDescent="0.3">
      <c r="A33" s="129"/>
      <c r="B33" s="130"/>
      <c r="C33" s="49"/>
      <c r="D33" s="130"/>
      <c r="E33" s="130"/>
      <c r="F33" s="130"/>
      <c r="G33" s="130"/>
      <c r="H33" s="130"/>
      <c r="I33" s="131"/>
      <c r="J33" s="20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7.9" customHeight="1" thickBot="1" x14ac:dyDescent="0.35">
      <c r="A34" s="129"/>
      <c r="B34" s="130"/>
      <c r="C34" s="49"/>
      <c r="D34" s="130"/>
      <c r="E34" s="130"/>
      <c r="F34" s="130"/>
      <c r="G34" s="130"/>
      <c r="H34" s="130"/>
      <c r="I34" s="131"/>
      <c r="J34" s="20"/>
      <c r="K34" s="3"/>
      <c r="L34" s="3"/>
      <c r="M34" s="24"/>
      <c r="O34" s="30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7.9" customHeight="1" thickBot="1" x14ac:dyDescent="0.35">
      <c r="A35" s="134"/>
      <c r="B35" s="132"/>
      <c r="C35" s="50"/>
      <c r="D35" s="132"/>
      <c r="E35" s="132"/>
      <c r="F35" s="132"/>
      <c r="G35" s="132"/>
      <c r="H35" s="132"/>
      <c r="I35" s="133"/>
      <c r="J35" s="3"/>
      <c r="K35" s="3"/>
      <c r="L35" s="119" t="s">
        <v>8</v>
      </c>
      <c r="M35" s="120"/>
      <c r="O35" s="30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6" x14ac:dyDescent="0.3">
      <c r="A36"/>
      <c r="B36"/>
      <c r="C36"/>
      <c r="D36"/>
      <c r="E36"/>
      <c r="F36"/>
      <c r="G36"/>
      <c r="H36"/>
      <c r="I36"/>
      <c r="K36" s="3"/>
      <c r="L36" s="3"/>
      <c r="M36" s="24"/>
      <c r="O36" s="30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6" x14ac:dyDescent="0.3">
      <c r="A37"/>
      <c r="B37"/>
      <c r="C37"/>
      <c r="D37"/>
      <c r="E37"/>
      <c r="F37"/>
      <c r="G37"/>
      <c r="H37"/>
      <c r="I37"/>
      <c r="K37" s="3"/>
      <c r="L37" s="3"/>
      <c r="M37" s="24"/>
      <c r="O37" s="30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6" x14ac:dyDescent="0.3">
      <c r="A38"/>
      <c r="B38"/>
      <c r="C38"/>
      <c r="D38"/>
      <c r="E38"/>
      <c r="F38"/>
      <c r="G38"/>
      <c r="H38"/>
      <c r="I38"/>
      <c r="K38" s="3"/>
      <c r="L38" s="3"/>
      <c r="M38" s="24"/>
      <c r="O38" s="30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6" x14ac:dyDescent="0.3">
      <c r="A39"/>
      <c r="B39"/>
      <c r="C39"/>
      <c r="D39"/>
      <c r="E39"/>
      <c r="F39"/>
      <c r="G39"/>
      <c r="H39"/>
      <c r="I39"/>
      <c r="K39" s="3"/>
      <c r="L39" s="3"/>
      <c r="M39" s="24"/>
      <c r="O39" s="30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6" x14ac:dyDescent="0.3">
      <c r="A40"/>
      <c r="B40"/>
      <c r="C40"/>
      <c r="D40"/>
      <c r="E40"/>
      <c r="F40"/>
      <c r="G40"/>
      <c r="H40"/>
      <c r="I40"/>
      <c r="K40" s="3"/>
      <c r="L40" s="3"/>
      <c r="M40" s="24"/>
      <c r="O40" s="30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2" spans="1:26" ht="13.8" x14ac:dyDescent="0.25">
      <c r="B42" s="21"/>
      <c r="C42" s="21"/>
      <c r="K42" s="3"/>
      <c r="L42" s="3"/>
      <c r="M42" s="24"/>
      <c r="O42" s="30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</sheetData>
  <mergeCells count="33">
    <mergeCell ref="L1:M1"/>
    <mergeCell ref="E2:I2"/>
    <mergeCell ref="A3:B3"/>
    <mergeCell ref="E7:E8"/>
    <mergeCell ref="B5:B8"/>
    <mergeCell ref="A5:A8"/>
    <mergeCell ref="A34:B34"/>
    <mergeCell ref="A35:B35"/>
    <mergeCell ref="A15:I15"/>
    <mergeCell ref="A9:I9"/>
    <mergeCell ref="C18:C19"/>
    <mergeCell ref="E16:E21"/>
    <mergeCell ref="E22:E24"/>
    <mergeCell ref="A16:A24"/>
    <mergeCell ref="B16:B24"/>
    <mergeCell ref="A12:A14"/>
    <mergeCell ref="B12:B14"/>
    <mergeCell ref="A25:I25"/>
    <mergeCell ref="A26:A28"/>
    <mergeCell ref="B26:B28"/>
    <mergeCell ref="L35:M35"/>
    <mergeCell ref="A4:I4"/>
    <mergeCell ref="C16:C17"/>
    <mergeCell ref="F29:G29"/>
    <mergeCell ref="H29:I29"/>
    <mergeCell ref="L29:M29"/>
    <mergeCell ref="A30:I30"/>
    <mergeCell ref="A31:I31"/>
    <mergeCell ref="A32:B32"/>
    <mergeCell ref="D32:I32"/>
    <mergeCell ref="C20:C21"/>
    <mergeCell ref="A33:B33"/>
    <mergeCell ref="D33:I35"/>
  </mergeCells>
  <pageMargins left="0.75000000000000011" right="0.75000000000000011" top="1" bottom="1" header="0.5" footer="0.5"/>
  <pageSetup paperSize="9" scale="56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EBCR</vt:lpstr>
      <vt:lpstr>AMCR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GABRIEL</cp:lastModifiedBy>
  <cp:lastPrinted>2015-05-22T09:51:35Z</cp:lastPrinted>
  <dcterms:created xsi:type="dcterms:W3CDTF">2014-01-22T08:41:46Z</dcterms:created>
  <dcterms:modified xsi:type="dcterms:W3CDTF">2018-12-14T14:41:33Z</dcterms:modified>
</cp:coreProperties>
</file>