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TRAVAIL\1_FILIERES\2_EBENISTE\1_CAP EBENISTE\"/>
    </mc:Choice>
  </mc:AlternateContent>
  <xr:revisionPtr revIDLastSave="0" documentId="13_ncr:1_{827249AD-EA3D-4258-B563-330D9E3E2332}" xr6:coauthVersionLast="37" xr6:coauthVersionMax="37" xr10:uidLastSave="{00000000-0000-0000-0000-000000000000}"/>
  <bookViews>
    <workbookView xWindow="0" yWindow="0" windowWidth="19200" windowHeight="6372" tabRatio="869" xr2:uid="{00000000-000D-0000-FFFF-FFFF00000000}"/>
  </bookViews>
  <sheets>
    <sheet name="Feuille récapitulative" sheetId="26" r:id="rId1"/>
    <sheet name="Identification EP1 Hist de l'ar" sheetId="30" r:id="rId2"/>
    <sheet name="Notation EP1 Histoire de l'art" sheetId="22" r:id="rId3"/>
    <sheet name="Identification EP1 Art appliqué" sheetId="32" r:id="rId4"/>
    <sheet name="Notation EP1 Réalisation graphi" sheetId="23" r:id="rId5"/>
    <sheet name="Identification EP2 préparation" sheetId="31" r:id="rId6"/>
    <sheet name="Notation EP2 Préparation" sheetId="20" r:id="rId7"/>
    <sheet name="Identification EP3 Fabrication" sheetId="33" r:id="rId8"/>
    <sheet name="Notation EP3 Fabrication" sheetId="8" r:id="rId9"/>
    <sheet name="Identification EP3 Entreprise" sheetId="34" r:id="rId10"/>
    <sheet name="Notation EP3 Evaluation entrepr" sheetId="24" r:id="rId11"/>
    <sheet name="Identification EP3 Rapport" sheetId="35" r:id="rId12"/>
    <sheet name="Notation EP3 Rapport activités" sheetId="25" r:id="rId13"/>
  </sheets>
  <definedNames>
    <definedName name="Excel_BuiltIn_Print_Area_1" localSheetId="3">#REF!</definedName>
    <definedName name="Excel_BuiltIn_Print_Area_1" localSheetId="1">#REF!</definedName>
    <definedName name="Excel_BuiltIn_Print_Area_1" localSheetId="5">#REF!</definedName>
    <definedName name="Excel_BuiltIn_Print_Area_1" localSheetId="9">#REF!</definedName>
    <definedName name="Excel_BuiltIn_Print_Area_1" localSheetId="7">#REF!</definedName>
    <definedName name="Excel_BuiltIn_Print_Area_1" localSheetId="11">#REF!</definedName>
    <definedName name="Excel_BuiltIn_Print_Area_1" localSheetId="2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_xlnm.Print_Area" localSheetId="2">'Notation EP1 Histoire de l''art'!$A$1:$I$44</definedName>
    <definedName name="_xlnm.Print_Area" localSheetId="6">'Notation EP2 Préparation'!$A$1:$I$57</definedName>
    <definedName name="_xlnm.Print_Area" localSheetId="8">'Notation EP3 Fabrication'!$A$1:$I$77</definedName>
  </definedNames>
  <calcPr calcId="162913" fullPrecision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0" i="22" l="1"/>
  <c r="I10" i="22"/>
  <c r="B6" i="35"/>
  <c r="L7" i="25"/>
  <c r="L8" i="25"/>
  <c r="L9" i="25"/>
  <c r="L10" i="25"/>
  <c r="L11" i="25"/>
  <c r="L12" i="25"/>
  <c r="L13" i="25"/>
  <c r="L6" i="25"/>
  <c r="E14" i="25"/>
  <c r="O10" i="25"/>
  <c r="O9" i="25"/>
  <c r="O8" i="25"/>
  <c r="O7" i="25"/>
  <c r="O11" i="25"/>
  <c r="O12" i="25"/>
  <c r="O13" i="25"/>
  <c r="O14" i="25"/>
  <c r="M7" i="25"/>
  <c r="K7" i="25"/>
  <c r="M8" i="25"/>
  <c r="K8" i="25"/>
  <c r="M9" i="25"/>
  <c r="K9" i="25"/>
  <c r="M10" i="25"/>
  <c r="K10" i="25"/>
  <c r="M11" i="25"/>
  <c r="K11" i="25"/>
  <c r="M12" i="25"/>
  <c r="K12" i="25"/>
  <c r="M13" i="25"/>
  <c r="K13" i="25"/>
  <c r="K6" i="25"/>
  <c r="E15" i="25"/>
  <c r="L17" i="24"/>
  <c r="L18" i="24"/>
  <c r="L19" i="24"/>
  <c r="L20" i="24"/>
  <c r="L21" i="24"/>
  <c r="L22" i="24"/>
  <c r="L23" i="24"/>
  <c r="L15" i="24"/>
  <c r="L14" i="24"/>
  <c r="L16" i="24"/>
  <c r="M15" i="24"/>
  <c r="M16" i="24"/>
  <c r="M17" i="24"/>
  <c r="M18" i="24"/>
  <c r="M19" i="24"/>
  <c r="M20" i="24"/>
  <c r="M21" i="24"/>
  <c r="M22" i="24"/>
  <c r="M23" i="24"/>
  <c r="M14" i="24"/>
  <c r="L7" i="24"/>
  <c r="L8" i="24"/>
  <c r="L9" i="24"/>
  <c r="L10" i="24"/>
  <c r="L11" i="24"/>
  <c r="L12" i="24"/>
  <c r="L6" i="24"/>
  <c r="E24" i="24"/>
  <c r="L13" i="24"/>
  <c r="E25" i="24"/>
  <c r="O18" i="24"/>
  <c r="O17" i="24"/>
  <c r="O16" i="24"/>
  <c r="O15" i="24"/>
  <c r="O14" i="24"/>
  <c r="O7" i="24"/>
  <c r="O8" i="24"/>
  <c r="O9" i="24"/>
  <c r="O10" i="24"/>
  <c r="O11" i="24"/>
  <c r="O12" i="24"/>
  <c r="O19" i="24"/>
  <c r="O20" i="24"/>
  <c r="O21" i="24"/>
  <c r="O22" i="24"/>
  <c r="O23" i="24"/>
  <c r="O24" i="24"/>
  <c r="M7" i="24"/>
  <c r="K7" i="24"/>
  <c r="M8" i="24"/>
  <c r="K8" i="24"/>
  <c r="M9" i="24"/>
  <c r="K9" i="24"/>
  <c r="M10" i="24"/>
  <c r="K10" i="24"/>
  <c r="M11" i="24"/>
  <c r="K11" i="24"/>
  <c r="M12" i="24"/>
  <c r="K12" i="24"/>
  <c r="K6" i="24"/>
  <c r="K14" i="24"/>
  <c r="K15" i="24"/>
  <c r="K17" i="24"/>
  <c r="K19" i="24"/>
  <c r="K20" i="24"/>
  <c r="K21" i="24"/>
  <c r="K23" i="24"/>
  <c r="K13" i="24"/>
  <c r="E26" i="24"/>
  <c r="L49" i="8"/>
  <c r="L50" i="8"/>
  <c r="L51" i="8"/>
  <c r="L52" i="8"/>
  <c r="L53" i="8"/>
  <c r="L54" i="8"/>
  <c r="L55" i="8"/>
  <c r="M50" i="8"/>
  <c r="M51" i="8"/>
  <c r="M52" i="8"/>
  <c r="M53" i="8"/>
  <c r="M54" i="8"/>
  <c r="M55" i="8"/>
  <c r="L7" i="8"/>
  <c r="L8" i="8"/>
  <c r="L9" i="8"/>
  <c r="L10" i="8"/>
  <c r="L11" i="8"/>
  <c r="L12" i="8"/>
  <c r="M10" i="8"/>
  <c r="M11" i="8"/>
  <c r="K43" i="8"/>
  <c r="L41" i="8"/>
  <c r="L42" i="8"/>
  <c r="L43" i="8"/>
  <c r="L44" i="8"/>
  <c r="L45" i="8"/>
  <c r="L46" i="8"/>
  <c r="L47" i="8"/>
  <c r="L37" i="8"/>
  <c r="L38" i="8"/>
  <c r="L39" i="8"/>
  <c r="L40" i="8"/>
  <c r="M37" i="8"/>
  <c r="K37" i="8"/>
  <c r="M38" i="8"/>
  <c r="K38" i="8"/>
  <c r="M39" i="8"/>
  <c r="M40" i="8"/>
  <c r="M41" i="8"/>
  <c r="M42" i="8"/>
  <c r="K39" i="8"/>
  <c r="M45" i="8"/>
  <c r="K45" i="8"/>
  <c r="M46" i="8"/>
  <c r="M47" i="8"/>
  <c r="K46" i="8"/>
  <c r="K36" i="8"/>
  <c r="L6" i="8"/>
  <c r="E56" i="8"/>
  <c r="L14" i="8"/>
  <c r="L15" i="8"/>
  <c r="L16" i="8"/>
  <c r="L13" i="8"/>
  <c r="E57" i="8"/>
  <c r="L18" i="8"/>
  <c r="L19" i="8"/>
  <c r="L20" i="8"/>
  <c r="L17" i="8"/>
  <c r="E58" i="8"/>
  <c r="L22" i="8"/>
  <c r="L23" i="8"/>
  <c r="L24" i="8"/>
  <c r="L25" i="8"/>
  <c r="L26" i="8"/>
  <c r="L27" i="8"/>
  <c r="L21" i="8"/>
  <c r="E59" i="8"/>
  <c r="L29" i="8"/>
  <c r="L30" i="8"/>
  <c r="L31" i="8"/>
  <c r="L32" i="8"/>
  <c r="L33" i="8"/>
  <c r="L34" i="8"/>
  <c r="L35" i="8"/>
  <c r="L28" i="8"/>
  <c r="E60" i="8"/>
  <c r="L36" i="8"/>
  <c r="E61" i="8"/>
  <c r="L48" i="8"/>
  <c r="E62" i="8"/>
  <c r="O52" i="8"/>
  <c r="O51" i="8"/>
  <c r="O50" i="8"/>
  <c r="O49" i="8"/>
  <c r="O7" i="8"/>
  <c r="O8" i="8"/>
  <c r="O9" i="8"/>
  <c r="O10" i="8"/>
  <c r="O11" i="8"/>
  <c r="O12" i="8"/>
  <c r="O14" i="8"/>
  <c r="O15" i="8"/>
  <c r="O16" i="8"/>
  <c r="O18" i="8"/>
  <c r="O19" i="8"/>
  <c r="O20" i="8"/>
  <c r="O22" i="8"/>
  <c r="O23" i="8"/>
  <c r="O24" i="8"/>
  <c r="O25" i="8"/>
  <c r="O26" i="8"/>
  <c r="O27" i="8"/>
  <c r="O29" i="8"/>
  <c r="O30" i="8"/>
  <c r="O31" i="8"/>
  <c r="O32" i="8"/>
  <c r="O33" i="8"/>
  <c r="O34" i="8"/>
  <c r="O35" i="8"/>
  <c r="O37" i="8"/>
  <c r="O38" i="8"/>
  <c r="O39" i="8"/>
  <c r="O40" i="8"/>
  <c r="O41" i="8"/>
  <c r="O42" i="8"/>
  <c r="O43" i="8"/>
  <c r="O44" i="8"/>
  <c r="O45" i="8"/>
  <c r="O46" i="8"/>
  <c r="O47" i="8"/>
  <c r="O53" i="8"/>
  <c r="O54" i="8"/>
  <c r="O55" i="8"/>
  <c r="O56" i="8"/>
  <c r="M20" i="8"/>
  <c r="M19" i="8"/>
  <c r="K19" i="8"/>
  <c r="M18" i="8"/>
  <c r="K18" i="8"/>
  <c r="K17" i="8"/>
  <c r="K50" i="8"/>
  <c r="K51" i="8"/>
  <c r="K52" i="8"/>
  <c r="K53" i="8"/>
  <c r="K54" i="8"/>
  <c r="K55" i="8"/>
  <c r="M49" i="8"/>
  <c r="K49" i="8"/>
  <c r="K48" i="8"/>
  <c r="M7" i="8"/>
  <c r="K7" i="8"/>
  <c r="M8" i="8"/>
  <c r="K8" i="8"/>
  <c r="M9" i="8"/>
  <c r="K9" i="8"/>
  <c r="K10" i="8"/>
  <c r="M12" i="8"/>
  <c r="K12" i="8"/>
  <c r="K6" i="8"/>
  <c r="E63" i="8"/>
  <c r="M48" i="8"/>
  <c r="M43" i="8"/>
  <c r="M44" i="8"/>
  <c r="M36" i="8"/>
  <c r="M29" i="8"/>
  <c r="M30" i="8"/>
  <c r="M31" i="8"/>
  <c r="M32" i="8"/>
  <c r="M33" i="8"/>
  <c r="M34" i="8"/>
  <c r="M35" i="8"/>
  <c r="M28" i="8"/>
  <c r="M22" i="8"/>
  <c r="M23" i="8"/>
  <c r="M24" i="8"/>
  <c r="M25" i="8"/>
  <c r="M26" i="8"/>
  <c r="M27" i="8"/>
  <c r="M21" i="8"/>
  <c r="M17" i="8"/>
  <c r="M14" i="8"/>
  <c r="M15" i="8"/>
  <c r="M16" i="8"/>
  <c r="M13" i="8"/>
  <c r="O7" i="20"/>
  <c r="O8" i="20"/>
  <c r="O9" i="20"/>
  <c r="O11" i="20"/>
  <c r="O12" i="20"/>
  <c r="O13" i="20"/>
  <c r="O17" i="20"/>
  <c r="O18" i="20"/>
  <c r="O19" i="20"/>
  <c r="O20" i="20"/>
  <c r="O22" i="20"/>
  <c r="O23" i="20"/>
  <c r="O24" i="20"/>
  <c r="O25" i="20"/>
  <c r="O26" i="20"/>
  <c r="O28" i="20"/>
  <c r="O29" i="20"/>
  <c r="O30" i="20"/>
  <c r="O32" i="20"/>
  <c r="O33" i="20"/>
  <c r="O34" i="20"/>
  <c r="O35" i="20"/>
  <c r="O36" i="20"/>
  <c r="L32" i="20"/>
  <c r="L34" i="20"/>
  <c r="L35" i="20"/>
  <c r="L33" i="20"/>
  <c r="M35" i="20"/>
  <c r="K35" i="20"/>
  <c r="M32" i="20"/>
  <c r="K32" i="20"/>
  <c r="M33" i="20"/>
  <c r="K33" i="20"/>
  <c r="M34" i="20"/>
  <c r="K34" i="20"/>
  <c r="K31" i="20"/>
  <c r="L7" i="20"/>
  <c r="L8" i="20"/>
  <c r="L9" i="20"/>
  <c r="L6" i="20"/>
  <c r="E38" i="20"/>
  <c r="L12" i="20"/>
  <c r="L13" i="20"/>
  <c r="L11" i="20"/>
  <c r="L10" i="20"/>
  <c r="E39" i="20"/>
  <c r="L17" i="20"/>
  <c r="L18" i="20"/>
  <c r="L19" i="20"/>
  <c r="L20" i="20"/>
  <c r="L16" i="20"/>
  <c r="E36" i="20"/>
  <c r="L23" i="20"/>
  <c r="L24" i="20"/>
  <c r="L25" i="20"/>
  <c r="L22" i="20"/>
  <c r="L26" i="20"/>
  <c r="L21" i="20"/>
  <c r="E37" i="20"/>
  <c r="L28" i="20"/>
  <c r="L30" i="20"/>
  <c r="L29" i="20"/>
  <c r="L27" i="20"/>
  <c r="E40" i="20"/>
  <c r="L31" i="20"/>
  <c r="E41" i="20"/>
  <c r="E42" i="20"/>
  <c r="M9" i="20"/>
  <c r="K9" i="20"/>
  <c r="M8" i="20"/>
  <c r="K8" i="20"/>
  <c r="M7" i="20"/>
  <c r="K7" i="20"/>
  <c r="K6" i="20"/>
  <c r="M29" i="20"/>
  <c r="M30" i="20"/>
  <c r="M28" i="20"/>
  <c r="M23" i="20"/>
  <c r="M24" i="20"/>
  <c r="M25" i="20"/>
  <c r="M26" i="20"/>
  <c r="M22" i="20"/>
  <c r="M18" i="20"/>
  <c r="M19" i="20"/>
  <c r="M20" i="20"/>
  <c r="M17" i="20"/>
  <c r="M12" i="20"/>
  <c r="M13" i="20"/>
  <c r="M11" i="20"/>
  <c r="L12" i="23"/>
  <c r="L13" i="23"/>
  <c r="L11" i="23"/>
  <c r="M12" i="23"/>
  <c r="M13" i="23"/>
  <c r="M11" i="23"/>
  <c r="L8" i="23"/>
  <c r="L7" i="23"/>
  <c r="L9" i="23"/>
  <c r="M7" i="23"/>
  <c r="L6" i="23"/>
  <c r="E14" i="23"/>
  <c r="O7" i="23"/>
  <c r="O8" i="23"/>
  <c r="O9" i="23"/>
  <c r="O11" i="23"/>
  <c r="O12" i="23"/>
  <c r="O13" i="23"/>
  <c r="O14" i="23"/>
  <c r="L10" i="23"/>
  <c r="E15" i="23"/>
  <c r="K13" i="23"/>
  <c r="K11" i="23"/>
  <c r="K12" i="23"/>
  <c r="K10" i="23"/>
  <c r="K7" i="23"/>
  <c r="M8" i="23"/>
  <c r="K8" i="23"/>
  <c r="M9" i="23"/>
  <c r="K9" i="23"/>
  <c r="K6" i="23"/>
  <c r="E16" i="23"/>
  <c r="L7" i="22"/>
  <c r="L8" i="22"/>
  <c r="L9" i="22"/>
  <c r="L10" i="22"/>
  <c r="L6" i="22"/>
  <c r="E26" i="22"/>
  <c r="O7" i="22"/>
  <c r="O8" i="22"/>
  <c r="O9" i="22"/>
  <c r="O12" i="22"/>
  <c r="O13" i="22"/>
  <c r="O14" i="22"/>
  <c r="O15" i="22"/>
  <c r="O17" i="22"/>
  <c r="O18" i="22"/>
  <c r="O19" i="22"/>
  <c r="O20" i="22"/>
  <c r="O21" i="22"/>
  <c r="O22" i="22"/>
  <c r="O23" i="22"/>
  <c r="O24" i="22"/>
  <c r="O25" i="22"/>
  <c r="O26" i="22"/>
  <c r="L12" i="22"/>
  <c r="L13" i="22"/>
  <c r="L14" i="22"/>
  <c r="L15" i="22"/>
  <c r="L11" i="22"/>
  <c r="E27" i="22"/>
  <c r="L17" i="22"/>
  <c r="L18" i="22"/>
  <c r="L19" i="22"/>
  <c r="L20" i="22"/>
  <c r="L21" i="22"/>
  <c r="L22" i="22"/>
  <c r="L23" i="22"/>
  <c r="L24" i="22"/>
  <c r="L25" i="22"/>
  <c r="L16" i="22"/>
  <c r="E28" i="22"/>
  <c r="M25" i="22"/>
  <c r="M24" i="22"/>
  <c r="M22" i="22"/>
  <c r="M23" i="22"/>
  <c r="K22" i="22"/>
  <c r="M17" i="22"/>
  <c r="K17" i="22"/>
  <c r="M18" i="22"/>
  <c r="K18" i="22"/>
  <c r="M19" i="22"/>
  <c r="K19" i="22"/>
  <c r="M20" i="22"/>
  <c r="K20" i="22"/>
  <c r="M21" i="22"/>
  <c r="K21" i="22"/>
  <c r="K16" i="22"/>
  <c r="M7" i="22"/>
  <c r="K7" i="22"/>
  <c r="M8" i="22"/>
  <c r="K8" i="22"/>
  <c r="M9" i="22"/>
  <c r="K9" i="22"/>
  <c r="M10" i="22"/>
  <c r="K10" i="22"/>
  <c r="K6" i="22"/>
  <c r="E29" i="22"/>
  <c r="M13" i="22"/>
  <c r="M14" i="22"/>
  <c r="M15" i="22"/>
  <c r="M12" i="22"/>
  <c r="K13" i="22"/>
  <c r="K14" i="22"/>
  <c r="K12" i="22"/>
  <c r="K15" i="22"/>
  <c r="K11" i="22"/>
  <c r="E65" i="8"/>
  <c r="B41" i="26"/>
  <c r="B52" i="26"/>
  <c r="E28" i="24"/>
  <c r="B45" i="26"/>
  <c r="B53" i="26"/>
  <c r="E17" i="25"/>
  <c r="B49" i="26"/>
  <c r="B54" i="26"/>
  <c r="B55" i="26"/>
  <c r="E31" i="22"/>
  <c r="B14" i="26"/>
  <c r="B21" i="26"/>
  <c r="E18" i="23"/>
  <c r="B18" i="26"/>
  <c r="B22" i="26"/>
  <c r="B23" i="26"/>
  <c r="B3" i="30"/>
  <c r="B4" i="30"/>
  <c r="B5" i="30"/>
  <c r="B6" i="30"/>
  <c r="B7" i="30"/>
  <c r="B8" i="30"/>
  <c r="B9" i="30"/>
  <c r="B10" i="30"/>
  <c r="K30" i="8"/>
  <c r="K31" i="8"/>
  <c r="K32" i="8"/>
  <c r="K33" i="8"/>
  <c r="K34" i="8"/>
  <c r="K35" i="8"/>
  <c r="K14" i="8"/>
  <c r="K15" i="8"/>
  <c r="K13" i="8"/>
  <c r="K22" i="8"/>
  <c r="K23" i="8"/>
  <c r="K24" i="8"/>
  <c r="K25" i="8"/>
  <c r="K27" i="8"/>
  <c r="K21" i="8"/>
  <c r="K29" i="8"/>
  <c r="K28" i="8"/>
  <c r="I12" i="23"/>
  <c r="B3" i="25"/>
  <c r="B3" i="24"/>
  <c r="B3" i="8"/>
  <c r="B3" i="20"/>
  <c r="B3" i="23"/>
  <c r="B3" i="22"/>
  <c r="B2" i="25"/>
  <c r="B2" i="24"/>
  <c r="B2" i="8"/>
  <c r="B2" i="20"/>
  <c r="B2" i="23"/>
  <c r="B2" i="22"/>
  <c r="B1" i="25"/>
  <c r="B1" i="24"/>
  <c r="B1" i="8"/>
  <c r="B1" i="20"/>
  <c r="B1" i="23"/>
  <c r="B1" i="22"/>
  <c r="B9" i="35"/>
  <c r="B4" i="35"/>
  <c r="B3" i="35"/>
  <c r="B10" i="35"/>
  <c r="B8" i="35"/>
  <c r="B7" i="35"/>
  <c r="B5" i="35"/>
  <c r="B9" i="34"/>
  <c r="B4" i="34"/>
  <c r="B3" i="34"/>
  <c r="B10" i="34"/>
  <c r="B8" i="34"/>
  <c r="B7" i="34"/>
  <c r="B6" i="34"/>
  <c r="B5" i="34"/>
  <c r="B9" i="33"/>
  <c r="B4" i="33"/>
  <c r="B3" i="33"/>
  <c r="B10" i="33"/>
  <c r="B8" i="33"/>
  <c r="B7" i="33"/>
  <c r="B6" i="33"/>
  <c r="B5" i="33"/>
  <c r="B9" i="32"/>
  <c r="B4" i="32"/>
  <c r="B3" i="32"/>
  <c r="B10" i="32"/>
  <c r="B8" i="32"/>
  <c r="B7" i="32"/>
  <c r="B6" i="32"/>
  <c r="B5" i="32"/>
  <c r="B9" i="31"/>
  <c r="B4" i="31"/>
  <c r="B3" i="31"/>
  <c r="B10" i="31"/>
  <c r="B8" i="31"/>
  <c r="B7" i="31"/>
  <c r="B6" i="31"/>
  <c r="B5" i="31"/>
  <c r="E44" i="20"/>
  <c r="B30" i="26"/>
  <c r="B57" i="26"/>
  <c r="B33" i="26"/>
  <c r="B34" i="26"/>
  <c r="B36" i="26"/>
  <c r="B25" i="26"/>
  <c r="J14" i="25"/>
  <c r="J24" i="24"/>
  <c r="C19" i="25"/>
  <c r="I8" i="25"/>
  <c r="I9" i="25"/>
  <c r="I10" i="25"/>
  <c r="I11" i="25"/>
  <c r="I12" i="25"/>
  <c r="I13" i="25"/>
  <c r="I8" i="24"/>
  <c r="I9" i="24"/>
  <c r="I10" i="24"/>
  <c r="I11" i="24"/>
  <c r="I12" i="24"/>
  <c r="I14" i="24"/>
  <c r="I15" i="24"/>
  <c r="I16" i="24"/>
  <c r="I17" i="24"/>
  <c r="I18" i="24"/>
  <c r="I19" i="24"/>
  <c r="I20" i="24"/>
  <c r="I21" i="24"/>
  <c r="I22" i="24"/>
  <c r="I23" i="24"/>
  <c r="I7" i="25"/>
  <c r="C30" i="24"/>
  <c r="I7" i="24"/>
  <c r="J26" i="22"/>
  <c r="J14" i="23"/>
  <c r="C20" i="23"/>
  <c r="I13" i="23"/>
  <c r="I11" i="23"/>
  <c r="I9" i="23"/>
  <c r="I8" i="23"/>
  <c r="I7" i="23"/>
  <c r="I24" i="22"/>
  <c r="I25" i="22"/>
  <c r="I23" i="22"/>
  <c r="I22" i="22"/>
  <c r="I21" i="22"/>
  <c r="I19" i="22"/>
  <c r="I18" i="22"/>
  <c r="I17" i="22"/>
  <c r="I20" i="22"/>
  <c r="I15" i="22"/>
  <c r="C33" i="22"/>
  <c r="I14" i="22"/>
  <c r="I13" i="22"/>
  <c r="I12" i="22"/>
  <c r="I9" i="22"/>
  <c r="I8" i="22"/>
  <c r="I7" i="22"/>
  <c r="C46" i="20"/>
  <c r="K13" i="20"/>
  <c r="K11" i="20"/>
  <c r="K12" i="20"/>
  <c r="K10" i="20"/>
  <c r="K20" i="20"/>
  <c r="K18" i="20"/>
  <c r="K19" i="20"/>
  <c r="K17" i="20"/>
  <c r="K16" i="20"/>
  <c r="K29" i="20"/>
  <c r="K28" i="20"/>
  <c r="K30" i="20"/>
  <c r="K27" i="20"/>
  <c r="K22" i="20"/>
  <c r="K23" i="20"/>
  <c r="K24" i="20"/>
  <c r="K25" i="20"/>
  <c r="K26" i="20"/>
  <c r="K21" i="20"/>
  <c r="J36" i="20"/>
  <c r="I35" i="20"/>
  <c r="I34" i="20"/>
  <c r="I33" i="20"/>
  <c r="I32" i="20"/>
  <c r="I30" i="20"/>
  <c r="I29" i="20"/>
  <c r="I28" i="20"/>
  <c r="I26" i="20"/>
  <c r="I25" i="20"/>
  <c r="I24" i="20"/>
  <c r="I23" i="20"/>
  <c r="I22" i="20"/>
  <c r="I20" i="20"/>
  <c r="I19" i="20"/>
  <c r="I18" i="20"/>
  <c r="I17" i="20"/>
  <c r="I13" i="20"/>
  <c r="I12" i="20"/>
  <c r="I11" i="20"/>
  <c r="I9" i="20"/>
  <c r="I8" i="20"/>
  <c r="I7" i="20"/>
  <c r="M6" i="8"/>
  <c r="I18" i="8"/>
  <c r="I19" i="8"/>
  <c r="I20" i="8"/>
  <c r="I22" i="8"/>
  <c r="I23" i="8"/>
  <c r="I24" i="8"/>
  <c r="I25" i="8"/>
  <c r="I26" i="8"/>
  <c r="I27" i="8"/>
  <c r="I29" i="8"/>
  <c r="I30" i="8"/>
  <c r="I31" i="8"/>
  <c r="I32" i="8"/>
  <c r="I33" i="8"/>
  <c r="I34" i="8"/>
  <c r="I35" i="8"/>
  <c r="I37" i="8"/>
  <c r="I38" i="8"/>
  <c r="I39" i="8"/>
  <c r="I40" i="8"/>
  <c r="I41" i="8"/>
  <c r="I42" i="8"/>
  <c r="I43" i="8"/>
  <c r="I44" i="8"/>
  <c r="I45" i="8"/>
  <c r="I46" i="8"/>
  <c r="I47" i="8"/>
  <c r="I49" i="8"/>
  <c r="I50" i="8"/>
  <c r="I51" i="8"/>
  <c r="I52" i="8"/>
  <c r="I53" i="8"/>
  <c r="I54" i="8"/>
  <c r="I55" i="8"/>
  <c r="J56" i="8"/>
  <c r="I12" i="8"/>
  <c r="I9" i="8"/>
  <c r="I7" i="8"/>
  <c r="I8" i="8"/>
  <c r="I10" i="8"/>
  <c r="I11" i="8"/>
  <c r="I14" i="8"/>
  <c r="I15" i="8"/>
  <c r="I16" i="8"/>
</calcChain>
</file>

<file path=xl/sharedStrings.xml><?xml version="1.0" encoding="utf-8"?>
<sst xmlns="http://schemas.openxmlformats.org/spreadsheetml/2006/main" count="897" uniqueCount="574">
  <si>
    <t>Identifications</t>
  </si>
  <si>
    <t>Diplôme :</t>
  </si>
  <si>
    <t>Epreuve :</t>
  </si>
  <si>
    <t>Établissement :</t>
  </si>
  <si>
    <t>Date de l'évaluation :</t>
  </si>
  <si>
    <t>Nom du candidat :</t>
  </si>
  <si>
    <t>Prénom du candidat :</t>
  </si>
  <si>
    <t xml:space="preserve">Prénom : </t>
  </si>
  <si>
    <t>Poids</t>
  </si>
  <si>
    <t>/20</t>
  </si>
  <si>
    <t>Compétences évaluées</t>
  </si>
  <si>
    <t>non</t>
  </si>
  <si>
    <t>éval</t>
  </si>
  <si>
    <t>Note</t>
  </si>
  <si>
    <t xml:space="preserve"> /20</t>
  </si>
  <si>
    <t>Note sur 20 proposée au jury* :</t>
  </si>
  <si>
    <t>Note x coefficient :</t>
  </si>
  <si>
    <t>Appréciation globale</t>
  </si>
  <si>
    <t>Noms des Évaluateurs</t>
  </si>
  <si>
    <t>Signatures</t>
  </si>
  <si>
    <t>Notes</t>
  </si>
  <si>
    <t xml:space="preserve">* La note proposée, arrondie au demi point ou au point entier supérieur, est décidée par les évaluateurs à partir de la note brute </t>
  </si>
  <si>
    <t>Session :</t>
  </si>
  <si>
    <t>Lieu de l'évaluation (entreprise ou centre de formation) :</t>
  </si>
  <si>
    <r>
      <t xml:space="preserve">Description sommaire du travail demandé </t>
    </r>
    <r>
      <rPr>
        <sz val="10"/>
        <rFont val="Arial"/>
        <family val="2"/>
      </rPr>
      <t>(le sujet complet doit être joint à cette fiche)</t>
    </r>
    <r>
      <rPr>
        <sz val="10"/>
        <rFont val="Arial"/>
        <family val="2"/>
      </rPr>
      <t xml:space="preserve"> :</t>
    </r>
  </si>
  <si>
    <r>
      <t xml:space="preserve">Travail demandé </t>
    </r>
    <r>
      <rPr>
        <sz val="10"/>
        <rFont val="Arial"/>
        <family val="2"/>
      </rPr>
      <t>(Repérer les tâches demandées, ce sont celles qui correspondent à l’unité dans le référentiel de certification, à l’exclusion de toute autre)</t>
    </r>
  </si>
  <si>
    <t>A2-T1</t>
  </si>
  <si>
    <t>A2-T4</t>
  </si>
  <si>
    <t>A2-T2</t>
  </si>
  <si>
    <t>A2-T5</t>
  </si>
  <si>
    <t>A2-T3</t>
  </si>
  <si>
    <t>Cocher les cases correspondantes aux données fournies et aux tâches demandées</t>
  </si>
  <si>
    <t>…</t>
  </si>
  <si>
    <r>
      <t xml:space="preserve">Consulter le référentiel des activités professionnelles pour obtenir le </t>
    </r>
    <r>
      <rPr>
        <b/>
        <i/>
        <sz val="10"/>
        <color indexed="10"/>
        <rFont val="Arial"/>
        <family val="2"/>
      </rPr>
      <t>détail des tâches</t>
    </r>
    <r>
      <rPr>
        <i/>
        <sz val="10"/>
        <color indexed="10"/>
        <rFont val="Arial"/>
        <family val="2"/>
      </rPr>
      <t xml:space="preserve"> et leurs </t>
    </r>
    <r>
      <rPr>
        <b/>
        <i/>
        <sz val="10"/>
        <color indexed="10"/>
        <rFont val="Arial"/>
        <family val="2"/>
      </rPr>
      <t>correspondances avec les compétences</t>
    </r>
  </si>
  <si>
    <t>1</t>
  </si>
  <si>
    <t>2</t>
  </si>
  <si>
    <t>3</t>
  </si>
  <si>
    <t>Coefficient :</t>
  </si>
  <si>
    <t>Indicateurs de performances</t>
  </si>
  <si>
    <t>NOM :</t>
  </si>
  <si>
    <t>Date :</t>
  </si>
  <si>
    <t>A1-T1</t>
  </si>
  <si>
    <t>A1-T4</t>
  </si>
  <si>
    <t>A1-T5</t>
  </si>
  <si>
    <t>A1-T6</t>
  </si>
  <si>
    <t>C1.1.1</t>
  </si>
  <si>
    <t>C1.1.2</t>
  </si>
  <si>
    <t>C3.1 - Organiser et mettre en sécurité son poste de travail</t>
  </si>
  <si>
    <t>C3 2 - Exécuter les tracés et les épures d'un ouvrage</t>
  </si>
  <si>
    <t>C3.3 - Préparer les matériaux, les éléments d'ornementation, la quincaillerie</t>
  </si>
  <si>
    <t>C3.4 - Installer et régler les outillages</t>
  </si>
  <si>
    <t>C3.5 - Effectuer les opérations manuelles et d'usinage sur machines conventionnelles ou à positionnement numérique</t>
  </si>
  <si>
    <t>C3.6 - Réaliser les opérations de plaquage</t>
  </si>
  <si>
    <t>C3.1.1</t>
  </si>
  <si>
    <t>C3.1.2</t>
  </si>
  <si>
    <t>C3.1.3</t>
  </si>
  <si>
    <t>C3.1.4</t>
  </si>
  <si>
    <t>C3.1.5</t>
  </si>
  <si>
    <t>Les mesures de prévention sont adaptées aux risques identifiés.</t>
  </si>
  <si>
    <t>Les outillages et accessoires préparés sont conformes aux données opératoires.</t>
  </si>
  <si>
    <t>Le cheminement de la matière d'œuvre est optimisé.</t>
  </si>
  <si>
    <t>Les règles d'ergonomie, de prévention et de sécurité sont respectées.</t>
  </si>
  <si>
    <t xml:space="preserve">La matière d'œuvre est préservée efficacement dans son acheminement et dans son stockage.
</t>
  </si>
  <si>
    <t>Mettre en œuvre les mesures de prévention</t>
  </si>
  <si>
    <t>Organiser les cheminements de la matière d'œuvre</t>
  </si>
  <si>
    <t>C3.2.1</t>
  </si>
  <si>
    <t>La méthode choisie est en adéquation avec le type de tracé à réaliser.</t>
  </si>
  <si>
    <t>C3.2.2</t>
  </si>
  <si>
    <t>Les tracés d'atelier sont conformes aux données techniques et esthétiques.</t>
  </si>
  <si>
    <t xml:space="preserve">Ils permettent de préparer efficacement la réalisation.
</t>
  </si>
  <si>
    <t>C3.3.1</t>
  </si>
  <si>
    <t>C3.3.2</t>
  </si>
  <si>
    <t>Tous les matériaux etles éléments constituant l'ouvrage sont disponibles.</t>
  </si>
  <si>
    <t>Ils sont ordonnés et identifiés selon la logique de réalisation.</t>
  </si>
  <si>
    <t>C3.4.1</t>
  </si>
  <si>
    <t>C3.4.2</t>
  </si>
  <si>
    <t>C3.4.3</t>
  </si>
  <si>
    <t>C3.4.4</t>
  </si>
  <si>
    <t>C3.4.5</t>
  </si>
  <si>
    <t>Les méthodes d'installation et de réglage des outils sont correctes et prennent en compte les consignes de sécurité.</t>
  </si>
  <si>
    <t>Le réglage respecte le contrat de fabrication (contrat de phase, dessin de fabrication, croquis...).</t>
  </si>
  <si>
    <t>C3.5.1</t>
  </si>
  <si>
    <t>C3.5.2</t>
  </si>
  <si>
    <t>C3.5.3</t>
  </si>
  <si>
    <t>C3.5.4</t>
  </si>
  <si>
    <t>C3.5.5</t>
  </si>
  <si>
    <t>C3.5.6</t>
  </si>
  <si>
    <t>C3.5.7</t>
  </si>
  <si>
    <t>Les outils choisis permettent la réalisation de l'usinage défini (forme, qualité...).</t>
  </si>
  <si>
    <t>L'identification des organes de réglage et de commande est correcte.</t>
  </si>
  <si>
    <t>La mise et le maintien en position tiennent compte des caractéristiques physiques et mécaniques des matériaux ainsi que des efforts de coupe.</t>
  </si>
  <si>
    <t>Le choix des données est adapté aux caractéristiques des outils et des matériaux, à la finition attendue et au nombre de pièces à produire.</t>
  </si>
  <si>
    <t xml:space="preserve">Les éléments sont établis correctement.
Le traçage permet la réalisation des usinages et des façonnages manuels.
</t>
  </si>
  <si>
    <t>Les caractéristiques esthétiques et techniques des massifs (singularité du bois.. ) sont prises en compte.</t>
  </si>
  <si>
    <t>La procédure de mise en route est respectée.</t>
  </si>
  <si>
    <t>La conduite de l'usinage est maîtrisée dans les règles de sécurité.</t>
  </si>
  <si>
    <t>Les résultats sont conformes aux spécifications.</t>
  </si>
  <si>
    <t>Les actions correctives apportées sont adaptées aux anomalies constatées.</t>
  </si>
  <si>
    <t>Le poste de travail est opérationnel.</t>
  </si>
  <si>
    <t>C3.6.1</t>
  </si>
  <si>
    <t>C3.6.2</t>
  </si>
  <si>
    <t>C3.6.3</t>
  </si>
  <si>
    <t>C3.6.4</t>
  </si>
  <si>
    <t>Le choix effectué permet d'obtenir l'aspect souhaité.</t>
  </si>
  <si>
    <t>Les feuilles sont préparées et planes, ordonnées et repérées.</t>
  </si>
  <si>
    <t>La découpe des éléments est rationnelle et se fait à l'aide de moyens adaptés (scie à plaquage manuelle ou mécanique).</t>
  </si>
  <si>
    <t>La chronologie d'assemblage des éléments est respectueuse de la technique choisie (frisages).</t>
  </si>
  <si>
    <t xml:space="preserve">Tous les  éléments nécessaires au plaquage sont prêts.
</t>
  </si>
  <si>
    <t>C3.6.5</t>
  </si>
  <si>
    <t>Les éléments sont correctement positionnés. Le placage est stable.</t>
  </si>
  <si>
    <t>C3.6.6</t>
  </si>
  <si>
    <t>La surface plaquée est dépourvue de colle, de papier.</t>
  </si>
  <si>
    <t>C3.7.1</t>
  </si>
  <si>
    <t>C3.7.2</t>
  </si>
  <si>
    <t>C3.7.3</t>
  </si>
  <si>
    <t>C3.7.4</t>
  </si>
  <si>
    <t>C3.7.5</t>
  </si>
  <si>
    <t>C3.7.6</t>
  </si>
  <si>
    <t>C3.7.7</t>
  </si>
  <si>
    <t>Toutes les pièces nécessaires au montage sont sélectionnées et parmi elles, celles requérant une finition intermédiaire.</t>
  </si>
  <si>
    <t>Les parties inaccessibles après montage sont préalablement finies.</t>
  </si>
  <si>
    <t>L'ordre de montage est respecté. Les sous-ensembles et les ensembles correspondent aux plans de définition.</t>
  </si>
  <si>
    <t>Les surfaces sont préparées selon le niveau de qualité exigée.</t>
  </si>
  <si>
    <r>
      <t xml:space="preserve">La surface </t>
    </r>
    <r>
      <rPr>
        <sz val="9"/>
        <rFont val="Times New Roman"/>
        <family val="1"/>
      </rPr>
      <t xml:space="preserve">à </t>
    </r>
    <r>
      <rPr>
        <sz val="9"/>
        <rFont val="Arial"/>
        <family val="2"/>
      </rPr>
      <t>plaquer est apprêtée, en fonction de la technique et la colle choisies.</t>
    </r>
  </si>
  <si>
    <r>
      <t xml:space="preserve">Elle est prête </t>
    </r>
    <r>
      <rPr>
        <sz val="9"/>
        <rFont val="Times New Roman"/>
        <family val="1"/>
      </rPr>
      <t xml:space="preserve">à </t>
    </r>
    <r>
      <rPr>
        <sz val="9"/>
        <rFont val="Arial"/>
        <family val="2"/>
      </rPr>
      <t>être poncée.</t>
    </r>
  </si>
  <si>
    <t xml:space="preserve">Préparation de la fabrication </t>
  </si>
  <si>
    <t>Analyse de l'ouvrage</t>
  </si>
  <si>
    <t>Choisir des solutions techniques</t>
  </si>
  <si>
    <t>Interpréter des données techniques relatives à la fabrication et/ou à l'installation des mobiliers</t>
  </si>
  <si>
    <t>Relever des cotes sur site pour l'exécution de mobiliers</t>
  </si>
  <si>
    <t>Prendre connaissance du dossier technique, des consignes écrites et orales</t>
  </si>
  <si>
    <t>Établir les documents de fabrication</t>
  </si>
  <si>
    <t>Rédiger les nomenclatures de sous-ensembles et de constituants des ouvrages à fabriquer</t>
  </si>
  <si>
    <t>2017 / 2019</t>
  </si>
  <si>
    <t>Certificat  Aptitude Professionnelle Ebéniste</t>
  </si>
  <si>
    <t>C2.2 : Proposer et justifier les solutions techniques et esthétiques de réalisation</t>
  </si>
  <si>
    <t>Les spécificités esthétiques, techniques, mécaniques et fonctionnelles de chacune des liaisons sont clairement exprimées.</t>
  </si>
  <si>
    <t>La traduction est explicite et prend en compte les contraintes esthétiques et techniques.</t>
  </si>
  <si>
    <t xml:space="preserve">Les documents graphiques exécutés sont précis, exploitables et définissent:
- la nature et l'aspect des matériaux,
- les formes, les volumes et les dimensions,
- les usinages,
- les assemblages et montages,
- la quincaillerie et/ou les autres éléments à intégrer.
</t>
  </si>
  <si>
    <t>A chaque étape, la demande de validation des solutions techniques proposées est effectuée.</t>
  </si>
  <si>
    <t>Les informations recueillies sont en adéquation avec la demande.</t>
  </si>
  <si>
    <t>Le décodage des informations permet leur exploitation pour effectuer le travail demandé.</t>
  </si>
  <si>
    <t>C1.6 : Identifier les contraintes techniques</t>
  </si>
  <si>
    <t>L'ensemble des contraintes liées à l'ouvrage est appréhendé convenablement.</t>
  </si>
  <si>
    <t>Les informations réglementaires sont recueillies et exploitables.</t>
  </si>
  <si>
    <t>Les tâches sont listées de manière chronologique.</t>
  </si>
  <si>
    <t>Les acteurs internes et externes intervenant sur la réalisation sont répertoriés.</t>
  </si>
  <si>
    <t>La durée des phases est correctement évaluée.</t>
  </si>
  <si>
    <t>C2-4 : Établir les quantitatifs de matériaux, d'éléments d'ornementation, de quincaillerie</t>
  </si>
  <si>
    <t>C2.4.1</t>
  </si>
  <si>
    <t>L'ensemble des éléments est identifié, classé et quantifié par sous-ensembles, matériaux, types... avec exactitude.</t>
  </si>
  <si>
    <t>C2.4.2</t>
  </si>
  <si>
    <t>Les documents permettent de hiérarchiser tous les éléments constituant l'ouvrage et sont exploitables en atelier ou pour établir une commande.</t>
  </si>
  <si>
    <t>C2.4.3</t>
  </si>
  <si>
    <t xml:space="preserve">L'optimisation permet de :
- minimiser la perte,
- tenir compte des dimensions commerciales,
- réduire le stock.
</t>
  </si>
  <si>
    <t>C2-5 : Établir des documents de fabrication</t>
  </si>
  <si>
    <t>C2.5.1</t>
  </si>
  <si>
    <t>La liste des phases est exhaustive.</t>
  </si>
  <si>
    <t>C2.5.2</t>
  </si>
  <si>
    <t>L'ordonnancement des étapes de fabrication est cohérent.</t>
  </si>
  <si>
    <t>C2.5.3</t>
  </si>
  <si>
    <t>Les choix des moyens permettent la réalisation de chaque phase et correspondent au potentiel de l'atelier.</t>
  </si>
  <si>
    <t>C2.5.4</t>
  </si>
  <si>
    <t>Épreuve EP1 : Histoire de l'art de l'ameublement et arts appliqués</t>
  </si>
  <si>
    <t xml:space="preserve">Arts appliqués - Réalisation graphique </t>
  </si>
  <si>
    <t xml:space="preserve">  C1.4 - Identifier les caractéristiques esthétiques, stylistiques et contextuelles d'un mobilier ou d'un agencement</t>
  </si>
  <si>
    <t>C1.1.3</t>
  </si>
  <si>
    <t>C1.1.4</t>
  </si>
  <si>
    <t xml:space="preserve">Les informations sont classées en fonction des caractéristiques et des contraintes de la demande.
</t>
  </si>
  <si>
    <t>C1.3.1</t>
  </si>
  <si>
    <t>C1.3.2</t>
  </si>
  <si>
    <t>C1.3.3</t>
  </si>
  <si>
    <t>C1.3.4</t>
  </si>
  <si>
    <t>L'interprétation des données est pertinente.</t>
  </si>
  <si>
    <t>Les fonctions sont répertoriées de manière exhaustive.</t>
  </si>
  <si>
    <t>Les contraintes sont répertoriées de manière exhaustive.</t>
  </si>
  <si>
    <t>La proposition d'adaptation est pertinente.</t>
  </si>
  <si>
    <t>C1.4.1</t>
  </si>
  <si>
    <t>C1.4.2</t>
  </si>
  <si>
    <t>C1.4.3</t>
  </si>
  <si>
    <t>C1.4.4</t>
  </si>
  <si>
    <t>C1.4.5</t>
  </si>
  <si>
    <t>C1.4.6</t>
  </si>
  <si>
    <t>Les caractéristiques esthétiques ou stylistiques sont correctement appréhendées.</t>
  </si>
  <si>
    <t>Les comparaisons et les classements répondent aux critères choisis.</t>
  </si>
  <si>
    <t>Les informations observées et relevées sont suffisantes en qualité et en quantité.</t>
  </si>
  <si>
    <t>Elles sont traduites avec exactitude.</t>
  </si>
  <si>
    <t>Les codes et les techniques de représentation sont maîtrisés.</t>
  </si>
  <si>
    <t>Les moyens sont utilisés de manière rationnelle.</t>
  </si>
  <si>
    <t>C1.5.1</t>
  </si>
  <si>
    <t>C1.5.2</t>
  </si>
  <si>
    <t>C1.5.3</t>
  </si>
  <si>
    <t>C2.1.1</t>
  </si>
  <si>
    <t>C2.1.2</t>
  </si>
  <si>
    <t>C2.1.3</t>
  </si>
  <si>
    <t>Les techniques retenues sont expressives.</t>
  </si>
  <si>
    <t>Taux TxC1 d'indicateurs évalués pour la compétence C1,5</t>
  </si>
  <si>
    <t>C1.5 - Identifier des contraintes esthétiques</t>
  </si>
  <si>
    <t>/30</t>
  </si>
  <si>
    <t>/50</t>
  </si>
  <si>
    <t>/60</t>
  </si>
  <si>
    <t>C3.8 - Conditionner et installer les ouvrages</t>
  </si>
  <si>
    <t>C3.8.1</t>
  </si>
  <si>
    <t>C3.8.3</t>
  </si>
  <si>
    <t>C3.8.2</t>
  </si>
  <si>
    <t>C3.8.4</t>
  </si>
  <si>
    <t>C3.8.5</t>
  </si>
  <si>
    <t>C3.8.6</t>
  </si>
  <si>
    <t xml:space="preserve">L'emballage assure la protection et l'identification du produit.
</t>
  </si>
  <si>
    <t>L'intervention sur site est préparée suivant les consignes et les documents de préparation.</t>
  </si>
  <si>
    <t xml:space="preserve">L'ordre de montage est respecté. Les sous-ensembles sont lidarisés entre eux et correspondent aux plans.
</t>
  </si>
  <si>
    <t>Les mobiliers posés respectent les contraintes géométriques et mécaniques imposées.</t>
  </si>
  <si>
    <t>Le bon fonctionnement de l'ouvrage est assuré.</t>
  </si>
  <si>
    <t>Les opérations sont exécutées avec soin et minutie.</t>
  </si>
  <si>
    <t>C4.1.1</t>
  </si>
  <si>
    <t>C4.1.2</t>
  </si>
  <si>
    <t>C4.1.3</t>
  </si>
  <si>
    <t>C4.1.4</t>
  </si>
  <si>
    <t>C4.1.5</t>
  </si>
  <si>
    <t>C4.1.6</t>
  </si>
  <si>
    <t>La zone de l'intervention est protégée et sécurisée (isolation de la machine, coupure des énergies... ).</t>
  </si>
  <si>
    <t>L'état des équipements et des matériels est correctement évalué.</t>
  </si>
  <si>
    <t>Les outils garantissent une coupe parfaite de la matière.</t>
  </si>
  <si>
    <t>Le stockage rend les outils accessibles et assure une longévité optimale.</t>
  </si>
  <si>
    <t>La panne est localisée et l'information est transmise.</t>
  </si>
  <si>
    <t xml:space="preserve">L'affûtage des outillages manuels permet une coupe parfaite de la matière.
</t>
  </si>
  <si>
    <t>Le remplacement et le réglage des outillages assurent une bonne utilisation des machines et des équipements.</t>
  </si>
  <si>
    <t>L'opération de maintenance est validée par le supérieur hiérarchique.</t>
  </si>
  <si>
    <t>L'entretien est correctement assuré et rend les équipements opérationnels.</t>
  </si>
  <si>
    <t>C4.1.7</t>
  </si>
  <si>
    <t>C5.1.1</t>
  </si>
  <si>
    <t>C5.1.2</t>
  </si>
  <si>
    <t>C5.1.3</t>
  </si>
  <si>
    <t>C5.1.4</t>
  </si>
  <si>
    <t>C5.1.5</t>
  </si>
  <si>
    <r>
      <t xml:space="preserve">Valoriser </t>
    </r>
    <r>
      <rPr>
        <sz val="9"/>
        <rFont val="Arial"/>
        <family val="2"/>
      </rPr>
      <t>l'image de l'entreprise</t>
    </r>
  </si>
  <si>
    <t xml:space="preserve">Les modes et les moyens de communication sont adaptés au type d'information à transmettre et aux interlocuteurs.
</t>
  </si>
  <si>
    <t>La formulation et le vocabulaire sont adaptés à la personnalité du contact.</t>
  </si>
  <si>
    <t>La chronologie des étapes est respectée.</t>
  </si>
  <si>
    <t>Le document de suivi est convenablement renseigné.</t>
  </si>
  <si>
    <t>Les contraintes et les résultats attendus sont correctement analysés et transmis.</t>
  </si>
  <si>
    <t>La restitution de la situation est fiable et les sollicitations sont correctement reformulées.</t>
  </si>
  <si>
    <t>La qualité des relations avec les partenaires est sans cesse recherchée.</t>
  </si>
  <si>
    <t>/10</t>
  </si>
  <si>
    <t>EP.1 - Hisoitre de l'art de l'ameublement et arts appliqués</t>
  </si>
  <si>
    <t>Nombre de points</t>
  </si>
  <si>
    <t>EP1 - Arts appliqués - Réalisation graphique</t>
  </si>
  <si>
    <t>Récapitulatif de l'épreuve EP1</t>
  </si>
  <si>
    <t>Note :</t>
  </si>
  <si>
    <t>Nombre de points :</t>
  </si>
  <si>
    <t>EP.2 - Analyse de l'ouvrage et préparation de la fabrication</t>
  </si>
  <si>
    <t>EP.3 - Fabrication et installation d'un mobilier</t>
  </si>
  <si>
    <t>Récapitulatif de l'épreuve EP2</t>
  </si>
  <si>
    <t>Récapitulatif de l'épreuve EP3</t>
  </si>
  <si>
    <t>EP3 - Fabrication d'un mobilier</t>
  </si>
  <si>
    <t>EP3 -  Evaluation des activités développées en entreprise</t>
  </si>
  <si>
    <t xml:space="preserve">EP3 - Evaluation du rapport d'activité </t>
  </si>
  <si>
    <t>Taux TxC1 d'indicateurs évalués pour la compétence C1.1</t>
  </si>
  <si>
    <t>Taux TxC1 d'indicateurs évalués pour la compétence C1.3</t>
  </si>
  <si>
    <t>Taux TxC1 d'indicateurs évalués pour la compétence C1.4</t>
  </si>
  <si>
    <t>Taux TxC2 d'indicateurs évalués pour la compétence C2.1</t>
  </si>
  <si>
    <t>Taux TxC1 d'indicateurs évalués pour la compétence C1.2</t>
  </si>
  <si>
    <t>Taux TxC2 d'indicateurs évalués pour la compétence C1.6</t>
  </si>
  <si>
    <t>Taux TxC2 d'indicateurs évalués pour la compétence C2.2</t>
  </si>
  <si>
    <t>Taux TxC2 d'indicateurs évalués pour la compétence C2.3</t>
  </si>
  <si>
    <t>Taux TxC2 d'indicateurs évalués pour la compétence C2;4</t>
  </si>
  <si>
    <t>Taux TxC2 d'indicateurs évalués pour la compétence C2;5</t>
  </si>
  <si>
    <t>Taux TxC1 d'indicateurs évalués pour la compétence C3,1</t>
  </si>
  <si>
    <t>Taux TxC1 d'indicateurs évalués pour la compétence C3,2</t>
  </si>
  <si>
    <t>Taux TxC1 d'indicateurs évalués pour la compétence C3,3</t>
  </si>
  <si>
    <t>Taux TxC1 d'indicateurs évalués pour la compétence C3,4</t>
  </si>
  <si>
    <t>Taux TxC1 d'indicateurs évalués pour la compétence C3,5</t>
  </si>
  <si>
    <t>Taux TxC1 d'indicateurs évalués pour la compétence C3,6</t>
  </si>
  <si>
    <t>Taux TxC1 d'indicateurs évalués pour la compétence C3,7</t>
  </si>
  <si>
    <t>Taux TxC1 d'indicateurs évalués pour la compétence C3.8</t>
  </si>
  <si>
    <t>Taux TxC2 d'indicateurs évalués pour la compétence C4.1</t>
  </si>
  <si>
    <t>Taux TxC1 d'indicateurs évalués pour la compétence C5.1</t>
  </si>
  <si>
    <t>Identification</t>
  </si>
  <si>
    <r>
      <rPr>
        <b/>
        <sz val="10"/>
        <rFont val="Arial"/>
        <family val="2"/>
      </rPr>
      <t xml:space="preserve">Identifier </t>
    </r>
    <r>
      <rPr>
        <sz val="10"/>
        <rFont val="Arial"/>
        <family val="2"/>
      </rPr>
      <t xml:space="preserve">un style ou une tendance et les caractéristiques
esthétiques, stylistiques d'un mobilier
</t>
    </r>
  </si>
  <si>
    <r>
      <rPr>
        <b/>
        <sz val="10"/>
        <rFont val="Arial"/>
        <family val="2"/>
      </rPr>
      <t xml:space="preserve">Prendre en compte </t>
    </r>
    <r>
      <rPr>
        <sz val="10"/>
        <rFont val="Arial"/>
        <family val="2"/>
      </rPr>
      <t xml:space="preserve">les contraintes liées à l'ouvrage et/ou à l'espace à agencer : fonctionnelles, formelles et esthétiques, matérielles.
</t>
    </r>
  </si>
  <si>
    <r>
      <rPr>
        <b/>
        <sz val="10"/>
        <rFont val="Arial"/>
        <family val="2"/>
      </rPr>
      <t>Sélectionner</t>
    </r>
    <r>
      <rPr>
        <sz val="10"/>
        <rFont val="Arial"/>
        <family val="2"/>
      </rPr>
      <t xml:space="preserve"> les informations plastiques, esthétiques et stylistiques propres au projet et à son contexte.</t>
    </r>
  </si>
  <si>
    <r>
      <rPr>
        <b/>
        <sz val="10"/>
        <rFont val="Arial"/>
        <family val="2"/>
      </rPr>
      <t xml:space="preserve">Inventorier </t>
    </r>
    <r>
      <rPr>
        <sz val="10"/>
        <rFont val="Arial"/>
        <family val="2"/>
      </rPr>
      <t xml:space="preserve">et </t>
    </r>
    <r>
      <rPr>
        <b/>
        <sz val="10"/>
        <rFont val="Arial"/>
        <family val="2"/>
      </rPr>
      <t xml:space="preserve">ordonner </t>
    </r>
    <r>
      <rPr>
        <sz val="10"/>
        <rFont val="Arial"/>
        <family val="2"/>
      </rPr>
      <t>les recherches plastiques à réaliser.</t>
    </r>
  </si>
  <si>
    <r>
      <rPr>
        <b/>
        <sz val="10"/>
        <rFont val="Arial"/>
        <family val="2"/>
      </rPr>
      <t>Utiliser</t>
    </r>
    <r>
      <rPr>
        <sz val="10"/>
        <rFont val="Arial"/>
        <family val="2"/>
      </rPr>
      <t xml:space="preserve"> les techniques de communication écrites ou graphiques.</t>
    </r>
  </si>
  <si>
    <r>
      <rPr>
        <b/>
        <sz val="10"/>
        <rFont val="Arial"/>
        <family val="2"/>
      </rPr>
      <t>Traduire</t>
    </r>
    <r>
      <rPr>
        <sz val="10"/>
        <rFont val="Arial"/>
        <family val="2"/>
      </rPr>
      <t xml:space="preserve"> graphiquement et plastiquement les intentions formelles en réponse à une demande: croquis annotés, croquis perspectifs, schémas, photomontages, maquettes de principes, modélisation 30,
en prenant en considération : les  contraintes esthétiques, les contraintes stylistiques, l'ergonomie, les techniques de mise en œuvre des matériaux.
</t>
    </r>
  </si>
  <si>
    <r>
      <rPr>
        <b/>
        <sz val="10"/>
        <rFont val="Arial"/>
        <family val="2"/>
      </rPr>
      <t xml:space="preserve">Appliquer </t>
    </r>
    <r>
      <rPr>
        <sz val="10"/>
        <rFont val="Arial"/>
        <family val="2"/>
      </rPr>
      <t>des principes de mise en page dans le cadre d'une présentation</t>
    </r>
  </si>
  <si>
    <r>
      <rPr>
        <b/>
        <sz val="9"/>
        <rFont val="Arial"/>
        <family val="2"/>
      </rPr>
      <t>Décomposer</t>
    </r>
    <r>
      <rPr>
        <sz val="9"/>
        <rFont val="Arial"/>
        <family val="2"/>
      </rPr>
      <t xml:space="preserve"> l'ouvrage en sous-ensemble et éléments</t>
    </r>
  </si>
  <si>
    <r>
      <rPr>
        <b/>
        <sz val="9"/>
        <rFont val="Arial"/>
        <family val="2"/>
      </rPr>
      <t>Identifier</t>
    </r>
    <r>
      <rPr>
        <sz val="9"/>
        <rFont val="Arial"/>
        <family val="2"/>
      </rPr>
      <t xml:space="preserve"> et </t>
    </r>
    <r>
      <rPr>
        <b/>
        <sz val="9"/>
        <rFont val="Arial"/>
        <family val="2"/>
      </rPr>
      <t>caractériser l</t>
    </r>
    <r>
      <rPr>
        <sz val="9"/>
        <rFont val="Arial"/>
        <family val="2"/>
      </rPr>
      <t>es assemblage, les liaisons et les fixations en lien avec les contraintes esthétiques et techniques retenues</t>
    </r>
  </si>
  <si>
    <r>
      <rPr>
        <b/>
        <sz val="9"/>
        <color rgb="FF000000"/>
        <rFont val="Arial"/>
        <family val="2"/>
      </rPr>
      <t xml:space="preserve">Traduire </t>
    </r>
    <r>
      <rPr>
        <sz val="9"/>
        <color rgb="FF000000"/>
        <rFont val="Arial"/>
        <family val="2"/>
      </rPr>
      <t>graphiquement l'ouvrage à réaliser (croquis annotés, croquis perspectifs, schémas, photomontages, maquettes de principes et modélisation 3D), en prenant en considération les caractéristiques esthétiques et les techniques de fabrication.</t>
    </r>
  </si>
  <si>
    <r>
      <rPr>
        <b/>
        <sz val="9"/>
        <rFont val="Arial"/>
        <family val="2"/>
      </rPr>
      <t>Établir</t>
    </r>
    <r>
      <rPr>
        <sz val="9"/>
        <rFont val="Arial"/>
        <family val="2"/>
      </rPr>
      <t xml:space="preserve"> manuellement et sur matériel informatique les plans définissant le mobilier à fabriquer:
- dessin d'ensemble,
- dessins de sous-ensembles,
- dessins de définition de pièces,
- une nomenclature.
</t>
    </r>
  </si>
  <si>
    <r>
      <rPr>
        <b/>
        <sz val="9"/>
        <rFont val="Arial"/>
        <family val="2"/>
      </rPr>
      <t xml:space="preserve">Respecter </t>
    </r>
    <r>
      <rPr>
        <sz val="9"/>
        <rFont val="Arial"/>
        <family val="2"/>
      </rPr>
      <t>les procédures de contrôle des étapes relatives à la rédaction des documents</t>
    </r>
  </si>
  <si>
    <r>
      <rPr>
        <b/>
        <sz val="9"/>
        <rFont val="Arial"/>
        <family val="2"/>
      </rPr>
      <t>Identifier</t>
    </r>
    <r>
      <rPr>
        <sz val="9"/>
        <rFont val="Arial"/>
        <family val="2"/>
      </rPr>
      <t xml:space="preserve"> et</t>
    </r>
    <r>
      <rPr>
        <b/>
        <sz val="9"/>
        <rFont val="Arial"/>
        <family val="2"/>
      </rPr>
      <t xml:space="preserve"> classer</t>
    </r>
    <r>
      <rPr>
        <sz val="9"/>
        <rFont val="Arial"/>
        <family val="2"/>
      </rPr>
      <t xml:space="preserve"> les différents documents en réponse à une demande</t>
    </r>
  </si>
  <si>
    <r>
      <rPr>
        <b/>
        <sz val="9"/>
        <rFont val="Arial"/>
        <family val="2"/>
      </rPr>
      <t>Rechercher</t>
    </r>
    <r>
      <rPr>
        <sz val="9"/>
        <rFont val="Arial"/>
        <family val="2"/>
      </rPr>
      <t xml:space="preserve"> les informations nécessaires pour répondre à une demande</t>
    </r>
  </si>
  <si>
    <r>
      <rPr>
        <b/>
        <sz val="9"/>
        <rFont val="Arial"/>
        <family val="2"/>
      </rPr>
      <t>Interpréter</t>
    </r>
    <r>
      <rPr>
        <sz val="9"/>
        <rFont val="Arial"/>
        <family val="2"/>
      </rPr>
      <t xml:space="preserve"> des informations techniques: normes, techniques, esthétiques, coût (notion)</t>
    </r>
  </si>
  <si>
    <r>
      <rPr>
        <b/>
        <sz val="9"/>
        <rFont val="Arial"/>
        <family val="2"/>
      </rPr>
      <t>Constituer</t>
    </r>
    <r>
      <rPr>
        <sz val="9"/>
        <rFont val="Arial"/>
        <family val="2"/>
      </rPr>
      <t xml:space="preserve"> une documentation technique : - classement catégoriel ou fonctionnel, - hiérarchie des données techniques</t>
    </r>
  </si>
  <si>
    <r>
      <rPr>
        <b/>
        <sz val="9"/>
        <rFont val="Arial"/>
        <family val="2"/>
      </rPr>
      <t>Prendre en compte</t>
    </r>
    <r>
      <rPr>
        <sz val="9"/>
        <rFont val="Arial"/>
        <family val="2"/>
      </rPr>
      <t xml:space="preserve"> les contraintes liées à l'ouvrage et/ou à l'espace à agencer: techniques, fonctionnelles, esthétiques, budgétaires,</t>
    </r>
  </si>
  <si>
    <r>
      <rPr>
        <b/>
        <sz val="9"/>
        <rFont val="Arial"/>
        <family val="2"/>
      </rPr>
      <t xml:space="preserve">Sélectionner </t>
    </r>
    <r>
      <rPr>
        <sz val="9"/>
        <rFont val="Arial"/>
        <family val="2"/>
      </rPr>
      <t>les informations réglementaires propre au projet et à son contexte(accessibilté, établissement recevant du public, particulier, équipements soécifiques, sécurité...)</t>
    </r>
  </si>
  <si>
    <r>
      <rPr>
        <b/>
        <sz val="9"/>
        <rFont val="Arial"/>
        <family val="2"/>
      </rPr>
      <t xml:space="preserve">Inventorier </t>
    </r>
    <r>
      <rPr>
        <sz val="9"/>
        <rFont val="Arial"/>
        <family val="2"/>
      </rPr>
      <t xml:space="preserve">et </t>
    </r>
    <r>
      <rPr>
        <b/>
        <sz val="9"/>
        <rFont val="Arial"/>
        <family val="2"/>
      </rPr>
      <t xml:space="preserve">ordonner </t>
    </r>
    <r>
      <rPr>
        <sz val="9"/>
        <rFont val="Arial"/>
        <family val="2"/>
      </rPr>
      <t>les tâches à réaliser</t>
    </r>
  </si>
  <si>
    <r>
      <rPr>
        <b/>
        <sz val="9"/>
        <rFont val="Arial"/>
        <family val="2"/>
      </rPr>
      <t>Identifier</t>
    </r>
    <r>
      <rPr>
        <sz val="9"/>
        <rFont val="Arial"/>
        <family val="2"/>
      </rPr>
      <t xml:space="preserve"> les différents intervenants</t>
    </r>
  </si>
  <si>
    <r>
      <rPr>
        <b/>
        <sz val="9"/>
        <rFont val="Arial"/>
        <family val="2"/>
      </rPr>
      <t>Estimer</t>
    </r>
    <r>
      <rPr>
        <sz val="9"/>
        <rFont val="Arial"/>
        <family val="2"/>
      </rPr>
      <t xml:space="preserve"> la durée des différentes phases de la réalisation au regard des délais </t>
    </r>
    <r>
      <rPr>
        <sz val="9"/>
        <rFont val="Times New Roman"/>
        <family val="1"/>
      </rPr>
      <t xml:space="preserve">à </t>
    </r>
    <r>
      <rPr>
        <sz val="9"/>
        <rFont val="Arial"/>
        <family val="2"/>
      </rPr>
      <t>respecter.</t>
    </r>
  </si>
  <si>
    <r>
      <rPr>
        <b/>
        <sz val="9"/>
        <rFont val="Arial"/>
        <family val="2"/>
      </rPr>
      <t>Lister</t>
    </r>
    <r>
      <rPr>
        <sz val="9"/>
        <rFont val="Arial"/>
        <family val="2"/>
      </rPr>
      <t>,</t>
    </r>
    <r>
      <rPr>
        <b/>
        <sz val="9"/>
        <rFont val="Arial"/>
        <family val="2"/>
      </rPr>
      <t xml:space="preserve"> classer</t>
    </r>
    <r>
      <rPr>
        <sz val="9"/>
        <rFont val="Arial"/>
        <family val="2"/>
      </rPr>
      <t xml:space="preserve"> et </t>
    </r>
    <r>
      <rPr>
        <b/>
        <sz val="9"/>
        <rFont val="Arial"/>
        <family val="2"/>
      </rPr>
      <t>quantifier</t>
    </r>
    <r>
      <rPr>
        <sz val="9"/>
        <rFont val="Arial"/>
        <family val="2"/>
      </rPr>
      <t xml:space="preserve"> les matériaux, quincailleries d'un ouvrage.</t>
    </r>
  </si>
  <si>
    <r>
      <rPr>
        <b/>
        <sz val="9"/>
        <rFont val="Arial"/>
        <family val="2"/>
      </rPr>
      <t xml:space="preserve">Rédiger </t>
    </r>
    <r>
      <rPr>
        <sz val="9"/>
        <rFont val="Arial"/>
        <family val="2"/>
      </rPr>
      <t>une fiche de débit, une fiche de sortie matière.</t>
    </r>
  </si>
  <si>
    <r>
      <rPr>
        <b/>
        <sz val="9"/>
        <rFont val="Arial"/>
        <family val="2"/>
      </rPr>
      <t>Optimiser</t>
    </r>
    <r>
      <rPr>
        <sz val="9"/>
        <rFont val="Arial"/>
        <family val="2"/>
      </rPr>
      <t xml:space="preserve"> les débits</t>
    </r>
  </si>
  <si>
    <r>
      <rPr>
        <b/>
        <sz val="9"/>
        <rFont val="Arial"/>
        <family val="2"/>
      </rPr>
      <t xml:space="preserve">Répertorier </t>
    </r>
    <r>
      <rPr>
        <sz val="9"/>
        <rFont val="Arial"/>
        <family val="2"/>
      </rPr>
      <t>les phases de fabrication de son ouvrage.</t>
    </r>
  </si>
  <si>
    <r>
      <rPr>
        <b/>
        <sz val="9"/>
        <rFont val="Arial"/>
        <family val="2"/>
      </rPr>
      <t>Définir</t>
    </r>
    <r>
      <rPr>
        <sz val="9"/>
        <rFont val="Arial"/>
        <family val="2"/>
      </rPr>
      <t xml:space="preserve"> la chronologie des phases de fabrication.</t>
    </r>
  </si>
  <si>
    <r>
      <rPr>
        <b/>
        <sz val="9"/>
        <rFont val="Arial"/>
        <family val="2"/>
      </rPr>
      <t>Définir</t>
    </r>
    <r>
      <rPr>
        <sz val="9"/>
        <rFont val="Arial"/>
        <family val="2"/>
      </rPr>
      <t xml:space="preserve"> les matériels nécessaires à chaque phase de fabrication</t>
    </r>
  </si>
  <si>
    <r>
      <rPr>
        <b/>
        <sz val="9"/>
        <rFont val="Arial"/>
        <family val="2"/>
      </rPr>
      <t>Rédiger</t>
    </r>
    <r>
      <rPr>
        <sz val="9"/>
        <rFont val="Arial"/>
        <family val="2"/>
      </rPr>
      <t xml:space="preserve"> une analyse de fabrication, un planning de phase, un contrat de phase, un mode opératoire pour une partie ou l'ensemble de son ouvrage.</t>
    </r>
  </si>
  <si>
    <r>
      <rPr>
        <b/>
        <sz val="9"/>
        <rFont val="Arial"/>
        <family val="2"/>
      </rPr>
      <t xml:space="preserve">Identifier </t>
    </r>
    <r>
      <rPr>
        <sz val="9"/>
        <rFont val="Arial"/>
        <family val="2"/>
      </rPr>
      <t>les risques d'accident et les risques d'atteinte à la santé liés au poste de travail</t>
    </r>
  </si>
  <si>
    <r>
      <rPr>
        <b/>
        <sz val="9"/>
        <rFont val="Arial"/>
        <family val="2"/>
      </rPr>
      <t xml:space="preserve">Choisir </t>
    </r>
    <r>
      <rPr>
        <sz val="9"/>
        <rFont val="Arial"/>
        <family val="2"/>
      </rPr>
      <t xml:space="preserve">et </t>
    </r>
    <r>
      <rPr>
        <b/>
        <sz val="9"/>
        <rFont val="Arial"/>
        <family val="2"/>
      </rPr>
      <t>préparer</t>
    </r>
    <r>
      <rPr>
        <sz val="9"/>
        <rFont val="Arial"/>
        <family val="2"/>
      </rPr>
      <t xml:space="preserve"> les outillages et/ou les accessoires nécessaires aux postes de travail : débit, usinage, montage, ponçage.
</t>
    </r>
  </si>
  <si>
    <r>
      <rPr>
        <b/>
        <sz val="9"/>
        <rFont val="Arial"/>
        <family val="2"/>
      </rPr>
      <t>Disposer</t>
    </r>
    <r>
      <rPr>
        <sz val="9"/>
        <rFont val="Arial"/>
        <family val="2"/>
      </rPr>
      <t xml:space="preserve"> rationnellement les supports et les accessoires en amont et en aval des postes de travail</t>
    </r>
  </si>
  <si>
    <r>
      <rPr>
        <b/>
        <sz val="9"/>
        <rFont val="Arial"/>
        <family val="2"/>
      </rPr>
      <t>Préparer</t>
    </r>
    <r>
      <rPr>
        <sz val="9"/>
        <rFont val="Arial"/>
        <family val="2"/>
      </rPr>
      <t xml:space="preserve"> les machines de mise sous plaque et les éléments nécessaires à l'opération de plaquage : colle et matériel d'encollage, cales de positionnement, de compensation, tables...
</t>
    </r>
  </si>
  <si>
    <r>
      <rPr>
        <b/>
        <sz val="9"/>
        <rFont val="Arial"/>
        <family val="2"/>
      </rPr>
      <t>Réaliser</t>
    </r>
    <r>
      <rPr>
        <sz val="9"/>
        <rFont val="Arial"/>
        <family val="2"/>
      </rPr>
      <t xml:space="preserve"> les opérations de nettoyage du site</t>
    </r>
  </si>
  <si>
    <r>
      <rPr>
        <b/>
        <sz val="9"/>
        <rFont val="Arial"/>
        <family val="2"/>
      </rPr>
      <t>S'exprimer</t>
    </r>
    <r>
      <rPr>
        <sz val="9"/>
        <rFont val="Arial"/>
        <family val="2"/>
      </rPr>
      <t xml:space="preserve"> oralement et par écrit à l'intérieur ou à l'extérieur de l'entreprise</t>
    </r>
  </si>
  <si>
    <t>1 ére situation d'évaluation :</t>
  </si>
  <si>
    <t>2 ème situation d'évaluation :</t>
  </si>
  <si>
    <t>Note de la 1 ére situation d'évaluation :</t>
  </si>
  <si>
    <t>Note de la 2 ème situation d'évaluation :</t>
  </si>
  <si>
    <t>Note coefficientée :</t>
  </si>
  <si>
    <t>3 ème situation d'évaluation :</t>
  </si>
  <si>
    <t>Note de la 3 ème situation d'évaluation :</t>
  </si>
  <si>
    <t>*sans la PSE</t>
  </si>
  <si>
    <t>C4.1 - Effectuer des opérations d’entretien courant</t>
  </si>
  <si>
    <t>C5.1 - Communiquer avec les différents partenaires</t>
  </si>
  <si>
    <t xml:space="preserve">C1-2 : Identifier, classer, interpréter les informations techniques </t>
  </si>
  <si>
    <t>Total de l'EP2 /20 :</t>
  </si>
  <si>
    <t>Total de l'EP1 /20 :</t>
  </si>
  <si>
    <t>EP1 - Histoire de l'art de l'ameublement - Analyse formelle et stylistique</t>
  </si>
  <si>
    <t>L’ensemble des contraintes liées à l’ouvrage est appréhendé convenablement.</t>
  </si>
  <si>
    <t xml:space="preserve">Les informations sont recueillies et exploitables. </t>
  </si>
  <si>
    <t>Les recherches sont listées de manière chronologique.</t>
  </si>
  <si>
    <r>
      <t xml:space="preserve">Situer </t>
    </r>
    <r>
      <rPr>
        <sz val="10"/>
        <rFont val="Arial"/>
        <family val="2"/>
      </rPr>
      <t>un mobilier, un ameublement dans son environnement artistique, culturel et social</t>
    </r>
  </si>
  <si>
    <r>
      <t xml:space="preserve">Comparer et classer </t>
    </r>
    <r>
      <rPr>
        <sz val="10"/>
        <rFont val="Arial"/>
        <family val="2"/>
      </rPr>
      <t>des mobiliers, des ameublements au regard de leurs caractéristiques, esthétiques, stylistiques, fonctionnelles</t>
    </r>
  </si>
  <si>
    <r>
      <t xml:space="preserve">Établir </t>
    </r>
    <r>
      <rPr>
        <sz val="10"/>
        <rFont val="Arial"/>
        <family val="2"/>
      </rPr>
      <t xml:space="preserve">des constats </t>
    </r>
    <r>
      <rPr>
        <sz val="10"/>
        <rFont val="Times New Roman"/>
        <family val="1"/>
      </rPr>
      <t xml:space="preserve">à </t>
    </r>
    <r>
      <rPr>
        <sz val="10"/>
        <rFont val="Arial"/>
        <family val="2"/>
      </rPr>
      <t>partir d'informations et de relevés</t>
    </r>
  </si>
  <si>
    <r>
      <rPr>
        <b/>
        <sz val="10"/>
        <rFont val="Arial"/>
        <family val="2"/>
      </rPr>
      <t>Identifier</t>
    </r>
    <r>
      <rPr>
        <sz val="10"/>
        <rFont val="Arial"/>
        <family val="2"/>
      </rPr>
      <t xml:space="preserve"> et </t>
    </r>
    <r>
      <rPr>
        <b/>
        <sz val="10"/>
        <rFont val="Arial"/>
        <family val="2"/>
      </rPr>
      <t>classer l</t>
    </r>
    <r>
      <rPr>
        <sz val="10"/>
        <rFont val="Arial"/>
        <family val="2"/>
      </rPr>
      <t>es différents documents en réponse à une demande</t>
    </r>
  </si>
  <si>
    <r>
      <rPr>
        <b/>
        <sz val="10"/>
        <rFont val="Arial"/>
        <family val="2"/>
      </rPr>
      <t xml:space="preserve">Rechercher </t>
    </r>
    <r>
      <rPr>
        <sz val="10"/>
        <rFont val="Arial"/>
        <family val="2"/>
      </rPr>
      <t>les informations nécessaires pour répondre à une demande</t>
    </r>
  </si>
  <si>
    <r>
      <rPr>
        <b/>
        <sz val="10"/>
        <rFont val="Arial"/>
        <family val="2"/>
      </rPr>
      <t xml:space="preserve">Hiérarchiser </t>
    </r>
    <r>
      <rPr>
        <sz val="10"/>
        <rFont val="Arial"/>
        <family val="2"/>
      </rPr>
      <t xml:space="preserve">les informations en fonction de critères définis :
- périodes, styles, tendances:- typologies, matériaux
</t>
    </r>
  </si>
  <si>
    <r>
      <rPr>
        <b/>
        <sz val="10"/>
        <rFont val="Arial"/>
        <family val="2"/>
      </rPr>
      <t>Constituer</t>
    </r>
    <r>
      <rPr>
        <sz val="10"/>
        <rFont val="Arial"/>
        <family val="2"/>
      </rPr>
      <t xml:space="preserve"> un corpus de références classées suivant: une chronologie, des thématiques ou problématiques
</t>
    </r>
  </si>
  <si>
    <r>
      <rPr>
        <b/>
        <sz val="10"/>
        <color rgb="FF000000"/>
        <rFont val="Arial"/>
        <family val="2"/>
      </rPr>
      <t>Interpréter</t>
    </r>
    <r>
      <rPr>
        <sz val="10"/>
        <color rgb="FF000000"/>
        <rFont val="Arial"/>
        <family val="2"/>
      </rPr>
      <t xml:space="preserve"> les données du cahier des charges</t>
    </r>
  </si>
  <si>
    <r>
      <rPr>
        <b/>
        <sz val="10"/>
        <rFont val="Arial"/>
        <family val="2"/>
      </rPr>
      <t>Identifier</t>
    </r>
    <r>
      <rPr>
        <sz val="10"/>
        <rFont val="Arial"/>
        <family val="2"/>
      </rPr>
      <t xml:space="preserve"> les différentes fonctions de l'ouvrage : fonction d'usage, fonction technique, fonction d'estime
</t>
    </r>
  </si>
  <si>
    <r>
      <rPr>
        <b/>
        <sz val="10"/>
        <rFont val="Arial"/>
        <family val="2"/>
      </rPr>
      <t>Identifier</t>
    </r>
    <r>
      <rPr>
        <sz val="10"/>
        <rFont val="Arial"/>
        <family val="2"/>
      </rPr>
      <t xml:space="preserve"> les contraintes . techniques, fonctionnelles, formelles et esthétiques
</t>
    </r>
  </si>
  <si>
    <r>
      <rPr>
        <b/>
        <sz val="10"/>
        <rFont val="Arial"/>
        <family val="2"/>
      </rPr>
      <t xml:space="preserve">Proposer </t>
    </r>
    <r>
      <rPr>
        <sz val="10"/>
        <rFont val="Arial"/>
        <family val="2"/>
      </rPr>
      <t>une adaptation en réponse à une demande</t>
    </r>
  </si>
  <si>
    <r>
      <rPr>
        <b/>
        <sz val="9"/>
        <rFont val="Arial"/>
        <family val="2"/>
      </rPr>
      <t xml:space="preserve">Sélectionner </t>
    </r>
    <r>
      <rPr>
        <sz val="9"/>
        <rFont val="Arial"/>
        <family val="2"/>
      </rPr>
      <t xml:space="preserve">et </t>
    </r>
    <r>
      <rPr>
        <b/>
        <sz val="9"/>
        <rFont val="Arial"/>
        <family val="2"/>
      </rPr>
      <t>justifier</t>
    </r>
    <r>
      <rPr>
        <sz val="9"/>
        <rFont val="Arial"/>
        <family val="2"/>
      </rPr>
      <t xml:space="preserve"> les solutions techniques et les matériaux adaptés à la réalisation de l'ouvrage</t>
    </r>
  </si>
  <si>
    <t xml:space="preserve">Les risques sont identifiés de manière exhaustive. (Pièces en mouvement, outils tranchants, bruit, poussières...).
</t>
  </si>
  <si>
    <t>Le jointage assure le bon maintien des éléments.</t>
  </si>
  <si>
    <t>Les machines de mise sous plaque sont propres et convenablement réglées.</t>
  </si>
  <si>
    <t>Les contrôles effectués permettent de valider les Caractéristiques et le bon fonctionnement de l'ouvrage.</t>
  </si>
  <si>
    <t>Le stockage préserve l'ouvrage (lumière, humidité...).</t>
  </si>
  <si>
    <t xml:space="preserve">Le contrôle des produits est conforme aux documents de préparation (nombre, qualité... ). Les quantités dédiées à chaque poste sont exactes.
</t>
  </si>
  <si>
    <t>La vérification est méthodique.</t>
  </si>
  <si>
    <t xml:space="preserve">
La présentation permet la compréhension des intentions.</t>
  </si>
  <si>
    <t>Éléments du dossier du prescripteur (architecte, designer, client, particulier…).</t>
  </si>
  <si>
    <t>Relevé d’état des lieux.</t>
  </si>
  <si>
    <t>Base de données ressource :</t>
  </si>
  <si>
    <t>- sites professionnels, catalogues, revues…,</t>
  </si>
  <si>
    <t>- fiches techniques de matériaux, produits, matériels et quincailleries,</t>
  </si>
  <si>
    <t>- échantillons et prototypes,</t>
  </si>
  <si>
    <t>- corpus de références personnel ou de l’entreprise (textuelles, visuelles, informatiques...).</t>
  </si>
  <si>
    <t>- sites professionnels, catalogues, revues…</t>
  </si>
  <si>
    <t>Données du cahier des charges et/ou choix du client</t>
  </si>
  <si>
    <t>Normes</t>
  </si>
  <si>
    <t>Corpus de documents écrits etelatifs au domaine du mobilier, aux arts appliqués, à la création artistique :</t>
  </si>
  <si>
    <t xml:space="preserve">Histoire de l’art de l’ameublement - Analyse formelle et stylistique </t>
  </si>
  <si>
    <t>Total de l'EP3 /20 :</t>
  </si>
  <si>
    <t>*Coefficient :</t>
  </si>
  <si>
    <t>*11 avec la PSE</t>
  </si>
  <si>
    <r>
      <t xml:space="preserve">Note brute (si un taux Tx d'indicateurs évalués par compétence est &lt; 50%, ou si il y a une erreur, alors le calcul est refusé. Voir repères </t>
    </r>
    <r>
      <rPr>
        <sz val="9"/>
        <color indexed="10"/>
        <rFont val="Arial"/>
        <family val="2"/>
      </rPr>
      <t>◄</t>
    </r>
    <r>
      <rPr>
        <sz val="9"/>
        <rFont val="Arial"/>
        <family val="2"/>
      </rPr>
      <t xml:space="preserve"> à droite de la grille) :</t>
    </r>
  </si>
  <si>
    <t>Le document rédigé est exploitable.</t>
  </si>
  <si>
    <t xml:space="preserve">La traduction est explicite.
La prise en compte des contraintes esthétiques, stylistiques, ergonomiques et techniques, est effective.
</t>
  </si>
  <si>
    <r>
      <rPr>
        <b/>
        <sz val="10"/>
        <rFont val="Arial"/>
        <family val="2"/>
      </rPr>
      <t>Relever</t>
    </r>
    <r>
      <rPr>
        <sz val="10"/>
        <rFont val="Arial"/>
        <family val="2"/>
      </rPr>
      <t xml:space="preserve"> des informations et des constats d'ordre esthétique, stylistique ou contextuel sous forme de: textes, croquis perspectifs, schémas, photographies, vidéos, maquettes de principes
</t>
    </r>
  </si>
  <si>
    <r>
      <rPr>
        <b/>
        <sz val="10"/>
        <rFont val="Arial"/>
        <family val="2"/>
      </rPr>
      <t>Interpréter</t>
    </r>
    <r>
      <rPr>
        <sz val="10"/>
        <rFont val="Arial"/>
        <family val="2"/>
      </rPr>
      <t xml:space="preserve"> des données écrites et figurées
</t>
    </r>
  </si>
  <si>
    <t>A1-T2</t>
  </si>
  <si>
    <t>A1-T3</t>
  </si>
  <si>
    <t>Identifier et interpréter des informations esthétiques (style, époque, inspiration…)</t>
  </si>
  <si>
    <t>Traduire plastiquement un élément réel ou figuré (schémas, croquis perspectifs…)</t>
  </si>
  <si>
    <t xml:space="preserve">Choisir des solutions techniques </t>
  </si>
  <si>
    <t>Établir les plans d'exécution et de détails de sous-ensembles du mobilier (élévations, coupes, détails…)</t>
  </si>
  <si>
    <t>Établir les quantitatifs de tout ou partie d’un mobilier</t>
  </si>
  <si>
    <t>Plans d’ensemble de l’ouvrage.</t>
  </si>
  <si>
    <t>Ressources techniques et réglementaires :</t>
  </si>
  <si>
    <t>- normes.</t>
  </si>
  <si>
    <t>Moyens de production de l’atelier.</t>
  </si>
  <si>
    <t xml:space="preserve">Dossiers comprenant : </t>
  </si>
  <si>
    <t>Moyens manuels et informatiques de représentation graphique.</t>
  </si>
  <si>
    <t>Bases de données techniques informatisées.</t>
  </si>
  <si>
    <t>Bases de données techniques de l'entreprise.</t>
  </si>
  <si>
    <t>Cahier des charges.</t>
  </si>
  <si>
    <t>Dossier technique :</t>
  </si>
  <si>
    <t>- plan d’ensemble,</t>
  </si>
  <si>
    <t>- plan d’éléments,</t>
  </si>
  <si>
    <t>- plan de fabrication,</t>
  </si>
  <si>
    <t>- plan d’implantation des mobiliers,</t>
  </si>
  <si>
    <t>- nomenclature,</t>
  </si>
  <si>
    <t>- fiche de débit.</t>
  </si>
  <si>
    <t xml:space="preserve">Croquis et esquisses, photos, ou autres éléments de représentation réalisés par un </t>
  </si>
  <si>
    <t>architecte, designer, client, particulier…</t>
  </si>
  <si>
    <t>Dossier ressource</t>
  </si>
  <si>
    <t>A3-T1</t>
  </si>
  <si>
    <t>A3-T2</t>
  </si>
  <si>
    <t>A3-T3</t>
  </si>
  <si>
    <t>A3-T4</t>
  </si>
  <si>
    <t>A3-T5</t>
  </si>
  <si>
    <t>A3-T6</t>
  </si>
  <si>
    <t>A3-T7</t>
  </si>
  <si>
    <t>A3-T8</t>
  </si>
  <si>
    <t>A3-T9</t>
  </si>
  <si>
    <t>A3-T10</t>
  </si>
  <si>
    <t>A4-T3</t>
  </si>
  <si>
    <t>A4-T4</t>
  </si>
  <si>
    <t>A4-T5</t>
  </si>
  <si>
    <t>A6-T3</t>
  </si>
  <si>
    <t>A5-T3</t>
  </si>
  <si>
    <t>A5-T1</t>
  </si>
  <si>
    <t>A4-T1</t>
  </si>
  <si>
    <t>A4-T2</t>
  </si>
  <si>
    <t>Réaliser les tracés d’atelier (gabarit, épure, plan sur règle…)</t>
  </si>
  <si>
    <t>Préparer son poste de travail : usinage, montage, finition, contrôle</t>
  </si>
  <si>
    <t>Réaliser des gabarits, des appareillages et des montages</t>
  </si>
  <si>
    <t>Optimiser et préparer les matériaux et les produits</t>
  </si>
  <si>
    <t xml:space="preserve">Réaliser et usiner des profils, des liaisons et des formes </t>
  </si>
  <si>
    <t xml:space="preserve"> Préparer les placages</t>
  </si>
  <si>
    <t>Plaquer des panneaux</t>
  </si>
  <si>
    <t>Effectuer les opérations de montage</t>
  </si>
  <si>
    <t xml:space="preserve"> Préparer les surfaces </t>
  </si>
  <si>
    <t>Poser les quincailleries et les éléments d’ornementation</t>
  </si>
  <si>
    <t>Adapter, intégrer un produit semi-fini et/ou sous-traité</t>
  </si>
  <si>
    <t>Contrôler la qualité et la quantité des matériaux et des produits de son ouvrage</t>
  </si>
  <si>
    <t>Vérifier la conformité de sa réalisation</t>
  </si>
  <si>
    <t>Vérifier et maintenir en bon état son aire de travail</t>
  </si>
  <si>
    <t>Plan d’ensemble, de définition de l’ouvrage</t>
  </si>
  <si>
    <t>Analyse de fabrication, planning de phase, contrat de phase, mode opératoire</t>
  </si>
  <si>
    <t>Document Unique (DU)</t>
  </si>
  <si>
    <t>Dispositifs de protection collective</t>
  </si>
  <si>
    <t>Instructions permanentes de sécurité IPS</t>
  </si>
  <si>
    <t>Descriptif de l’ouvrage</t>
  </si>
  <si>
    <t>Fiches techniques de matériaux, produits, matériels et quincailleries,</t>
  </si>
  <si>
    <t>Echantillons et prototypes</t>
  </si>
  <si>
    <t>Processus de fabrication</t>
  </si>
  <si>
    <t>Feuille de débit</t>
  </si>
  <si>
    <t>Nomenclature</t>
  </si>
  <si>
    <t>Fiche de suivi</t>
  </si>
  <si>
    <t>Fiches techniques de matériaux, produits, matériels et quincailleries</t>
  </si>
  <si>
    <r>
      <t xml:space="preserve">Données (écrites et/ou graphiques et/ou numériques) fournies au candidat </t>
    </r>
    <r>
      <rPr>
        <sz val="10"/>
        <rFont val="Arial"/>
        <family val="2"/>
      </rPr>
      <t>(cocher les données fournies)</t>
    </r>
  </si>
  <si>
    <t>Fiches techniques (machines, outillages, composants...).</t>
  </si>
  <si>
    <t>Sites professionnels, catalogues, revues…</t>
  </si>
  <si>
    <t>Echantillons et prototypes,</t>
  </si>
  <si>
    <t>Normes, avis techniques et labels.</t>
  </si>
  <si>
    <t xml:space="preserve"> Conditionner, stocker les ouvrages en vue de la livraison</t>
  </si>
  <si>
    <t>Préparer son intervention sur site</t>
  </si>
  <si>
    <t>Protéger l’aire d’installation et respecter l’environnement personnel du client</t>
  </si>
  <si>
    <t xml:space="preserve">Participer à l’implantation </t>
  </si>
  <si>
    <t>Installer les mobiliers, les accessoires, les habillages, les miroiteries, les éléments décoratifs</t>
  </si>
  <si>
    <t>Effectuer la maintenance de 1er niveau des machines fixes, portatives et des outillages manuels</t>
  </si>
  <si>
    <t>Plans de d’ensemble des mobiliers à installer.</t>
  </si>
  <si>
    <t>Plans d’implantation des mobiliers.</t>
  </si>
  <si>
    <t xml:space="preserve">Consignes de mise en œuvre. </t>
  </si>
  <si>
    <t>Fiche nomenclature et procédure de conditionnement.</t>
  </si>
  <si>
    <t>Modes d’emploi des produits de fixation.</t>
  </si>
  <si>
    <t>Procédure de mise en sécurité des équipements.</t>
  </si>
  <si>
    <t>Instructions permanentes de sécurité (IPS).</t>
  </si>
  <si>
    <t>Document unique (DU).</t>
  </si>
  <si>
    <t>Consignes orales.</t>
  </si>
  <si>
    <t>Documents de suivi.</t>
  </si>
  <si>
    <t>Procédures de maintenance.</t>
  </si>
  <si>
    <t>Notices techniques.</t>
  </si>
  <si>
    <t>Opérations d’entretien courant</t>
  </si>
  <si>
    <t xml:space="preserve"> Identifier et signaler un dysfonctionnement </t>
  </si>
  <si>
    <t>Rendre compte de son travail, des informations et des observations</t>
  </si>
  <si>
    <t>Relever ses interventions : le temps passé et les points particuliers</t>
  </si>
  <si>
    <t>Communiquer avec les différents partenaires (client, fournisseur…)</t>
  </si>
  <si>
    <t>Dossier de définition de l'ouvrage à réaliser (plans et pièces écrites…).</t>
  </si>
  <si>
    <t xml:space="preserve">Planning prévisionnel. </t>
  </si>
  <si>
    <t xml:space="preserve"> Plans spécifiques du mobilier.</t>
  </si>
  <si>
    <t>Installation des ouvrages</t>
  </si>
  <si>
    <t>A6-T1</t>
  </si>
  <si>
    <t>A6-T2</t>
  </si>
  <si>
    <t>A7-T1</t>
  </si>
  <si>
    <t>A7-T2</t>
  </si>
  <si>
    <t>A7-T3</t>
  </si>
  <si>
    <t>EP1 - 1ère situation d'évaluation : Histoire de l'art de l'ameublement - Analyse formelle et stylistique</t>
  </si>
  <si>
    <t xml:space="preserve">EP1 - 2ème situation d'évaluation : Arts appliqués - Réalisation graphique </t>
  </si>
  <si>
    <t>EP2 - 1ère situation d'évaluation : Analyse technique de l'ouvrage</t>
  </si>
  <si>
    <t>EP2 - 2ème situation d'évaluation : Préparation de la fabrication</t>
  </si>
  <si>
    <t>EP3 - Fabrication et installation d’un mobilier</t>
  </si>
  <si>
    <t>EP3 - Fabrication et installation d’un mobilier (entreprise)</t>
  </si>
  <si>
    <t>EP3 - Fabrication et installation d’un mobilier (présentation rapport d'activités)</t>
  </si>
  <si>
    <t>Sites professionnels</t>
  </si>
  <si>
    <t>Catalogues</t>
  </si>
  <si>
    <t>Revues…</t>
  </si>
  <si>
    <t>Corpus de références personnel ou de l’entreprise (textuelles, visuelles, informatiques...).</t>
  </si>
  <si>
    <t>Croquis, dessins</t>
  </si>
  <si>
    <t>Perspectives</t>
  </si>
  <si>
    <t>Plans (vues, coupes…)</t>
  </si>
  <si>
    <t>Photographies</t>
  </si>
  <si>
    <t>Vidéos</t>
  </si>
  <si>
    <t>MOdélisation 2D ou 3D</t>
  </si>
  <si>
    <t>Éléments du dossier du prescripteur (architecte, designer, client, particulier…)</t>
  </si>
  <si>
    <t>Relevé d’état des lieux</t>
  </si>
  <si>
    <t>Documents multimédias</t>
  </si>
  <si>
    <t>La compréhension des données est pertinente.</t>
  </si>
  <si>
    <t>Le relevé des constats est exact.</t>
  </si>
  <si>
    <t>La décomposition de l'ouvrage est pertinente au regard de sa conception technique.</t>
  </si>
  <si>
    <t>Le classement des documents permet de mener à bien le sujet à traiter.</t>
  </si>
  <si>
    <t>La documentation est classée selon les critères choisis et mise à jour régulièrement.</t>
  </si>
  <si>
    <t xml:space="preserve">LPO XXX </t>
  </si>
  <si>
    <t xml:space="preserve">NOM Candidat 1 </t>
  </si>
  <si>
    <t xml:space="preserve">Prénom candidat </t>
  </si>
  <si>
    <t xml:space="preserve">date </t>
  </si>
  <si>
    <t xml:space="preserve"> Note de la situation d'évaluation :</t>
  </si>
  <si>
    <t xml:space="preserve">La documentation est classée selon les critères choisis et mise à jour régulièrement.
</t>
  </si>
  <si>
    <t xml:space="preserve">Les solutions choisies sont argumentées et prennent en compte :
- les contraintes de réalisation de l'ouvrage,
- les moyens de production.
</t>
  </si>
  <si>
    <r>
      <rPr>
        <b/>
        <sz val="9"/>
        <rFont val="Arial"/>
        <family val="2"/>
      </rPr>
      <t xml:space="preserve">Choisir </t>
    </r>
    <r>
      <rPr>
        <sz val="9"/>
        <rFont val="Arial"/>
        <family val="2"/>
      </rPr>
      <t>la méthode de tracé</t>
    </r>
  </si>
  <si>
    <r>
      <rPr>
        <b/>
        <sz val="9"/>
        <rFont val="Arial"/>
        <family val="2"/>
      </rPr>
      <t xml:space="preserve">Réaliser </t>
    </r>
    <r>
      <rPr>
        <sz val="9"/>
        <rFont val="Arial"/>
        <family val="2"/>
      </rPr>
      <t xml:space="preserve">des tracés d'atelier : épures, tracés de gabarits, plans sur règle
</t>
    </r>
  </si>
  <si>
    <r>
      <rPr>
        <b/>
        <sz val="9"/>
        <rFont val="Arial"/>
        <family val="2"/>
      </rPr>
      <t xml:space="preserve">Approvisionner </t>
    </r>
    <r>
      <rPr>
        <sz val="9"/>
        <rFont val="Arial"/>
        <family val="2"/>
      </rPr>
      <t xml:space="preserve">et </t>
    </r>
    <r>
      <rPr>
        <b/>
        <sz val="9"/>
        <rFont val="Arial"/>
        <family val="2"/>
      </rPr>
      <t>contrôler</t>
    </r>
    <r>
      <rPr>
        <sz val="9"/>
        <rFont val="Arial"/>
        <family val="2"/>
      </rPr>
      <t xml:space="preserve"> les matériaux, les éléments d'ornementation, la quincaillerie, et accessoires suivant les postes de travail</t>
    </r>
  </si>
  <si>
    <r>
      <rPr>
        <b/>
        <sz val="9"/>
        <rFont val="Arial"/>
        <family val="2"/>
      </rPr>
      <t>Repérer</t>
    </r>
    <r>
      <rPr>
        <sz val="9"/>
        <rFont val="Arial"/>
        <family val="2"/>
      </rPr>
      <t xml:space="preserve">, </t>
    </r>
    <r>
      <rPr>
        <b/>
        <sz val="9"/>
        <rFont val="Arial"/>
        <family val="2"/>
      </rPr>
      <t xml:space="preserve">classer </t>
    </r>
    <r>
      <rPr>
        <sz val="9"/>
        <rFont val="Arial"/>
        <family val="2"/>
      </rPr>
      <t xml:space="preserve">et </t>
    </r>
    <r>
      <rPr>
        <b/>
        <sz val="9"/>
        <rFont val="Arial"/>
        <family val="2"/>
      </rPr>
      <t xml:space="preserve">répartir </t>
    </r>
    <r>
      <rPr>
        <sz val="9"/>
        <rFont val="Arial"/>
        <family val="2"/>
      </rPr>
      <t xml:space="preserve">tous les matériaux et les éléments nécessaires </t>
    </r>
    <r>
      <rPr>
        <sz val="9"/>
        <rFont val="Times New Roman"/>
        <family val="1"/>
      </rPr>
      <t xml:space="preserve">à </t>
    </r>
    <r>
      <rPr>
        <sz val="9"/>
        <rFont val="Arial"/>
        <family val="2"/>
      </rPr>
      <t>son ouvrage</t>
    </r>
  </si>
  <si>
    <r>
      <rPr>
        <b/>
        <sz val="9"/>
        <rFont val="Arial"/>
        <family val="2"/>
      </rPr>
      <t xml:space="preserve">Choisir </t>
    </r>
    <r>
      <rPr>
        <sz val="9"/>
        <rFont val="Arial"/>
        <family val="2"/>
      </rPr>
      <t>les outils</t>
    </r>
  </si>
  <si>
    <r>
      <rPr>
        <b/>
        <sz val="9"/>
        <rFont val="Arial"/>
        <family val="2"/>
      </rPr>
      <t>Identifier</t>
    </r>
    <r>
      <rPr>
        <sz val="9"/>
        <rFont val="Arial"/>
        <family val="2"/>
      </rPr>
      <t xml:space="preserve"> sur la machine les organes de réglage et de commande</t>
    </r>
  </si>
  <si>
    <r>
      <rPr>
        <b/>
        <sz val="9"/>
        <rFont val="Arial"/>
        <family val="2"/>
      </rPr>
      <t>Mettre en position</t>
    </r>
    <r>
      <rPr>
        <sz val="9"/>
        <rFont val="Arial"/>
        <family val="2"/>
      </rPr>
      <t xml:space="preserve"> et </t>
    </r>
    <r>
      <rPr>
        <b/>
        <sz val="9"/>
        <rFont val="Arial"/>
        <family val="2"/>
      </rPr>
      <t xml:space="preserve">maintenir </t>
    </r>
    <r>
      <rPr>
        <sz val="9"/>
        <rFont val="Arial"/>
        <family val="2"/>
      </rPr>
      <t>le ou les montages d'usinage, le ou les appareillages</t>
    </r>
  </si>
  <si>
    <r>
      <rPr>
        <b/>
        <sz val="9"/>
        <rFont val="Arial"/>
        <family val="2"/>
      </rPr>
      <t>Installer</t>
    </r>
    <r>
      <rPr>
        <sz val="9"/>
        <rFont val="Arial"/>
        <family val="2"/>
      </rPr>
      <t xml:space="preserve"> les outils et </t>
    </r>
    <r>
      <rPr>
        <b/>
        <sz val="9"/>
        <rFont val="Arial"/>
        <family val="2"/>
      </rPr>
      <t xml:space="preserve">régler </t>
    </r>
    <r>
      <rPr>
        <sz val="9"/>
        <rFont val="Arial"/>
        <family val="2"/>
      </rPr>
      <t xml:space="preserve">les positions relatives entre : machine, pièce, outil
</t>
    </r>
  </si>
  <si>
    <r>
      <rPr>
        <b/>
        <sz val="9"/>
        <rFont val="Arial"/>
        <family val="2"/>
      </rPr>
      <t>Identifier</t>
    </r>
    <r>
      <rPr>
        <sz val="9"/>
        <rFont val="Arial"/>
        <family val="2"/>
      </rPr>
      <t xml:space="preserve">, </t>
    </r>
    <r>
      <rPr>
        <b/>
        <sz val="9"/>
        <rFont val="Arial"/>
        <family val="2"/>
      </rPr>
      <t>sélectionner</t>
    </r>
    <r>
      <rPr>
        <sz val="9"/>
        <rFont val="Arial"/>
        <family val="2"/>
      </rPr>
      <t xml:space="preserve"> et/ou </t>
    </r>
    <r>
      <rPr>
        <b/>
        <sz val="9"/>
        <rFont val="Arial"/>
        <family val="2"/>
      </rPr>
      <t xml:space="preserve">modifier </t>
    </r>
    <r>
      <rPr>
        <sz val="9"/>
        <rFont val="Arial"/>
        <family val="2"/>
      </rPr>
      <t>les données nécessaires à l'opération (fréquences, vitesses, avances)</t>
    </r>
  </si>
  <si>
    <r>
      <rPr>
        <b/>
        <sz val="9"/>
        <rFont val="Arial"/>
        <family val="2"/>
      </rPr>
      <t>Effectuer</t>
    </r>
    <r>
      <rPr>
        <sz val="9"/>
        <rFont val="Arial"/>
        <family val="2"/>
      </rPr>
      <t xml:space="preserve"> les opérations manuelles de traçage, façonnage</t>
    </r>
  </si>
  <si>
    <r>
      <rPr>
        <b/>
        <sz val="9"/>
        <rFont val="Arial"/>
        <family val="2"/>
      </rPr>
      <t>Optimiser</t>
    </r>
    <r>
      <rPr>
        <sz val="9"/>
        <rFont val="Arial"/>
        <family val="2"/>
      </rPr>
      <t xml:space="preserve"> les débits des massifs</t>
    </r>
  </si>
  <si>
    <r>
      <rPr>
        <b/>
        <sz val="9"/>
        <rFont val="Arial"/>
        <family val="2"/>
      </rPr>
      <t xml:space="preserve">Procéder </t>
    </r>
    <r>
      <rPr>
        <sz val="9"/>
        <rFont val="Times New Roman"/>
        <family val="1"/>
      </rPr>
      <t xml:space="preserve">à </t>
    </r>
    <r>
      <rPr>
        <sz val="9"/>
        <rFont val="Arial"/>
        <family val="2"/>
      </rPr>
      <t xml:space="preserve">la mise en route des mouvements nécessaires </t>
    </r>
    <r>
      <rPr>
        <sz val="9"/>
        <rFont val="Times New Roman"/>
        <family val="1"/>
      </rPr>
      <t xml:space="preserve">à </t>
    </r>
    <r>
      <rPr>
        <sz val="9"/>
        <rFont val="Arial"/>
        <family val="2"/>
      </rPr>
      <t>l'opération d'usinage</t>
    </r>
  </si>
  <si>
    <r>
      <rPr>
        <b/>
        <sz val="9"/>
        <rFont val="Arial"/>
        <family val="2"/>
      </rPr>
      <t xml:space="preserve">Usiner </t>
    </r>
    <r>
      <rPr>
        <sz val="9"/>
        <rFont val="Arial"/>
        <family val="2"/>
      </rPr>
      <t>les éléments</t>
    </r>
  </si>
  <si>
    <r>
      <rPr>
        <b/>
        <sz val="9"/>
        <rFont val="Arial"/>
        <family val="2"/>
      </rPr>
      <t>Contrôler</t>
    </r>
    <r>
      <rPr>
        <sz val="9"/>
        <rFont val="Arial"/>
        <family val="2"/>
      </rPr>
      <t xml:space="preserve"> les éléments façonnés et usinés</t>
    </r>
  </si>
  <si>
    <r>
      <rPr>
        <b/>
        <sz val="9"/>
        <rFont val="Arial"/>
        <family val="2"/>
      </rPr>
      <t>Effectuer</t>
    </r>
    <r>
      <rPr>
        <sz val="9"/>
        <rFont val="Arial"/>
        <family val="2"/>
      </rPr>
      <t xml:space="preserve"> les actions correctives éventuelles</t>
    </r>
  </si>
  <si>
    <r>
      <rPr>
        <b/>
        <sz val="9"/>
        <rFont val="Arial"/>
        <family val="2"/>
      </rPr>
      <t xml:space="preserve">Remettre </t>
    </r>
    <r>
      <rPr>
        <sz val="9"/>
        <rFont val="Arial"/>
        <family val="2"/>
      </rPr>
      <t>les postes de travail dans leur état initial</t>
    </r>
  </si>
  <si>
    <r>
      <rPr>
        <b/>
        <sz val="9"/>
        <rFont val="Arial"/>
        <family val="2"/>
      </rPr>
      <t xml:space="preserve">Préparer </t>
    </r>
    <r>
      <rPr>
        <sz val="9"/>
        <rFont val="Arial"/>
        <family val="2"/>
      </rPr>
      <t xml:space="preserve">le support </t>
    </r>
    <r>
      <rPr>
        <sz val="9"/>
        <rFont val="Times New Roman"/>
        <family val="1"/>
      </rPr>
      <t xml:space="preserve">à </t>
    </r>
    <r>
      <rPr>
        <sz val="9"/>
        <rFont val="Arial"/>
        <family val="2"/>
      </rPr>
      <t>plaquer</t>
    </r>
  </si>
  <si>
    <r>
      <rPr>
        <b/>
        <sz val="9"/>
        <rFont val="Arial"/>
        <family val="2"/>
      </rPr>
      <t>Opérer</t>
    </r>
    <r>
      <rPr>
        <sz val="9"/>
        <rFont val="Arial"/>
        <family val="2"/>
      </rPr>
      <t xml:space="preserve"> un choix esthétique (texture, couleurs, grain...) parmi les matériaux définis pour obtenir le décor souhaité</t>
    </r>
  </si>
  <si>
    <r>
      <rPr>
        <b/>
        <sz val="9"/>
        <rFont val="Arial"/>
        <family val="2"/>
      </rPr>
      <t>Préparer</t>
    </r>
    <r>
      <rPr>
        <sz val="9"/>
        <rFont val="Arial"/>
        <family val="2"/>
      </rPr>
      <t xml:space="preserve">, </t>
    </r>
    <r>
      <rPr>
        <b/>
        <sz val="9"/>
        <rFont val="Arial"/>
        <family val="2"/>
      </rPr>
      <t>scier</t>
    </r>
    <r>
      <rPr>
        <sz val="9"/>
        <rFont val="Arial"/>
        <family val="2"/>
      </rPr>
      <t xml:space="preserve"> et </t>
    </r>
    <r>
      <rPr>
        <b/>
        <sz val="9"/>
        <rFont val="Arial"/>
        <family val="2"/>
      </rPr>
      <t>assembler</t>
    </r>
    <r>
      <rPr>
        <sz val="9"/>
        <rFont val="Arial"/>
        <family val="2"/>
      </rPr>
      <t xml:space="preserve"> les placages nécessaires au décor</t>
    </r>
  </si>
  <si>
    <r>
      <rPr>
        <b/>
        <sz val="9"/>
        <rFont val="Arial"/>
        <family val="2"/>
      </rPr>
      <t xml:space="preserve">Plaquer </t>
    </r>
    <r>
      <rPr>
        <sz val="9"/>
        <rFont val="Arial"/>
        <family val="2"/>
      </rPr>
      <t>les éléments</t>
    </r>
  </si>
  <si>
    <r>
      <rPr>
        <b/>
        <sz val="9"/>
        <rFont val="Arial"/>
        <family val="2"/>
      </rPr>
      <t>Nettoyer</t>
    </r>
    <r>
      <rPr>
        <sz val="9"/>
        <rFont val="Arial"/>
        <family val="2"/>
      </rPr>
      <t xml:space="preserve">, </t>
    </r>
    <r>
      <rPr>
        <b/>
        <sz val="9"/>
        <rFont val="Arial"/>
        <family val="2"/>
      </rPr>
      <t xml:space="preserve">racler </t>
    </r>
    <r>
      <rPr>
        <sz val="9"/>
        <rFont val="Arial"/>
        <family val="2"/>
      </rPr>
      <t>le décor plaqué</t>
    </r>
  </si>
  <si>
    <r>
      <rPr>
        <b/>
        <sz val="9"/>
        <rFont val="Arial"/>
        <family val="2"/>
      </rPr>
      <t>Identifier</t>
    </r>
    <r>
      <rPr>
        <sz val="9"/>
        <rFont val="Arial"/>
        <family val="2"/>
      </rPr>
      <t xml:space="preserve"> les pièces ou les éléments </t>
    </r>
    <r>
      <rPr>
        <sz val="9"/>
        <rFont val="Times New Roman"/>
        <family val="1"/>
      </rPr>
      <t xml:space="preserve">à </t>
    </r>
    <r>
      <rPr>
        <sz val="9"/>
        <rFont val="Arial"/>
        <family val="2"/>
      </rPr>
      <t xml:space="preserve">monter et </t>
    </r>
    <r>
      <rPr>
        <sz val="9"/>
        <rFont val="Times New Roman"/>
        <family val="1"/>
      </rPr>
      <t xml:space="preserve">à </t>
    </r>
    <r>
      <rPr>
        <sz val="9"/>
        <rFont val="Arial"/>
        <family val="2"/>
      </rPr>
      <t>finir</t>
    </r>
  </si>
  <si>
    <r>
      <rPr>
        <b/>
        <sz val="9"/>
        <rFont val="Arial"/>
        <family val="2"/>
      </rPr>
      <t xml:space="preserve">Réaliser </t>
    </r>
    <r>
      <rPr>
        <sz val="9"/>
        <rFont val="Arial"/>
        <family val="2"/>
      </rPr>
      <t>des opérations de finition intermédiaires</t>
    </r>
  </si>
  <si>
    <r>
      <rPr>
        <b/>
        <sz val="9"/>
        <rFont val="Arial"/>
        <family val="2"/>
      </rPr>
      <t>Assembler</t>
    </r>
    <r>
      <rPr>
        <sz val="9"/>
        <rFont val="Arial"/>
        <family val="2"/>
      </rPr>
      <t>,</t>
    </r>
    <r>
      <rPr>
        <b/>
        <sz val="9"/>
        <rFont val="Arial"/>
        <family val="2"/>
      </rPr>
      <t xml:space="preserve"> cadrer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 xml:space="preserve">et solidariser </t>
    </r>
    <r>
      <rPr>
        <sz val="9"/>
        <rFont val="Arial"/>
        <family val="2"/>
      </rPr>
      <t xml:space="preserve">les sous-ensembles et ensembles
</t>
    </r>
  </si>
  <si>
    <r>
      <rPr>
        <b/>
        <sz val="9"/>
        <rFont val="Arial"/>
        <family val="2"/>
      </rPr>
      <t>Préparer</t>
    </r>
    <r>
      <rPr>
        <sz val="9"/>
        <rFont val="Arial"/>
        <family val="2"/>
      </rPr>
      <t xml:space="preserve"> les surfaces en vue de la finition (ponçage, égrainage ... )</t>
    </r>
  </si>
  <si>
    <r>
      <rPr>
        <b/>
        <sz val="9"/>
        <rFont val="Arial"/>
        <family val="2"/>
      </rPr>
      <t xml:space="preserve">Contrôler </t>
    </r>
    <r>
      <rPr>
        <sz val="9"/>
        <rFont val="Arial"/>
        <family val="2"/>
      </rPr>
      <t>les caractéristiques géométriques, dimensionnelles, fonctionnelles et esthétiques des sous-ensembles, ensembles, en cours, en fin de montage et de ponçage</t>
    </r>
  </si>
  <si>
    <r>
      <rPr>
        <b/>
        <sz val="9"/>
        <rFont val="Arial"/>
        <family val="2"/>
      </rPr>
      <t xml:space="preserve">Remettre </t>
    </r>
    <r>
      <rPr>
        <sz val="9"/>
        <rFont val="Arial"/>
        <family val="2"/>
      </rPr>
      <t>le poste de travail dans son état initial</t>
    </r>
  </si>
  <si>
    <r>
      <rPr>
        <b/>
        <sz val="9"/>
        <rFont val="Arial"/>
        <family val="2"/>
      </rPr>
      <t>Stocker</t>
    </r>
    <r>
      <rPr>
        <sz val="9"/>
        <rFont val="Arial"/>
        <family val="2"/>
      </rPr>
      <t xml:space="preserve"> les ouvrages finis</t>
    </r>
  </si>
  <si>
    <r>
      <rPr>
        <b/>
        <sz val="9"/>
        <rFont val="Arial"/>
        <family val="2"/>
      </rPr>
      <t xml:space="preserve">Conditionner </t>
    </r>
    <r>
      <rPr>
        <sz val="9"/>
        <rFont val="Arial"/>
        <family val="2"/>
      </rPr>
      <t xml:space="preserve">les ouvrages (à plat ou en volume)
</t>
    </r>
  </si>
  <si>
    <r>
      <rPr>
        <b/>
        <sz val="9"/>
        <rFont val="Arial"/>
        <family val="2"/>
      </rPr>
      <t xml:space="preserve">Assembler </t>
    </r>
    <r>
      <rPr>
        <sz val="9"/>
        <rFont val="Arial"/>
        <family val="2"/>
      </rPr>
      <t xml:space="preserve">les sous- ensembles constituant les mobiliers
</t>
    </r>
  </si>
  <si>
    <r>
      <rPr>
        <b/>
        <sz val="9"/>
        <rFont val="Arial"/>
        <family val="2"/>
      </rPr>
      <t xml:space="preserve">Préparer </t>
    </r>
    <r>
      <rPr>
        <sz val="9"/>
        <rFont val="Arial"/>
        <family val="2"/>
      </rPr>
      <t>les matériels, quincailleries et produits pour l'intervention sur site</t>
    </r>
  </si>
  <si>
    <r>
      <rPr>
        <b/>
        <sz val="9"/>
        <rFont val="Arial"/>
        <family val="2"/>
      </rPr>
      <t>Participer</t>
    </r>
    <r>
      <rPr>
        <sz val="9"/>
        <rFont val="Arial"/>
        <family val="2"/>
      </rPr>
      <t xml:space="preserve"> à l'implantation, au réglage et à la fixation des ouvrages</t>
    </r>
  </si>
  <si>
    <r>
      <rPr>
        <b/>
        <sz val="9"/>
        <rFont val="Arial"/>
        <family val="2"/>
      </rPr>
      <t xml:space="preserve">Vérifier </t>
    </r>
    <r>
      <rPr>
        <sz val="9"/>
        <rFont val="Arial"/>
        <family val="2"/>
      </rPr>
      <t>les mobilités et le bon fonctionnement des ouvrages</t>
    </r>
  </si>
  <si>
    <r>
      <rPr>
        <b/>
        <sz val="9"/>
        <rFont val="Arial"/>
        <family val="2"/>
      </rPr>
      <t xml:space="preserve">Mettre </t>
    </r>
    <r>
      <rPr>
        <sz val="9"/>
        <rFont val="Arial"/>
        <family val="2"/>
      </rPr>
      <t>en sécurité sa zone d'intervention (machine... )</t>
    </r>
  </si>
  <si>
    <r>
      <rPr>
        <b/>
        <sz val="9"/>
        <rFont val="Arial"/>
        <family val="2"/>
      </rPr>
      <t xml:space="preserve">Vérifier </t>
    </r>
    <r>
      <rPr>
        <sz val="9"/>
        <rFont val="Arial"/>
        <family val="2"/>
      </rPr>
      <t>l'état de fonctionnement des matériels, des équipements, des outillages</t>
    </r>
  </si>
  <si>
    <r>
      <rPr>
        <b/>
        <sz val="9"/>
        <rFont val="Arial"/>
        <family val="2"/>
      </rPr>
      <t>Contrôler</t>
    </r>
    <r>
      <rPr>
        <sz val="9"/>
        <rFont val="Arial"/>
        <family val="2"/>
      </rPr>
      <t xml:space="preserve"> l'état de coupe et le rangement des outillages</t>
    </r>
  </si>
  <si>
    <r>
      <rPr>
        <b/>
        <sz val="9"/>
        <rFont val="Arial"/>
        <family val="2"/>
      </rPr>
      <t xml:space="preserve">Repérer </t>
    </r>
    <r>
      <rPr>
        <sz val="9"/>
        <rFont val="Arial"/>
        <family val="2"/>
      </rPr>
      <t xml:space="preserve">et </t>
    </r>
    <r>
      <rPr>
        <b/>
        <sz val="9"/>
        <rFont val="Arial"/>
        <family val="2"/>
      </rPr>
      <t xml:space="preserve">signaler </t>
    </r>
    <r>
      <rPr>
        <sz val="9"/>
        <rFont val="Arial"/>
        <family val="2"/>
      </rPr>
      <t>une panne et/ou un dysfonctionnement</t>
    </r>
  </si>
  <si>
    <r>
      <rPr>
        <b/>
        <sz val="9"/>
        <rFont val="Arial"/>
        <family val="2"/>
      </rPr>
      <t>Affûter</t>
    </r>
    <r>
      <rPr>
        <sz val="9"/>
        <rFont val="Arial"/>
        <family val="2"/>
      </rPr>
      <t xml:space="preserve"> les outillages manuels</t>
    </r>
  </si>
  <si>
    <r>
      <rPr>
        <b/>
        <sz val="9"/>
        <rFont val="Arial"/>
        <family val="2"/>
      </rPr>
      <t>Remplacer</t>
    </r>
    <r>
      <rPr>
        <sz val="9"/>
        <rFont val="Arial"/>
        <family val="2"/>
      </rPr>
      <t>,</t>
    </r>
    <r>
      <rPr>
        <b/>
        <sz val="9"/>
        <rFont val="Arial"/>
        <family val="2"/>
      </rPr>
      <t xml:space="preserve"> régler</t>
    </r>
    <r>
      <rPr>
        <sz val="9"/>
        <rFont val="Arial"/>
        <family val="2"/>
      </rPr>
      <t xml:space="preserve"> les outillages de machines d'atelier et d'équipements portatifs</t>
    </r>
  </si>
  <si>
    <r>
      <rPr>
        <b/>
        <sz val="9"/>
        <rFont val="Arial"/>
        <family val="2"/>
      </rPr>
      <t xml:space="preserve">Nettoyer </t>
    </r>
    <r>
      <rPr>
        <sz val="9"/>
        <rFont val="Arial"/>
        <family val="2"/>
      </rPr>
      <t>et</t>
    </r>
    <r>
      <rPr>
        <b/>
        <sz val="9"/>
        <rFont val="Arial"/>
        <family val="2"/>
      </rPr>
      <t xml:space="preserve"> assurer</t>
    </r>
    <r>
      <rPr>
        <sz val="9"/>
        <rFont val="Arial"/>
        <family val="2"/>
      </rPr>
      <t xml:space="preserve"> l'entretien quotidien
</t>
    </r>
  </si>
  <si>
    <r>
      <rPr>
        <b/>
        <sz val="9"/>
        <rFont val="Arial"/>
        <family val="2"/>
      </rPr>
      <t xml:space="preserve">Choisir </t>
    </r>
    <r>
      <rPr>
        <sz val="9"/>
        <rFont val="Arial"/>
        <family val="2"/>
      </rPr>
      <t>les modes et les moyens de communication adaptés</t>
    </r>
  </si>
  <si>
    <r>
      <rPr>
        <b/>
        <sz val="9"/>
        <rFont val="Arial"/>
        <family val="2"/>
      </rPr>
      <t>Présenter</t>
    </r>
    <r>
      <rPr>
        <sz val="9"/>
        <rFont val="Arial"/>
        <family val="2"/>
      </rPr>
      <t xml:space="preserve"> le déroulement de son activité : les étapes successives; le temps passé; les contraintes; les résultats
</t>
    </r>
  </si>
  <si>
    <r>
      <rPr>
        <b/>
        <sz val="9"/>
        <rFont val="Arial"/>
        <family val="2"/>
      </rPr>
      <t xml:space="preserve">Rendre compte </t>
    </r>
    <r>
      <rPr>
        <sz val="9"/>
        <rFont val="Arial"/>
        <family val="2"/>
      </rPr>
      <t>à sa hiérarchie d'une situation et de sollicitations</t>
    </r>
  </si>
  <si>
    <t>C1.6.1</t>
  </si>
  <si>
    <t>C1.6.2</t>
  </si>
  <si>
    <t>C1.6.3</t>
  </si>
  <si>
    <t>C1.6.4</t>
  </si>
  <si>
    <t>C1.6.5</t>
  </si>
  <si>
    <t>C1.2.1</t>
  </si>
  <si>
    <t>C1.2.2</t>
  </si>
  <si>
    <t>C1.2.3</t>
  </si>
  <si>
    <t>C1.2.4</t>
  </si>
  <si>
    <t>C2.3.1</t>
  </si>
  <si>
    <t>C2.3.2</t>
  </si>
  <si>
    <t>C2.3.3</t>
  </si>
  <si>
    <t>C2.2.1</t>
  </si>
  <si>
    <t>C2.2.2</t>
  </si>
  <si>
    <t>C2.2.4</t>
  </si>
  <si>
    <t>C3.7 - Conduire les opérations de montage et de finition</t>
  </si>
  <si>
    <t>C1.1 - Identifier, classer et hiérarchiser les informations esthétiques et stylistiques</t>
  </si>
  <si>
    <t xml:space="preserve"> C1.3 - Identifier des données d'un cahier des charges</t>
  </si>
  <si>
    <t>C2.1 - Traduire graphiquement des intentions esthétiques</t>
  </si>
  <si>
    <t>C2.3 : Traduire graphiquement des solutions fonctionnelles et techniques</t>
  </si>
  <si>
    <t>Date</t>
  </si>
  <si>
    <t xml:space="preserve">Date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</si>
</sst>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%"/>
    <numFmt numFmtId="166" formatCode="0.0000000"/>
    <numFmt numFmtId="167" formatCode="0.00;[Red]0.00"/>
  </numFmts>
  <fonts count="50" x14ac:knownFonts="1"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0"/>
      <color indexed="16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12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sz val="9"/>
      <color indexed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b/>
      <sz val="9"/>
      <color indexed="12"/>
      <name val="Wingdings"/>
      <charset val="2"/>
    </font>
    <font>
      <b/>
      <sz val="10"/>
      <color indexed="52"/>
      <name val="Arial"/>
      <family val="2"/>
    </font>
    <font>
      <sz val="9"/>
      <name val="Arial Narrow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i/>
      <sz val="10"/>
      <color indexed="10"/>
      <name val="Arial"/>
      <family val="2"/>
    </font>
    <font>
      <i/>
      <sz val="10"/>
      <color rgb="FFFF0000"/>
      <name val="Arial"/>
      <family val="2"/>
    </font>
    <font>
      <b/>
      <i/>
      <sz val="10"/>
      <color indexed="10"/>
      <name val="Arial"/>
      <family val="2"/>
    </font>
    <font>
      <sz val="10"/>
      <color rgb="FF000000"/>
      <name val="Arial"/>
      <family val="2"/>
    </font>
    <font>
      <sz val="9"/>
      <name val="Times New Roman"/>
      <family val="1"/>
    </font>
    <font>
      <sz val="10"/>
      <name val="Times New Roman"/>
      <family val="1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3" tint="0.39997558519241921"/>
      <name val="Arial"/>
      <family val="2"/>
    </font>
    <font>
      <sz val="10"/>
      <color theme="3" tint="0.39997558519241921"/>
      <name val="Arial"/>
      <family val="2"/>
    </font>
    <font>
      <b/>
      <sz val="10"/>
      <color rgb="FF0070C0"/>
      <name val="Arial"/>
      <family val="2"/>
    </font>
    <font>
      <sz val="9"/>
      <color rgb="FF000000"/>
      <name val="Arial"/>
      <family val="2"/>
    </font>
    <font>
      <b/>
      <sz val="10"/>
      <color rgb="FFFF0000"/>
      <name val="Arial"/>
      <family val="2"/>
    </font>
    <font>
      <b/>
      <sz val="12"/>
      <color theme="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1"/>
      <color theme="3" tint="0.39997558519241921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C00000"/>
      <name val="Arial"/>
      <family val="2"/>
    </font>
    <font>
      <b/>
      <sz val="10"/>
      <color rgb="FFC00000"/>
      <name val="Arial"/>
      <family val="2"/>
    </font>
    <font>
      <sz val="9"/>
      <color indexed="10"/>
      <name val="Arial"/>
      <family val="2"/>
    </font>
    <font>
      <sz val="9"/>
      <color rgb="FFFF0000"/>
      <name val="Arial"/>
      <family val="2"/>
    </font>
    <font>
      <b/>
      <sz val="10"/>
      <color theme="1"/>
      <name val="Arial"/>
      <family val="2"/>
    </font>
    <font>
      <b/>
      <i/>
      <sz val="10"/>
      <color rgb="FFC00000"/>
      <name val="Arial"/>
      <family val="2"/>
    </font>
    <font>
      <i/>
      <sz val="10"/>
      <color rgb="FFC00000"/>
      <name val="Arial"/>
      <family val="2"/>
    </font>
    <font>
      <i/>
      <sz val="10"/>
      <color rgb="FF00B050"/>
      <name val="Arial"/>
      <family val="2"/>
    </font>
    <font>
      <b/>
      <sz val="10"/>
      <color theme="4" tint="-0.249977111117893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4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34"/>
      </patternFill>
    </fill>
    <fill>
      <patternFill patternType="solid">
        <fgColor theme="3" tint="0.59999389629810485"/>
        <bgColor indexed="3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34"/>
      </patternFill>
    </fill>
    <fill>
      <patternFill patternType="solid">
        <fgColor theme="4" tint="0.59999389629810485"/>
        <bgColor indexed="3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3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42"/>
      </patternFill>
    </fill>
    <fill>
      <patternFill patternType="solid">
        <fgColor theme="4" tint="0.59999389629810485"/>
        <bgColor indexed="41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538DD5"/>
        <bgColor indexed="64"/>
      </patternFill>
    </fill>
  </fills>
  <borders count="203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medium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medium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indexed="64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/>
      <diagonal/>
    </border>
  </borders>
  <cellStyleXfs count="37">
    <xf numFmtId="0" fontId="0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9" fontId="21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867">
    <xf numFmtId="0" fontId="0" fillId="0" borderId="0" xfId="0"/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center" vertical="center"/>
    </xf>
    <xf numFmtId="9" fontId="0" fillId="0" borderId="0" xfId="0" applyNumberFormat="1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right" vertical="center"/>
    </xf>
    <xf numFmtId="9" fontId="0" fillId="0" borderId="0" xfId="0" applyNumberFormat="1" applyFont="1" applyBorder="1" applyAlignment="1" applyProtection="1">
      <alignment horizontal="right" vertical="center"/>
    </xf>
    <xf numFmtId="9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left" vertical="center"/>
    </xf>
    <xf numFmtId="2" fontId="0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9" fontId="0" fillId="0" borderId="0" xfId="0" applyNumberFormat="1" applyFont="1" applyFill="1" applyBorder="1" applyAlignment="1" applyProtection="1">
      <alignment horizontal="center" vertical="center"/>
    </xf>
    <xf numFmtId="2" fontId="0" fillId="0" borderId="0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Border="1" applyAlignment="1" applyProtection="1">
      <alignment horizontal="center" vertical="center"/>
    </xf>
    <xf numFmtId="2" fontId="1" fillId="0" borderId="0" xfId="0" applyNumberFormat="1" applyFont="1" applyBorder="1" applyAlignment="1" applyProtection="1">
      <alignment horizontal="center" vertical="center"/>
    </xf>
    <xf numFmtId="1" fontId="5" fillId="0" borderId="0" xfId="0" applyNumberFormat="1" applyFont="1" applyBorder="1" applyAlignment="1" applyProtection="1">
      <alignment horizontal="center" vertical="center"/>
    </xf>
    <xf numFmtId="9" fontId="0" fillId="0" borderId="0" xfId="0" applyNumberFormat="1" applyFont="1" applyBorder="1" applyAlignment="1" applyProtection="1">
      <alignment vertical="center" wrapText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</xf>
    <xf numFmtId="2" fontId="5" fillId="0" borderId="0" xfId="0" applyNumberFormat="1" applyFont="1" applyBorder="1" applyAlignment="1" applyProtection="1">
      <alignment horizontal="center" vertical="center"/>
    </xf>
    <xf numFmtId="0" fontId="10" fillId="0" borderId="54" xfId="0" applyFont="1" applyBorder="1" applyAlignment="1" applyProtection="1">
      <alignment horizontal="center" vertical="center"/>
    </xf>
    <xf numFmtId="0" fontId="5" fillId="3" borderId="42" xfId="0" applyFont="1" applyFill="1" applyBorder="1" applyAlignment="1" applyProtection="1">
      <alignment horizontal="left" vertical="top" wrapText="1"/>
    </xf>
    <xf numFmtId="2" fontId="5" fillId="0" borderId="61" xfId="0" applyNumberFormat="1" applyFont="1" applyBorder="1" applyAlignment="1" applyProtection="1">
      <alignment horizontal="center" vertical="center" wrapText="1"/>
    </xf>
    <xf numFmtId="1" fontId="10" fillId="0" borderId="0" xfId="0" applyNumberFormat="1" applyFont="1" applyBorder="1" applyAlignment="1" applyProtection="1">
      <alignment horizontal="center" vertical="center"/>
    </xf>
    <xf numFmtId="0" fontId="0" fillId="0" borderId="66" xfId="0" applyFont="1" applyBorder="1" applyAlignment="1" applyProtection="1">
      <alignment vertical="center"/>
      <protection locked="0"/>
    </xf>
    <xf numFmtId="0" fontId="0" fillId="0" borderId="69" xfId="0" applyFont="1" applyBorder="1" applyAlignment="1" applyProtection="1">
      <alignment horizontal="center" vertical="center" wrapText="1"/>
      <protection locked="0"/>
    </xf>
    <xf numFmtId="2" fontId="5" fillId="0" borderId="79" xfId="0" applyNumberFormat="1" applyFont="1" applyBorder="1" applyAlignment="1" applyProtection="1">
      <alignment horizontal="center" vertical="center"/>
    </xf>
    <xf numFmtId="2" fontId="5" fillId="0" borderId="51" xfId="0" applyNumberFormat="1" applyFont="1" applyBorder="1" applyAlignment="1" applyProtection="1">
      <alignment horizontal="center" vertical="center"/>
    </xf>
    <xf numFmtId="2" fontId="5" fillId="0" borderId="80" xfId="0" applyNumberFormat="1" applyFont="1" applyBorder="1" applyAlignment="1" applyProtection="1">
      <alignment horizontal="center" vertical="center"/>
    </xf>
    <xf numFmtId="2" fontId="5" fillId="0" borderId="81" xfId="0" applyNumberFormat="1" applyFont="1" applyBorder="1" applyAlignment="1" applyProtection="1">
      <alignment horizontal="center" vertical="center"/>
    </xf>
    <xf numFmtId="1" fontId="5" fillId="0" borderId="44" xfId="0" applyNumberFormat="1" applyFont="1" applyBorder="1" applyAlignment="1" applyProtection="1">
      <alignment horizontal="center" vertical="center"/>
    </xf>
    <xf numFmtId="9" fontId="0" fillId="0" borderId="44" xfId="0" applyNumberFormat="1" applyFont="1" applyFill="1" applyBorder="1" applyAlignment="1" applyProtection="1">
      <alignment horizontal="center" vertical="center"/>
    </xf>
    <xf numFmtId="2" fontId="5" fillId="0" borderId="82" xfId="0" applyNumberFormat="1" applyFont="1" applyBorder="1" applyAlignment="1" applyProtection="1">
      <alignment horizontal="center" vertical="center"/>
    </xf>
    <xf numFmtId="2" fontId="5" fillId="0" borderId="83" xfId="0" applyNumberFormat="1" applyFont="1" applyBorder="1" applyAlignment="1" applyProtection="1">
      <alignment horizontal="center" vertical="center"/>
    </xf>
    <xf numFmtId="2" fontId="5" fillId="0" borderId="48" xfId="0" applyNumberFormat="1" applyFont="1" applyBorder="1" applyAlignment="1" applyProtection="1">
      <alignment horizontal="center" vertical="center"/>
    </xf>
    <xf numFmtId="2" fontId="5" fillId="0" borderId="85" xfId="0" applyNumberFormat="1" applyFont="1" applyBorder="1" applyAlignment="1" applyProtection="1">
      <alignment horizontal="center" vertical="center"/>
    </xf>
    <xf numFmtId="2" fontId="5" fillId="0" borderId="86" xfId="0" applyNumberFormat="1" applyFont="1" applyBorder="1" applyAlignment="1" applyProtection="1">
      <alignment horizontal="center" vertical="center"/>
    </xf>
    <xf numFmtId="9" fontId="1" fillId="0" borderId="40" xfId="0" applyNumberFormat="1" applyFont="1" applyBorder="1" applyAlignment="1" applyProtection="1">
      <alignment horizontal="center" vertical="center"/>
    </xf>
    <xf numFmtId="2" fontId="0" fillId="0" borderId="45" xfId="0" applyNumberFormat="1" applyFont="1" applyBorder="1" applyAlignment="1" applyProtection="1">
      <alignment horizontal="center" vertical="center"/>
    </xf>
    <xf numFmtId="0" fontId="1" fillId="0" borderId="49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center" vertical="center" wrapText="1"/>
    </xf>
    <xf numFmtId="9" fontId="0" fillId="0" borderId="0" xfId="0" applyNumberFormat="1" applyFont="1" applyBorder="1" applyAlignment="1" applyProtection="1">
      <alignment horizontal="center" vertical="center" wrapText="1"/>
    </xf>
    <xf numFmtId="2" fontId="0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0" fillId="0" borderId="54" xfId="0" applyFont="1" applyBorder="1" applyAlignment="1" applyProtection="1">
      <alignment horizontal="center" vertical="center" wrapText="1"/>
    </xf>
    <xf numFmtId="9" fontId="0" fillId="0" borderId="0" xfId="0" applyNumberFormat="1" applyFont="1" applyBorder="1" applyAlignment="1" applyProtection="1">
      <alignment horizontal="right" vertical="center" wrapText="1"/>
    </xf>
    <xf numFmtId="9" fontId="0" fillId="0" borderId="0" xfId="0" applyNumberFormat="1" applyFont="1" applyFill="1" applyBorder="1" applyAlignment="1" applyProtection="1">
      <alignment horizontal="center" vertical="center" wrapText="1"/>
    </xf>
    <xf numFmtId="2" fontId="0" fillId="0" borderId="0" xfId="0" applyNumberFormat="1" applyFont="1" applyFill="1" applyBorder="1" applyAlignment="1" applyProtection="1">
      <alignment horizontal="center" vertical="center" wrapText="1"/>
    </xf>
    <xf numFmtId="1" fontId="1" fillId="0" borderId="0" xfId="0" applyNumberFormat="1" applyFont="1" applyBorder="1" applyAlignment="1" applyProtection="1">
      <alignment horizontal="center" vertical="center" wrapText="1"/>
    </xf>
    <xf numFmtId="2" fontId="1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1" fontId="5" fillId="0" borderId="0" xfId="0" applyNumberFormat="1" applyFont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right" vertical="center" wrapText="1"/>
    </xf>
    <xf numFmtId="10" fontId="1" fillId="0" borderId="0" xfId="0" applyNumberFormat="1" applyFont="1" applyBorder="1" applyAlignment="1" applyProtection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right" vertical="center" wrapText="1"/>
    </xf>
    <xf numFmtId="0" fontId="5" fillId="3" borderId="99" xfId="0" applyFont="1" applyFill="1" applyBorder="1" applyAlignment="1" applyProtection="1">
      <alignment horizontal="left" vertical="top" wrapText="1"/>
    </xf>
    <xf numFmtId="0" fontId="10" fillId="0" borderId="56" xfId="0" applyFont="1" applyFill="1" applyBorder="1" applyAlignment="1" applyProtection="1">
      <alignment horizontal="center" vertical="center" wrapText="1"/>
    </xf>
    <xf numFmtId="0" fontId="10" fillId="5" borderId="56" xfId="0" applyFont="1" applyFill="1" applyBorder="1" applyAlignment="1" applyProtection="1">
      <alignment horizontal="center" vertical="center" wrapText="1"/>
    </xf>
    <xf numFmtId="2" fontId="1" fillId="14" borderId="80" xfId="0" applyNumberFormat="1" applyFont="1" applyFill="1" applyBorder="1" applyAlignment="1" applyProtection="1">
      <alignment horizontal="center" vertical="center"/>
    </xf>
    <xf numFmtId="2" fontId="1" fillId="14" borderId="47" xfId="0" applyNumberFormat="1" applyFont="1" applyFill="1" applyBorder="1" applyAlignment="1" applyProtection="1">
      <alignment horizontal="center" vertical="center"/>
    </xf>
    <xf numFmtId="2" fontId="1" fillId="14" borderId="48" xfId="0" applyNumberFormat="1" applyFont="1" applyFill="1" applyBorder="1" applyAlignment="1" applyProtection="1">
      <alignment horizontal="center" vertical="center"/>
    </xf>
    <xf numFmtId="2" fontId="1" fillId="14" borderId="82" xfId="0" applyNumberFormat="1" applyFont="1" applyFill="1" applyBorder="1" applyAlignment="1" applyProtection="1">
      <alignment horizontal="center" vertical="center"/>
    </xf>
    <xf numFmtId="0" fontId="1" fillId="11" borderId="20" xfId="0" applyFont="1" applyFill="1" applyBorder="1" applyAlignment="1" applyProtection="1">
      <alignment horizontal="center" vertical="center" wrapText="1"/>
      <protection locked="0"/>
    </xf>
    <xf numFmtId="2" fontId="1" fillId="14" borderId="36" xfId="0" applyNumberFormat="1" applyFont="1" applyFill="1" applyBorder="1" applyAlignment="1" applyProtection="1">
      <alignment horizontal="center" vertical="center" wrapText="1"/>
    </xf>
    <xf numFmtId="2" fontId="10" fillId="14" borderId="36" xfId="0" applyNumberFormat="1" applyFont="1" applyFill="1" applyBorder="1" applyAlignment="1" applyProtection="1">
      <alignment horizontal="center" vertical="center" wrapText="1"/>
    </xf>
    <xf numFmtId="0" fontId="5" fillId="17" borderId="42" xfId="0" applyFont="1" applyFill="1" applyBorder="1" applyAlignment="1" applyProtection="1">
      <alignment horizontal="left" vertical="top" wrapText="1"/>
    </xf>
    <xf numFmtId="9" fontId="0" fillId="5" borderId="0" xfId="0" applyNumberFormat="1" applyFont="1" applyFill="1" applyBorder="1" applyAlignment="1" applyProtection="1">
      <alignment horizontal="center" vertical="center" wrapText="1"/>
    </xf>
    <xf numFmtId="0" fontId="1" fillId="16" borderId="42" xfId="0" applyFont="1" applyFill="1" applyBorder="1" applyAlignment="1" applyProtection="1">
      <alignment horizontal="center" vertical="center"/>
      <protection locked="0"/>
    </xf>
    <xf numFmtId="0" fontId="1" fillId="5" borderId="42" xfId="0" applyFont="1" applyFill="1" applyBorder="1" applyAlignment="1" applyProtection="1">
      <alignment horizontal="center" vertical="center" wrapText="1"/>
      <protection locked="0"/>
    </xf>
    <xf numFmtId="0" fontId="1" fillId="16" borderId="99" xfId="0" applyFont="1" applyFill="1" applyBorder="1" applyAlignment="1" applyProtection="1">
      <alignment horizontal="center" vertical="center" wrapText="1"/>
      <protection locked="0"/>
    </xf>
    <xf numFmtId="0" fontId="10" fillId="5" borderId="49" xfId="0" applyFont="1" applyFill="1" applyBorder="1" applyAlignment="1" applyProtection="1">
      <alignment horizontal="center" vertical="center" wrapText="1"/>
    </xf>
    <xf numFmtId="0" fontId="1" fillId="16" borderId="42" xfId="0" applyFont="1" applyFill="1" applyBorder="1" applyAlignment="1" applyProtection="1">
      <alignment horizontal="center" vertical="center" wrapText="1"/>
      <protection locked="0"/>
    </xf>
    <xf numFmtId="0" fontId="5" fillId="17" borderId="99" xfId="0" applyFont="1" applyFill="1" applyBorder="1" applyAlignment="1" applyProtection="1">
      <alignment horizontal="left" vertical="top" wrapText="1"/>
    </xf>
    <xf numFmtId="0" fontId="1" fillId="6" borderId="99" xfId="0" applyFont="1" applyFill="1" applyBorder="1" applyAlignment="1" applyProtection="1">
      <alignment horizontal="center" vertical="center" wrapText="1"/>
      <protection locked="0"/>
    </xf>
    <xf numFmtId="0" fontId="1" fillId="17" borderId="99" xfId="0" applyFont="1" applyFill="1" applyBorder="1" applyAlignment="1" applyProtection="1">
      <alignment horizontal="center" vertical="center" wrapText="1"/>
      <protection locked="0"/>
    </xf>
    <xf numFmtId="0" fontId="10" fillId="0" borderId="49" xfId="0" applyFont="1" applyFill="1" applyBorder="1" applyAlignment="1" applyProtection="1">
      <alignment horizontal="center" vertical="center" wrapText="1"/>
    </xf>
    <xf numFmtId="0" fontId="5" fillId="0" borderId="112" xfId="0" applyFont="1" applyBorder="1" applyAlignment="1" applyProtection="1">
      <alignment horizontal="left" vertical="top" wrapText="1"/>
    </xf>
    <xf numFmtId="0" fontId="5" fillId="17" borderId="112" xfId="0" applyFont="1" applyFill="1" applyBorder="1" applyAlignment="1" applyProtection="1">
      <alignment horizontal="left" vertical="top" wrapText="1"/>
    </xf>
    <xf numFmtId="0" fontId="1" fillId="17" borderId="112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13" fillId="0" borderId="0" xfId="0" applyFont="1" applyBorder="1" applyAlignment="1" applyProtection="1">
      <alignment horizontal="left" vertical="top" wrapText="1"/>
    </xf>
    <xf numFmtId="0" fontId="14" fillId="0" borderId="0" xfId="0" applyFont="1" applyFill="1" applyBorder="1" applyAlignment="1" applyProtection="1">
      <alignment horizontal="left" vertical="top" wrapText="1"/>
    </xf>
    <xf numFmtId="9" fontId="0" fillId="0" borderId="65" xfId="0" applyNumberFormat="1" applyFont="1" applyBorder="1" applyAlignment="1" applyProtection="1">
      <alignment horizontal="right" vertical="center"/>
    </xf>
    <xf numFmtId="0" fontId="7" fillId="5" borderId="0" xfId="0" applyFont="1" applyFill="1" applyBorder="1" applyAlignment="1" applyProtection="1">
      <alignment vertical="center"/>
    </xf>
    <xf numFmtId="0" fontId="1" fillId="6" borderId="99" xfId="0" applyFont="1" applyFill="1" applyBorder="1" applyAlignment="1" applyProtection="1">
      <alignment horizontal="center" vertical="center"/>
      <protection locked="0"/>
    </xf>
    <xf numFmtId="0" fontId="1" fillId="5" borderId="99" xfId="0" applyFont="1" applyFill="1" applyBorder="1" applyAlignment="1" applyProtection="1">
      <alignment horizontal="center" vertical="center" wrapText="1"/>
      <protection locked="0"/>
    </xf>
    <xf numFmtId="0" fontId="1" fillId="5" borderId="112" xfId="0" applyFont="1" applyFill="1" applyBorder="1" applyAlignment="1" applyProtection="1">
      <alignment horizontal="center" vertical="center" wrapText="1"/>
      <protection locked="0"/>
    </xf>
    <xf numFmtId="0" fontId="5" fillId="3" borderId="99" xfId="0" applyFont="1" applyFill="1" applyBorder="1" applyAlignment="1" applyProtection="1">
      <alignment vertical="top" wrapText="1"/>
    </xf>
    <xf numFmtId="0" fontId="1" fillId="7" borderId="99" xfId="0" applyFont="1" applyFill="1" applyBorder="1" applyAlignment="1" applyProtection="1">
      <alignment horizontal="center" vertical="center" wrapText="1"/>
      <protection locked="0"/>
    </xf>
    <xf numFmtId="0" fontId="1" fillId="11" borderId="99" xfId="0" applyFont="1" applyFill="1" applyBorder="1" applyAlignment="1" applyProtection="1">
      <alignment horizontal="center" vertical="center" wrapText="1"/>
      <protection locked="0"/>
    </xf>
    <xf numFmtId="0" fontId="1" fillId="0" borderId="114" xfId="0" applyFont="1" applyFill="1" applyBorder="1" applyAlignment="1" applyProtection="1">
      <alignment horizontal="center" vertical="center" wrapText="1"/>
    </xf>
    <xf numFmtId="0" fontId="5" fillId="17" borderId="42" xfId="0" applyFont="1" applyFill="1" applyBorder="1" applyAlignment="1" applyProtection="1">
      <alignment vertical="top" wrapText="1"/>
    </xf>
    <xf numFmtId="0" fontId="1" fillId="11" borderId="42" xfId="0" applyFont="1" applyFill="1" applyBorder="1" applyAlignment="1" applyProtection="1">
      <alignment horizontal="center" vertical="center" wrapText="1"/>
      <protection locked="0"/>
    </xf>
    <xf numFmtId="0" fontId="5" fillId="3" borderId="42" xfId="0" applyFont="1" applyFill="1" applyBorder="1" applyAlignment="1" applyProtection="1">
      <alignment vertical="top" wrapText="1"/>
    </xf>
    <xf numFmtId="0" fontId="5" fillId="17" borderId="112" xfId="0" applyFont="1" applyFill="1" applyBorder="1" applyAlignment="1" applyProtection="1">
      <alignment vertical="top" wrapText="1"/>
    </xf>
    <xf numFmtId="0" fontId="1" fillId="11" borderId="112" xfId="0" applyFont="1" applyFill="1" applyBorder="1" applyAlignment="1" applyProtection="1">
      <alignment horizontal="center" vertical="center" wrapText="1"/>
      <protection locked="0"/>
    </xf>
    <xf numFmtId="9" fontId="0" fillId="0" borderId="111" xfId="0" applyNumberFormat="1" applyFont="1" applyBorder="1" applyAlignment="1" applyProtection="1">
      <alignment horizontal="right" vertical="center"/>
    </xf>
    <xf numFmtId="9" fontId="1" fillId="14" borderId="117" xfId="0" applyNumberFormat="1" applyFont="1" applyFill="1" applyBorder="1" applyAlignment="1" applyProtection="1">
      <alignment horizontal="center" vertical="center"/>
    </xf>
    <xf numFmtId="1" fontId="5" fillId="0" borderId="84" xfId="0" applyNumberFormat="1" applyFont="1" applyBorder="1" applyAlignment="1" applyProtection="1">
      <alignment horizontal="center" vertical="center"/>
    </xf>
    <xf numFmtId="9" fontId="1" fillId="14" borderId="116" xfId="0" applyNumberFormat="1" applyFont="1" applyFill="1" applyBorder="1" applyAlignment="1" applyProtection="1">
      <alignment horizontal="center" vertical="center"/>
    </xf>
    <xf numFmtId="0" fontId="1" fillId="16" borderId="99" xfId="0" applyFont="1" applyFill="1" applyBorder="1" applyAlignment="1" applyProtection="1">
      <alignment horizontal="center" vertical="center"/>
      <protection locked="0"/>
    </xf>
    <xf numFmtId="0" fontId="1" fillId="15" borderId="99" xfId="0" applyFont="1" applyFill="1" applyBorder="1" applyAlignment="1" applyProtection="1">
      <alignment horizontal="center" vertical="center" wrapText="1"/>
      <protection locked="0"/>
    </xf>
    <xf numFmtId="0" fontId="1" fillId="3" borderId="99" xfId="0" applyFont="1" applyFill="1" applyBorder="1" applyAlignment="1" applyProtection="1">
      <alignment horizontal="center" vertical="center" wrapText="1"/>
      <protection locked="0"/>
    </xf>
    <xf numFmtId="0" fontId="1" fillId="0" borderId="102" xfId="0" applyFont="1" applyFill="1" applyBorder="1" applyAlignment="1" applyProtection="1">
      <alignment horizontal="center" vertical="center" wrapText="1"/>
    </xf>
    <xf numFmtId="9" fontId="1" fillId="14" borderId="118" xfId="0" applyNumberFormat="1" applyFont="1" applyFill="1" applyBorder="1" applyAlignment="1" applyProtection="1">
      <alignment horizontal="center" vertical="center"/>
    </xf>
    <xf numFmtId="0" fontId="1" fillId="3" borderId="20" xfId="0" applyFont="1" applyFill="1" applyBorder="1" applyAlignment="1" applyProtection="1">
      <alignment horizontal="center" vertical="center" wrapText="1"/>
      <protection locked="0"/>
    </xf>
    <xf numFmtId="0" fontId="5" fillId="3" borderId="20" xfId="0" applyFont="1" applyFill="1" applyBorder="1" applyAlignment="1" applyProtection="1">
      <alignment horizontal="left" vertical="top" wrapText="1"/>
    </xf>
    <xf numFmtId="0" fontId="1" fillId="5" borderId="20" xfId="0" applyFont="1" applyFill="1" applyBorder="1" applyAlignment="1" applyProtection="1">
      <alignment horizontal="center" vertical="center" wrapText="1"/>
      <protection locked="0"/>
    </xf>
    <xf numFmtId="0" fontId="1" fillId="15" borderId="42" xfId="0" applyFont="1" applyFill="1" applyBorder="1" applyAlignment="1" applyProtection="1">
      <alignment horizontal="center" vertical="center" wrapText="1"/>
      <protection locked="0"/>
    </xf>
    <xf numFmtId="0" fontId="1" fillId="0" borderId="56" xfId="0" applyFont="1" applyFill="1" applyBorder="1" applyAlignment="1" applyProtection="1">
      <alignment horizontal="center" vertical="center" wrapText="1"/>
    </xf>
    <xf numFmtId="0" fontId="1" fillId="6" borderId="20" xfId="0" applyFont="1" applyFill="1" applyBorder="1" applyAlignment="1" applyProtection="1">
      <alignment horizontal="center" vertical="center"/>
      <protection locked="0"/>
    </xf>
    <xf numFmtId="0" fontId="10" fillId="0" borderId="43" xfId="0" applyFont="1" applyBorder="1" applyAlignment="1" applyProtection="1">
      <alignment horizontal="center" vertical="center"/>
    </xf>
    <xf numFmtId="0" fontId="1" fillId="17" borderId="99" xfId="0" applyFont="1" applyFill="1" applyBorder="1" applyAlignment="1" applyProtection="1">
      <alignment horizontal="center" vertical="center"/>
      <protection locked="0"/>
    </xf>
    <xf numFmtId="9" fontId="1" fillId="14" borderId="38" xfId="0" applyNumberFormat="1" applyFont="1" applyFill="1" applyBorder="1" applyAlignment="1" applyProtection="1">
      <alignment horizontal="center" vertical="center" wrapText="1"/>
    </xf>
    <xf numFmtId="2" fontId="5" fillId="0" borderId="120" xfId="0" applyNumberFormat="1" applyFont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left" vertical="top" wrapText="1"/>
    </xf>
    <xf numFmtId="0" fontId="5" fillId="0" borderId="20" xfId="0" applyFont="1" applyBorder="1" applyAlignment="1" applyProtection="1">
      <alignment horizontal="left" vertical="top" wrapText="1"/>
    </xf>
    <xf numFmtId="0" fontId="1" fillId="6" borderId="20" xfId="0" applyFont="1" applyFill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vertical="top" wrapText="1"/>
    </xf>
    <xf numFmtId="0" fontId="5" fillId="17" borderId="20" xfId="0" applyFont="1" applyFill="1" applyBorder="1" applyAlignment="1" applyProtection="1">
      <alignment vertical="top" wrapText="1"/>
    </xf>
    <xf numFmtId="0" fontId="1" fillId="17" borderId="20" xfId="0" applyFont="1" applyFill="1" applyBorder="1" applyAlignment="1" applyProtection="1">
      <alignment horizontal="center" vertical="center" wrapText="1"/>
      <protection locked="0"/>
    </xf>
    <xf numFmtId="0" fontId="1" fillId="7" borderId="20" xfId="0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vertical="top" wrapText="1"/>
    </xf>
    <xf numFmtId="0" fontId="1" fillId="16" borderId="20" xfId="0" applyFont="1" applyFill="1" applyBorder="1" applyAlignment="1" applyProtection="1">
      <alignment horizontal="center" vertical="center"/>
      <protection locked="0"/>
    </xf>
    <xf numFmtId="9" fontId="1" fillId="14" borderId="38" xfId="35" applyFont="1" applyFill="1" applyBorder="1" applyAlignment="1" applyProtection="1">
      <alignment horizontal="center" vertical="center" wrapText="1"/>
    </xf>
    <xf numFmtId="2" fontId="21" fillId="5" borderId="120" xfId="35" applyNumberFormat="1" applyFont="1" applyFill="1" applyBorder="1" applyAlignment="1" applyProtection="1">
      <alignment horizontal="center" vertical="center" wrapText="1"/>
    </xf>
    <xf numFmtId="49" fontId="10" fillId="18" borderId="43" xfId="0" applyNumberFormat="1" applyFont="1" applyFill="1" applyBorder="1" applyAlignment="1" applyProtection="1">
      <alignment horizontal="center" vertical="center"/>
    </xf>
    <xf numFmtId="49" fontId="10" fillId="18" borderId="54" xfId="0" applyNumberFormat="1" applyFont="1" applyFill="1" applyBorder="1" applyAlignment="1" applyProtection="1">
      <alignment horizontal="center" vertical="center"/>
    </xf>
    <xf numFmtId="49" fontId="10" fillId="18" borderId="54" xfId="0" applyNumberFormat="1" applyFont="1" applyFill="1" applyBorder="1" applyAlignment="1" applyProtection="1">
      <alignment horizontal="center" vertical="center" wrapText="1"/>
    </xf>
    <xf numFmtId="49" fontId="10" fillId="19" borderId="54" xfId="0" applyNumberFormat="1" applyFont="1" applyFill="1" applyBorder="1" applyAlignment="1" applyProtection="1">
      <alignment horizontal="center" vertical="center" wrapText="1"/>
    </xf>
    <xf numFmtId="49" fontId="10" fillId="19" borderId="54" xfId="0" applyNumberFormat="1" applyFont="1" applyFill="1" applyBorder="1" applyAlignment="1" applyProtection="1">
      <alignment horizontal="center" vertical="center"/>
    </xf>
    <xf numFmtId="49" fontId="10" fillId="19" borderId="43" xfId="0" applyNumberFormat="1" applyFont="1" applyFill="1" applyBorder="1" applyAlignment="1" applyProtection="1">
      <alignment horizontal="center" vertical="center"/>
    </xf>
    <xf numFmtId="49" fontId="10" fillId="4" borderId="43" xfId="0" applyNumberFormat="1" applyFont="1" applyFill="1" applyBorder="1" applyAlignment="1" applyProtection="1">
      <alignment horizontal="center" vertical="center"/>
    </xf>
    <xf numFmtId="49" fontId="10" fillId="4" borderId="54" xfId="0" applyNumberFormat="1" applyFont="1" applyFill="1" applyBorder="1" applyAlignment="1" applyProtection="1">
      <alignment horizontal="center" vertical="center"/>
    </xf>
    <xf numFmtId="49" fontId="10" fillId="4" borderId="54" xfId="0" applyNumberFormat="1" applyFont="1" applyFill="1" applyBorder="1" applyAlignment="1" applyProtection="1">
      <alignment horizontal="center" vertical="center" wrapText="1"/>
    </xf>
    <xf numFmtId="49" fontId="10" fillId="20" borderId="54" xfId="0" applyNumberFormat="1" applyFont="1" applyFill="1" applyBorder="1" applyAlignment="1" applyProtection="1">
      <alignment horizontal="center" vertical="center" wrapText="1"/>
    </xf>
    <xf numFmtId="49" fontId="10" fillId="20" borderId="54" xfId="0" applyNumberFormat="1" applyFont="1" applyFill="1" applyBorder="1" applyAlignment="1" applyProtection="1">
      <alignment horizontal="center" vertical="center"/>
    </xf>
    <xf numFmtId="49" fontId="10" fillId="20" borderId="43" xfId="0" applyNumberFormat="1" applyFont="1" applyFill="1" applyBorder="1" applyAlignment="1" applyProtection="1">
      <alignment horizontal="center" vertical="center"/>
    </xf>
    <xf numFmtId="166" fontId="0" fillId="0" borderId="0" xfId="0" applyNumberFormat="1" applyFont="1" applyBorder="1" applyAlignment="1" applyProtection="1">
      <alignment horizontal="center" vertical="center" wrapText="1"/>
    </xf>
    <xf numFmtId="166" fontId="5" fillId="0" borderId="62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99" xfId="0" applyFill="1" applyBorder="1" applyAlignment="1" applyProtection="1">
      <alignment horizontal="left" vertical="center" wrapText="1"/>
    </xf>
    <xf numFmtId="0" fontId="25" fillId="0" borderId="20" xfId="0" applyFont="1" applyFill="1" applyBorder="1" applyAlignment="1" applyProtection="1">
      <alignment horizontal="left" vertical="center" wrapText="1"/>
    </xf>
    <xf numFmtId="0" fontId="0" fillId="5" borderId="99" xfId="0" applyFill="1" applyBorder="1" applyAlignment="1" applyProtection="1">
      <alignment horizontal="left" vertical="top" wrapText="1"/>
    </xf>
    <xf numFmtId="0" fontId="0" fillId="0" borderId="99" xfId="0" applyFill="1" applyBorder="1" applyAlignment="1" applyProtection="1">
      <alignment horizontal="left" vertical="top" wrapText="1"/>
    </xf>
    <xf numFmtId="0" fontId="0" fillId="0" borderId="42" xfId="0" applyFont="1" applyBorder="1" applyAlignment="1" applyProtection="1">
      <alignment vertical="center"/>
    </xf>
    <xf numFmtId="0" fontId="0" fillId="0" borderId="0" xfId="0" applyFont="1" applyProtection="1"/>
    <xf numFmtId="0" fontId="1" fillId="0" borderId="99" xfId="0" applyFont="1" applyBorder="1" applyAlignment="1" applyProtection="1">
      <alignment vertical="center" wrapText="1"/>
    </xf>
    <xf numFmtId="0" fontId="1" fillId="0" borderId="99" xfId="0" applyFont="1" applyBorder="1" applyAlignment="1" applyProtection="1">
      <alignment vertical="center"/>
    </xf>
    <xf numFmtId="0" fontId="0" fillId="5" borderId="20" xfId="0" applyFill="1" applyBorder="1" applyAlignment="1" applyProtection="1">
      <alignment vertical="top" wrapText="1"/>
    </xf>
    <xf numFmtId="0" fontId="0" fillId="0" borderId="99" xfId="0" applyFill="1" applyBorder="1" applyAlignment="1" applyProtection="1">
      <alignment vertical="top" wrapText="1"/>
    </xf>
    <xf numFmtId="0" fontId="5" fillId="0" borderId="99" xfId="0" applyFont="1" applyBorder="1" applyAlignment="1" applyProtection="1">
      <alignment vertical="top" wrapText="1"/>
    </xf>
    <xf numFmtId="0" fontId="0" fillId="3" borderId="20" xfId="0" applyFont="1" applyFill="1" applyBorder="1" applyAlignment="1" applyProtection="1">
      <alignment horizontal="left" vertical="top" wrapText="1"/>
    </xf>
    <xf numFmtId="0" fontId="0" fillId="17" borderId="99" xfId="0" applyFont="1" applyFill="1" applyBorder="1" applyAlignment="1" applyProtection="1">
      <alignment horizontal="left" vertical="top" wrapText="1"/>
    </xf>
    <xf numFmtId="0" fontId="1" fillId="0" borderId="56" xfId="0" applyFont="1" applyFill="1" applyBorder="1" applyAlignment="1" applyProtection="1">
      <alignment horizontal="center" vertical="top" wrapText="1"/>
    </xf>
    <xf numFmtId="0" fontId="1" fillId="0" borderId="102" xfId="0" applyFont="1" applyFill="1" applyBorder="1" applyAlignment="1" applyProtection="1">
      <alignment horizontal="center" vertical="top" wrapText="1"/>
    </xf>
    <xf numFmtId="0" fontId="1" fillId="0" borderId="114" xfId="0" applyFont="1" applyFill="1" applyBorder="1" applyAlignment="1" applyProtection="1">
      <alignment horizontal="center" vertical="top" wrapText="1"/>
    </xf>
    <xf numFmtId="0" fontId="1" fillId="0" borderId="49" xfId="0" applyFont="1" applyFill="1" applyBorder="1" applyAlignment="1" applyProtection="1">
      <alignment horizontal="center" vertical="top" wrapText="1"/>
    </xf>
    <xf numFmtId="49" fontId="10" fillId="23" borderId="98" xfId="0" applyNumberFormat="1" applyFont="1" applyFill="1" applyBorder="1" applyAlignment="1" applyProtection="1">
      <alignment horizontal="center" vertical="center"/>
    </xf>
    <xf numFmtId="0" fontId="2" fillId="23" borderId="98" xfId="0" applyFont="1" applyFill="1" applyBorder="1" applyAlignment="1" applyProtection="1">
      <alignment horizontal="left" vertical="top" wrapText="1"/>
    </xf>
    <xf numFmtId="0" fontId="2" fillId="23" borderId="98" xfId="0" applyFont="1" applyFill="1" applyBorder="1" applyAlignment="1" applyProtection="1">
      <alignment horizontal="left" vertical="center"/>
    </xf>
    <xf numFmtId="49" fontId="10" fillId="23" borderId="55" xfId="0" applyNumberFormat="1" applyFont="1" applyFill="1" applyBorder="1" applyAlignment="1" applyProtection="1">
      <alignment horizontal="center" vertical="center"/>
    </xf>
    <xf numFmtId="49" fontId="10" fillId="23" borderId="55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right" vertical="center"/>
    </xf>
    <xf numFmtId="0" fontId="2" fillId="23" borderId="52" xfId="0" applyFont="1" applyFill="1" applyBorder="1" applyAlignment="1" applyProtection="1">
      <alignment horizontal="center" vertical="top" wrapText="1"/>
    </xf>
    <xf numFmtId="0" fontId="2" fillId="23" borderId="115" xfId="0" applyFont="1" applyFill="1" applyBorder="1" applyAlignment="1" applyProtection="1">
      <alignment horizontal="center" vertical="top" wrapText="1"/>
    </xf>
    <xf numFmtId="167" fontId="44" fillId="0" borderId="81" xfId="0" applyNumberFormat="1" applyFont="1" applyBorder="1" applyAlignment="1" applyProtection="1">
      <alignment horizontal="center" vertical="center"/>
    </xf>
    <xf numFmtId="0" fontId="0" fillId="0" borderId="42" xfId="0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right" vertical="top" wrapText="1"/>
    </xf>
    <xf numFmtId="0" fontId="0" fillId="0" borderId="20" xfId="0" applyBorder="1" applyAlignment="1" applyProtection="1">
      <alignment horizontal="left" vertical="center" wrapText="1"/>
    </xf>
    <xf numFmtId="0" fontId="0" fillId="0" borderId="99" xfId="0" applyBorder="1" applyAlignment="1" applyProtection="1">
      <alignment horizontal="left" vertical="top" wrapText="1"/>
    </xf>
    <xf numFmtId="0" fontId="28" fillId="0" borderId="99" xfId="0" applyFont="1" applyBorder="1" applyAlignment="1" applyProtection="1">
      <alignment horizontal="center" vertical="center" wrapText="1"/>
      <protection locked="0"/>
    </xf>
    <xf numFmtId="0" fontId="41" fillId="0" borderId="140" xfId="0" applyFont="1" applyBorder="1" applyAlignment="1" applyProtection="1">
      <alignment vertical="center"/>
      <protection locked="0"/>
    </xf>
    <xf numFmtId="0" fontId="0" fillId="0" borderId="141" xfId="0" applyFont="1" applyBorder="1" applyAlignment="1" applyProtection="1">
      <alignment horizontal="center" vertical="center" wrapText="1"/>
      <protection locked="0"/>
    </xf>
    <xf numFmtId="0" fontId="0" fillId="0" borderId="142" xfId="0" applyFont="1" applyBorder="1" applyAlignment="1" applyProtection="1">
      <alignment vertical="center"/>
      <protection locked="0"/>
    </xf>
    <xf numFmtId="0" fontId="0" fillId="0" borderId="140" xfId="0" applyFont="1" applyBorder="1" applyAlignment="1" applyProtection="1">
      <alignment vertical="center"/>
      <protection locked="0"/>
    </xf>
    <xf numFmtId="0" fontId="0" fillId="0" borderId="148" xfId="0" applyFont="1" applyBorder="1" applyAlignment="1" applyProtection="1">
      <alignment horizontal="center" vertical="center" wrapText="1"/>
      <protection locked="0"/>
    </xf>
    <xf numFmtId="0" fontId="0" fillId="0" borderId="149" xfId="0" applyFont="1" applyBorder="1" applyAlignment="1" applyProtection="1">
      <alignment vertical="center"/>
      <protection locked="0"/>
    </xf>
    <xf numFmtId="0" fontId="0" fillId="0" borderId="153" xfId="0" applyFont="1" applyBorder="1" applyAlignment="1" applyProtection="1">
      <alignment horizontal="center" vertical="center" wrapText="1"/>
      <protection locked="0"/>
    </xf>
    <xf numFmtId="0" fontId="28" fillId="0" borderId="46" xfId="0" applyFont="1" applyBorder="1" applyAlignment="1" applyProtection="1">
      <alignment horizontal="center" vertical="center" wrapText="1"/>
      <protection locked="0"/>
    </xf>
    <xf numFmtId="0" fontId="36" fillId="0" borderId="141" xfId="0" applyFont="1" applyBorder="1" applyAlignment="1" applyProtection="1">
      <alignment horizontal="center" vertical="center" wrapText="1"/>
      <protection locked="0"/>
    </xf>
    <xf numFmtId="0" fontId="46" fillId="0" borderId="141" xfId="0" applyFont="1" applyBorder="1" applyAlignment="1" applyProtection="1">
      <alignment horizontal="center" vertical="center" wrapText="1"/>
      <protection locked="0"/>
    </xf>
    <xf numFmtId="0" fontId="47" fillId="0" borderId="141" xfId="0" applyFont="1" applyBorder="1" applyAlignment="1" applyProtection="1">
      <alignment horizontal="center" vertical="center" wrapText="1"/>
      <protection locked="0"/>
    </xf>
    <xf numFmtId="0" fontId="36" fillId="0" borderId="148" xfId="0" applyFont="1" applyBorder="1" applyAlignment="1" applyProtection="1">
      <alignment horizontal="center" vertical="center" wrapText="1"/>
      <protection locked="0"/>
    </xf>
    <xf numFmtId="0" fontId="36" fillId="0" borderId="5" xfId="0" applyFont="1" applyBorder="1" applyAlignment="1" applyProtection="1">
      <alignment horizontal="center" vertical="center" wrapText="1"/>
      <protection locked="0"/>
    </xf>
    <xf numFmtId="0" fontId="0" fillId="5" borderId="20" xfId="0" applyFont="1" applyFill="1" applyBorder="1" applyAlignment="1" applyProtection="1">
      <alignment horizontal="justify" vertical="center"/>
    </xf>
    <xf numFmtId="0" fontId="0" fillId="17" borderId="99" xfId="0" applyFont="1" applyFill="1" applyBorder="1" applyAlignment="1" applyProtection="1">
      <alignment horizontal="left" vertical="center" wrapText="1"/>
    </xf>
    <xf numFmtId="0" fontId="0" fillId="3" borderId="99" xfId="0" applyFont="1" applyFill="1" applyBorder="1" applyAlignment="1" applyProtection="1">
      <alignment horizontal="left" vertical="top" wrapText="1"/>
    </xf>
    <xf numFmtId="0" fontId="0" fillId="17" borderId="42" xfId="0" applyFont="1" applyFill="1" applyBorder="1" applyAlignment="1" applyProtection="1">
      <alignment vertical="top" wrapText="1"/>
    </xf>
    <xf numFmtId="0" fontId="0" fillId="5" borderId="20" xfId="0" applyFont="1" applyFill="1" applyBorder="1" applyAlignment="1" applyProtection="1">
      <alignment vertical="center"/>
    </xf>
    <xf numFmtId="0" fontId="0" fillId="15" borderId="99" xfId="0" applyFont="1" applyFill="1" applyBorder="1" applyAlignment="1" applyProtection="1">
      <alignment vertical="center"/>
    </xf>
    <xf numFmtId="0" fontId="0" fillId="5" borderId="99" xfId="0" applyFont="1" applyFill="1" applyBorder="1" applyAlignment="1" applyProtection="1">
      <alignment vertical="center"/>
    </xf>
    <xf numFmtId="0" fontId="0" fillId="15" borderId="42" xfId="0" applyFont="1" applyFill="1" applyBorder="1" applyAlignment="1" applyProtection="1">
      <alignment horizontal="left" vertical="center" wrapText="1"/>
    </xf>
    <xf numFmtId="0" fontId="0" fillId="15" borderId="99" xfId="0" applyFont="1" applyFill="1" applyBorder="1" applyAlignment="1" applyProtection="1">
      <alignment horizontal="left" vertical="center" wrapText="1"/>
    </xf>
    <xf numFmtId="0" fontId="0" fillId="5" borderId="99" xfId="0" applyFont="1" applyFill="1" applyBorder="1" applyAlignment="1" applyProtection="1">
      <alignment vertical="center" wrapText="1"/>
    </xf>
    <xf numFmtId="0" fontId="0" fillId="15" borderId="99" xfId="0" applyFont="1" applyFill="1" applyBorder="1" applyAlignment="1" applyProtection="1">
      <alignment vertical="center" wrapText="1"/>
    </xf>
    <xf numFmtId="0" fontId="0" fillId="5" borderId="112" xfId="0" applyFont="1" applyFill="1" applyBorder="1" applyAlignment="1" applyProtection="1">
      <alignment vertical="center"/>
    </xf>
    <xf numFmtId="1" fontId="10" fillId="0" borderId="44" xfId="0" applyNumberFormat="1" applyFont="1" applyBorder="1" applyAlignment="1" applyProtection="1">
      <alignment horizontal="center" vertical="center"/>
    </xf>
    <xf numFmtId="2" fontId="5" fillId="0" borderId="62" xfId="0" applyNumberFormat="1" applyFont="1" applyBorder="1" applyAlignment="1" applyProtection="1">
      <alignment horizontal="center" vertical="center" wrapText="1"/>
    </xf>
    <xf numFmtId="1" fontId="10" fillId="0" borderId="0" xfId="0" applyNumberFormat="1" applyFont="1" applyBorder="1" applyAlignment="1" applyProtection="1">
      <alignment horizontal="center" vertical="center" wrapText="1"/>
    </xf>
    <xf numFmtId="164" fontId="1" fillId="14" borderId="36" xfId="0" applyNumberFormat="1" applyFont="1" applyFill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right" vertical="center"/>
    </xf>
    <xf numFmtId="0" fontId="0" fillId="0" borderId="78" xfId="0" applyFont="1" applyBorder="1" applyAlignment="1" applyProtection="1">
      <alignment horizontal="right" vertical="center"/>
    </xf>
    <xf numFmtId="0" fontId="0" fillId="0" borderId="78" xfId="0" applyBorder="1" applyAlignment="1" applyProtection="1">
      <alignment horizontal="right" vertical="center"/>
    </xf>
    <xf numFmtId="0" fontId="0" fillId="0" borderId="77" xfId="0" applyFont="1" applyBorder="1" applyAlignment="1" applyProtection="1">
      <alignment horizontal="right" vertical="center"/>
    </xf>
    <xf numFmtId="0" fontId="45" fillId="0" borderId="46" xfId="0" applyFont="1" applyFill="1" applyBorder="1" applyAlignment="1" applyProtection="1">
      <alignment horizontal="center" vertical="center" wrapText="1"/>
      <protection locked="0"/>
    </xf>
    <xf numFmtId="0" fontId="45" fillId="0" borderId="99" xfId="0" applyFont="1" applyFill="1" applyBorder="1" applyAlignment="1" applyProtection="1">
      <alignment horizontal="center" vertical="center" wrapText="1"/>
      <protection locked="0"/>
    </xf>
    <xf numFmtId="0" fontId="45" fillId="0" borderId="112" xfId="0" applyFont="1" applyFill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vertical="center"/>
      <protection locked="0"/>
    </xf>
    <xf numFmtId="0" fontId="0" fillId="0" borderId="103" xfId="0" applyFont="1" applyBorder="1" applyAlignment="1" applyProtection="1">
      <alignment vertical="center"/>
      <protection locked="0"/>
    </xf>
    <xf numFmtId="0" fontId="0" fillId="0" borderId="11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wrapText="1"/>
    </xf>
    <xf numFmtId="1" fontId="0" fillId="0" borderId="64" xfId="0" applyNumberFormat="1" applyFont="1" applyBorder="1" applyAlignment="1" applyProtection="1">
      <alignment wrapText="1"/>
    </xf>
    <xf numFmtId="1" fontId="0" fillId="0" borderId="62" xfId="0" applyNumberFormat="1" applyFont="1" applyBorder="1" applyAlignment="1" applyProtection="1">
      <alignment wrapText="1"/>
    </xf>
    <xf numFmtId="0" fontId="5" fillId="15" borderId="99" xfId="0" applyFont="1" applyFill="1" applyBorder="1" applyAlignment="1" applyProtection="1">
      <alignment horizontal="left" vertical="top" wrapText="1"/>
    </xf>
    <xf numFmtId="1" fontId="0" fillId="0" borderId="65" xfId="0" applyNumberFormat="1" applyFont="1" applyBorder="1" applyAlignment="1" applyProtection="1">
      <alignment wrapText="1"/>
    </xf>
    <xf numFmtId="0" fontId="5" fillId="5" borderId="42" xfId="0" applyFont="1" applyFill="1" applyBorder="1" applyAlignment="1" applyProtection="1">
      <alignment horizontal="left" vertical="top" wrapText="1"/>
    </xf>
    <xf numFmtId="0" fontId="5" fillId="15" borderId="42" xfId="0" applyFont="1" applyFill="1" applyBorder="1" applyAlignment="1" applyProtection="1">
      <alignment vertical="center"/>
    </xf>
    <xf numFmtId="1" fontId="0" fillId="0" borderId="0" xfId="0" applyNumberFormat="1" applyFont="1" applyAlignment="1" applyProtection="1">
      <alignment wrapText="1"/>
    </xf>
    <xf numFmtId="0" fontId="5" fillId="5" borderId="99" xfId="0" applyFont="1" applyFill="1" applyBorder="1" applyAlignment="1" applyProtection="1">
      <alignment vertical="center" wrapText="1"/>
    </xf>
    <xf numFmtId="0" fontId="5" fillId="15" borderId="99" xfId="0" applyFont="1" applyFill="1" applyBorder="1" applyAlignment="1" applyProtection="1">
      <alignment vertical="center"/>
    </xf>
    <xf numFmtId="0" fontId="5" fillId="5" borderId="99" xfId="0" applyFont="1" applyFill="1" applyBorder="1" applyAlignment="1" applyProtection="1">
      <alignment vertical="top" wrapText="1"/>
    </xf>
    <xf numFmtId="0" fontId="5" fillId="15" borderId="99" xfId="0" applyFont="1" applyFill="1" applyBorder="1" applyAlignment="1" applyProtection="1">
      <alignment vertical="center" wrapText="1"/>
    </xf>
    <xf numFmtId="0" fontId="0" fillId="5" borderId="0" xfId="0" applyFont="1" applyFill="1" applyAlignment="1" applyProtection="1">
      <alignment wrapText="1"/>
    </xf>
    <xf numFmtId="0" fontId="1" fillId="0" borderId="46" xfId="0" applyFont="1" applyFill="1" applyBorder="1" applyAlignment="1" applyProtection="1">
      <alignment horizontal="center" vertical="center" wrapText="1"/>
      <protection locked="0"/>
    </xf>
    <xf numFmtId="0" fontId="1" fillId="0" borderId="99" xfId="0" applyFont="1" applyFill="1" applyBorder="1" applyAlignment="1" applyProtection="1">
      <alignment horizontal="center" vertical="center" wrapText="1"/>
      <protection locked="0"/>
    </xf>
    <xf numFmtId="0" fontId="1" fillId="0" borderId="112" xfId="0" applyFont="1" applyFill="1" applyBorder="1" applyAlignment="1" applyProtection="1">
      <alignment horizontal="center" vertical="center" wrapText="1"/>
      <protection locked="0"/>
    </xf>
    <xf numFmtId="0" fontId="5" fillId="15" borderId="99" xfId="0" applyFont="1" applyFill="1" applyBorder="1" applyAlignment="1" applyProtection="1">
      <alignment horizontal="left" vertical="top"/>
    </xf>
    <xf numFmtId="1" fontId="0" fillId="0" borderId="0" xfId="0" applyNumberFormat="1" applyFont="1" applyProtection="1"/>
    <xf numFmtId="0" fontId="5" fillId="5" borderId="20" xfId="0" applyFont="1" applyFill="1" applyBorder="1" applyAlignment="1" applyProtection="1">
      <alignment horizontal="left" vertical="top" wrapText="1"/>
    </xf>
    <xf numFmtId="0" fontId="5" fillId="5" borderId="42" xfId="0" applyFont="1" applyFill="1" applyBorder="1" applyAlignment="1" applyProtection="1">
      <alignment horizontal="left" vertical="top"/>
    </xf>
    <xf numFmtId="0" fontId="5" fillId="0" borderId="20" xfId="0" applyFont="1" applyBorder="1" applyAlignment="1" applyProtection="1">
      <alignment horizontal="left" vertical="top"/>
    </xf>
    <xf numFmtId="0" fontId="5" fillId="15" borderId="42" xfId="0" applyFont="1" applyFill="1" applyBorder="1" applyAlignment="1" applyProtection="1">
      <alignment horizontal="left" vertical="top" wrapText="1"/>
    </xf>
    <xf numFmtId="0" fontId="5" fillId="5" borderId="99" xfId="0" applyFont="1" applyFill="1" applyBorder="1" applyAlignment="1" applyProtection="1">
      <alignment horizontal="left" vertical="top"/>
    </xf>
    <xf numFmtId="0" fontId="5" fillId="0" borderId="112" xfId="0" applyFont="1" applyBorder="1" applyAlignment="1" applyProtection="1">
      <alignment horizontal="left" vertical="top"/>
    </xf>
    <xf numFmtId="0" fontId="5" fillId="5" borderId="112" xfId="0" applyFont="1" applyFill="1" applyBorder="1" applyAlignment="1" applyProtection="1">
      <alignment horizontal="left" vertical="top"/>
    </xf>
    <xf numFmtId="0" fontId="45" fillId="0" borderId="155" xfId="0" applyFont="1" applyFill="1" applyBorder="1" applyAlignment="1" applyProtection="1">
      <alignment horizontal="center" vertical="center" wrapText="1"/>
      <protection locked="0"/>
    </xf>
    <xf numFmtId="0" fontId="45" fillId="0" borderId="158" xfId="0" applyFont="1" applyFill="1" applyBorder="1" applyAlignment="1" applyProtection="1">
      <alignment horizontal="center" vertical="center" wrapText="1"/>
      <protection locked="0"/>
    </xf>
    <xf numFmtId="0" fontId="45" fillId="0" borderId="162" xfId="0" applyFont="1" applyFill="1" applyBorder="1" applyAlignment="1" applyProtection="1">
      <alignment horizontal="center" vertical="center" wrapText="1"/>
      <protection locked="0"/>
    </xf>
    <xf numFmtId="0" fontId="1" fillId="0" borderId="156" xfId="0" applyFont="1" applyFill="1" applyBorder="1" applyAlignment="1" applyProtection="1">
      <alignment horizontal="center" vertical="center" wrapText="1"/>
      <protection locked="0"/>
    </xf>
    <xf numFmtId="0" fontId="1" fillId="0" borderId="159" xfId="0" applyFont="1" applyFill="1" applyBorder="1" applyAlignment="1" applyProtection="1">
      <alignment horizontal="center" vertical="center" wrapText="1"/>
      <protection locked="0"/>
    </xf>
    <xf numFmtId="0" fontId="1" fillId="0" borderId="163" xfId="0" applyFont="1" applyFill="1" applyBorder="1" applyAlignment="1" applyProtection="1">
      <alignment horizontal="center" vertical="center" wrapText="1"/>
      <protection locked="0"/>
    </xf>
    <xf numFmtId="0" fontId="5" fillId="15" borderId="20" xfId="0" applyFont="1" applyFill="1" applyBorder="1" applyAlignment="1" applyProtection="1">
      <alignment vertical="top" wrapText="1"/>
    </xf>
    <xf numFmtId="0" fontId="5" fillId="0" borderId="99" xfId="0" applyFont="1" applyFill="1" applyBorder="1" applyAlignment="1" applyProtection="1">
      <alignment vertical="top" wrapText="1"/>
    </xf>
    <xf numFmtId="0" fontId="33" fillId="0" borderId="20" xfId="0" applyFont="1" applyFill="1" applyBorder="1" applyAlignment="1" applyProtection="1">
      <alignment vertical="top" wrapText="1"/>
    </xf>
    <xf numFmtId="0" fontId="5" fillId="0" borderId="42" xfId="0" applyFont="1" applyFill="1" applyBorder="1" applyAlignment="1" applyProtection="1">
      <alignment vertical="top" wrapText="1"/>
    </xf>
    <xf numFmtId="0" fontId="5" fillId="15" borderId="42" xfId="0" applyFont="1" applyFill="1" applyBorder="1" applyAlignment="1" applyProtection="1">
      <alignment vertical="top" wrapText="1"/>
    </xf>
    <xf numFmtId="0" fontId="5" fillId="0" borderId="20" xfId="0" applyFont="1" applyFill="1" applyBorder="1" applyAlignment="1" applyProtection="1">
      <alignment vertical="top" wrapText="1"/>
    </xf>
    <xf numFmtId="0" fontId="5" fillId="15" borderId="99" xfId="0" applyFont="1" applyFill="1" applyBorder="1" applyAlignment="1" applyProtection="1">
      <alignment vertical="top" wrapText="1"/>
    </xf>
    <xf numFmtId="0" fontId="1" fillId="0" borderId="56" xfId="0" applyFont="1" applyBorder="1" applyAlignment="1" applyProtection="1">
      <alignment horizontal="center" vertical="center"/>
    </xf>
    <xf numFmtId="0" fontId="1" fillId="0" borderId="102" xfId="0" applyFont="1" applyBorder="1" applyAlignment="1" applyProtection="1">
      <alignment horizontal="center" vertical="center"/>
    </xf>
    <xf numFmtId="0" fontId="1" fillId="0" borderId="114" xfId="0" applyFont="1" applyBorder="1" applyAlignment="1" applyProtection="1">
      <alignment horizontal="center" vertical="center"/>
    </xf>
    <xf numFmtId="0" fontId="5" fillId="5" borderId="20" xfId="0" applyFont="1" applyFill="1" applyBorder="1" applyAlignment="1" applyProtection="1">
      <alignment vertical="top" wrapText="1"/>
    </xf>
    <xf numFmtId="0" fontId="5" fillId="0" borderId="112" xfId="0" applyFont="1" applyFill="1" applyBorder="1" applyAlignment="1" applyProtection="1">
      <alignment vertical="top" wrapText="1"/>
    </xf>
    <xf numFmtId="0" fontId="46" fillId="0" borderId="141" xfId="0" applyFont="1" applyBorder="1" applyAlignment="1" applyProtection="1">
      <alignment vertical="center"/>
      <protection locked="0"/>
    </xf>
    <xf numFmtId="0" fontId="42" fillId="0" borderId="140" xfId="0" applyFont="1" applyBorder="1" applyAlignment="1" applyProtection="1">
      <alignment vertical="center"/>
      <protection locked="0"/>
    </xf>
    <xf numFmtId="0" fontId="0" fillId="0" borderId="52" xfId="0" applyFont="1" applyBorder="1" applyAlignment="1" applyProtection="1">
      <alignment vertical="center"/>
      <protection locked="0"/>
    </xf>
    <xf numFmtId="0" fontId="0" fillId="0" borderId="50" xfId="0" applyFont="1" applyBorder="1" applyAlignment="1" applyProtection="1">
      <alignment vertical="center"/>
      <protection locked="0"/>
    </xf>
    <xf numFmtId="0" fontId="0" fillId="0" borderId="105" xfId="0" applyFont="1" applyBorder="1" applyAlignment="1" applyProtection="1">
      <alignment vertical="center"/>
      <protection locked="0"/>
    </xf>
    <xf numFmtId="0" fontId="1" fillId="0" borderId="132" xfId="0" applyFont="1" applyFill="1" applyBorder="1" applyAlignment="1" applyProtection="1">
      <alignment horizontal="center" vertical="center" wrapText="1"/>
      <protection locked="0"/>
    </xf>
    <xf numFmtId="0" fontId="0" fillId="0" borderId="20" xfId="0" applyFill="1" applyBorder="1" applyAlignment="1" applyProtection="1">
      <alignment horizontal="left" vertical="top" wrapText="1"/>
    </xf>
    <xf numFmtId="0" fontId="0" fillId="0" borderId="42" xfId="0" applyFill="1" applyBorder="1" applyAlignment="1" applyProtection="1">
      <alignment horizontal="left" vertical="top" wrapText="1"/>
    </xf>
    <xf numFmtId="0" fontId="0" fillId="5" borderId="42" xfId="0" applyFont="1" applyFill="1" applyBorder="1" applyAlignment="1" applyProtection="1">
      <alignment horizontal="left" vertical="top" wrapText="1"/>
    </xf>
    <xf numFmtId="0" fontId="0" fillId="0" borderId="112" xfId="0" applyFill="1" applyBorder="1" applyAlignment="1" applyProtection="1">
      <alignment horizontal="left" vertical="top" wrapText="1"/>
    </xf>
    <xf numFmtId="0" fontId="0" fillId="0" borderId="112" xfId="0" applyFill="1" applyBorder="1" applyAlignment="1" applyProtection="1">
      <alignment horizontal="left" vertical="top"/>
    </xf>
    <xf numFmtId="0" fontId="1" fillId="0" borderId="171" xfId="0" applyFont="1" applyFill="1" applyBorder="1" applyAlignment="1" applyProtection="1">
      <alignment horizontal="center" vertical="center" wrapText="1"/>
      <protection locked="0"/>
    </xf>
    <xf numFmtId="1" fontId="0" fillId="5" borderId="0" xfId="0" applyNumberFormat="1" applyFont="1" applyFill="1" applyProtection="1"/>
    <xf numFmtId="0" fontId="0" fillId="5" borderId="0" xfId="0" applyFont="1" applyFill="1" applyProtection="1"/>
    <xf numFmtId="0" fontId="10" fillId="0" borderId="112" xfId="0" applyFont="1" applyBorder="1" applyAlignment="1" applyProtection="1">
      <alignment vertical="center"/>
    </xf>
    <xf numFmtId="0" fontId="5" fillId="5" borderId="112" xfId="0" applyFont="1" applyFill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left" vertical="top" wrapText="1"/>
    </xf>
    <xf numFmtId="0" fontId="10" fillId="0" borderId="43" xfId="0" applyFont="1" applyBorder="1" applyAlignment="1" applyProtection="1">
      <alignment horizontal="center" vertical="center" wrapText="1"/>
    </xf>
    <xf numFmtId="49" fontId="10" fillId="18" borderId="43" xfId="0" applyNumberFormat="1" applyFont="1" applyFill="1" applyBorder="1" applyAlignment="1" applyProtection="1">
      <alignment horizontal="center" vertical="center" wrapText="1"/>
    </xf>
    <xf numFmtId="49" fontId="10" fillId="19" borderId="43" xfId="0" applyNumberFormat="1" applyFont="1" applyFill="1" applyBorder="1" applyAlignment="1" applyProtection="1">
      <alignment horizontal="center" vertical="center" wrapText="1"/>
    </xf>
    <xf numFmtId="49" fontId="10" fillId="4" borderId="43" xfId="0" applyNumberFormat="1" applyFont="1" applyFill="1" applyBorder="1" applyAlignment="1" applyProtection="1">
      <alignment horizontal="center" vertical="center" wrapText="1"/>
    </xf>
    <xf numFmtId="49" fontId="10" fillId="20" borderId="43" xfId="0" applyNumberFormat="1" applyFont="1" applyFill="1" applyBorder="1" applyAlignment="1" applyProtection="1">
      <alignment horizontal="center" vertical="center" wrapText="1"/>
    </xf>
    <xf numFmtId="0" fontId="1" fillId="7" borderId="11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right" vertical="center"/>
    </xf>
    <xf numFmtId="0" fontId="1" fillId="0" borderId="43" xfId="0" applyFont="1" applyBorder="1" applyAlignment="1" applyProtection="1">
      <alignment horizontal="center" vertical="center"/>
    </xf>
    <xf numFmtId="0" fontId="1" fillId="0" borderId="54" xfId="0" applyFont="1" applyBorder="1" applyAlignment="1" applyProtection="1">
      <alignment horizontal="center" vertical="center"/>
    </xf>
    <xf numFmtId="0" fontId="5" fillId="0" borderId="99" xfId="0" applyFont="1" applyBorder="1" applyAlignment="1" applyProtection="1">
      <alignment horizontal="left" vertical="top" wrapText="1"/>
    </xf>
    <xf numFmtId="0" fontId="5" fillId="0" borderId="42" xfId="0" applyFont="1" applyBorder="1" applyAlignment="1" applyProtection="1">
      <alignment horizontal="left" vertical="top" wrapText="1"/>
    </xf>
    <xf numFmtId="0" fontId="10" fillId="0" borderId="102" xfId="0" applyFont="1" applyFill="1" applyBorder="1" applyAlignment="1" applyProtection="1">
      <alignment horizontal="center" vertical="center" wrapText="1"/>
    </xf>
    <xf numFmtId="0" fontId="5" fillId="5" borderId="99" xfId="0" applyFont="1" applyFill="1" applyBorder="1" applyAlignment="1" applyProtection="1">
      <alignment horizontal="left" vertical="top" wrapText="1"/>
    </xf>
    <xf numFmtId="0" fontId="10" fillId="5" borderId="102" xfId="0" applyFont="1" applyFill="1" applyBorder="1" applyAlignment="1" applyProtection="1">
      <alignment horizontal="center" vertical="center" wrapText="1"/>
    </xf>
    <xf numFmtId="0" fontId="10" fillId="5" borderId="114" xfId="0" applyFont="1" applyFill="1" applyBorder="1" applyAlignment="1" applyProtection="1">
      <alignment horizontal="center" vertical="center" wrapText="1"/>
    </xf>
    <xf numFmtId="0" fontId="5" fillId="0" borderId="99" xfId="0" applyFont="1" applyBorder="1" applyAlignment="1" applyProtection="1">
      <alignment horizontal="left" vertical="top"/>
    </xf>
    <xf numFmtId="0" fontId="5" fillId="0" borderId="42" xfId="0" applyFont="1" applyBorder="1" applyAlignment="1" applyProtection="1">
      <alignment horizontal="left" vertical="top"/>
    </xf>
    <xf numFmtId="0" fontId="0" fillId="0" borderId="0" xfId="0" applyProtection="1">
      <protection locked="0"/>
    </xf>
    <xf numFmtId="0" fontId="48" fillId="0" borderId="44" xfId="0" applyFont="1" applyFill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right" vertical="center"/>
      <protection locked="0"/>
    </xf>
    <xf numFmtId="0" fontId="0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9" fontId="0" fillId="0" borderId="0" xfId="0" applyNumberFormat="1" applyFont="1" applyBorder="1" applyAlignment="1" applyProtection="1">
      <alignment horizontal="center" vertical="center"/>
      <protection locked="0"/>
    </xf>
    <xf numFmtId="2" fontId="0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1" fontId="1" fillId="0" borderId="0" xfId="0" applyNumberFormat="1" applyFont="1" applyBorder="1" applyAlignment="1" applyProtection="1">
      <alignment horizontal="center" vertical="center"/>
      <protection locked="0"/>
    </xf>
    <xf numFmtId="2" fontId="1" fillId="0" borderId="0" xfId="0" applyNumberFormat="1" applyFont="1" applyBorder="1" applyAlignment="1" applyProtection="1">
      <alignment horizontal="center" vertical="center"/>
      <protection locked="0"/>
    </xf>
    <xf numFmtId="1" fontId="5" fillId="0" borderId="0" xfId="0" applyNumberFormat="1" applyFont="1" applyBorder="1" applyAlignment="1" applyProtection="1">
      <alignment horizontal="center" vertical="center"/>
      <protection locked="0"/>
    </xf>
    <xf numFmtId="1" fontId="0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 wrapText="1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right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Protection="1">
      <protection locked="0"/>
    </xf>
    <xf numFmtId="0" fontId="1" fillId="5" borderId="200" xfId="0" applyFont="1" applyFill="1" applyBorder="1" applyAlignment="1" applyProtection="1">
      <alignment horizontal="center" vertical="center" wrapText="1"/>
    </xf>
    <xf numFmtId="0" fontId="21" fillId="5" borderId="200" xfId="0" applyFont="1" applyFill="1" applyBorder="1" applyAlignment="1" applyProtection="1">
      <alignment horizontal="left" wrapText="1"/>
    </xf>
    <xf numFmtId="0" fontId="0" fillId="3" borderId="200" xfId="0" applyFill="1" applyBorder="1" applyAlignment="1" applyProtection="1">
      <alignment horizontal="right" vertical="center" wrapText="1"/>
    </xf>
    <xf numFmtId="0" fontId="5" fillId="5" borderId="200" xfId="0" applyFont="1" applyFill="1" applyBorder="1" applyAlignment="1" applyProtection="1">
      <alignment horizontal="right" vertical="center"/>
    </xf>
    <xf numFmtId="0" fontId="1" fillId="5" borderId="201" xfId="0" applyFont="1" applyFill="1" applyBorder="1" applyAlignment="1" applyProtection="1">
      <alignment horizontal="center" vertical="center" wrapText="1"/>
    </xf>
    <xf numFmtId="0" fontId="21" fillId="5" borderId="201" xfId="0" applyFont="1" applyFill="1" applyBorder="1" applyAlignment="1" applyProtection="1">
      <alignment horizontal="left" wrapText="1"/>
    </xf>
    <xf numFmtId="0" fontId="0" fillId="3" borderId="201" xfId="0" applyFill="1" applyBorder="1" applyAlignment="1" applyProtection="1">
      <alignment horizontal="right" vertical="top" wrapText="1"/>
    </xf>
    <xf numFmtId="0" fontId="5" fillId="5" borderId="201" xfId="0" applyFont="1" applyFill="1" applyBorder="1" applyAlignment="1" applyProtection="1">
      <alignment horizontal="right" vertical="center"/>
    </xf>
    <xf numFmtId="0" fontId="1" fillId="5" borderId="200" xfId="0" applyFont="1" applyFill="1" applyBorder="1" applyAlignment="1" applyProtection="1">
      <alignment horizontal="left" vertical="top" wrapText="1"/>
    </xf>
    <xf numFmtId="0" fontId="21" fillId="5" borderId="200" xfId="0" applyFont="1" applyFill="1" applyBorder="1" applyAlignment="1" applyProtection="1">
      <alignment horizontal="left" vertical="top" wrapText="1"/>
    </xf>
    <xf numFmtId="0" fontId="0" fillId="3" borderId="200" xfId="0" applyFill="1" applyBorder="1" applyAlignment="1" applyProtection="1">
      <alignment horizontal="right" vertical="top" wrapText="1"/>
    </xf>
    <xf numFmtId="0" fontId="5" fillId="5" borderId="200" xfId="0" applyFont="1" applyFill="1" applyBorder="1" applyAlignment="1" applyProtection="1">
      <alignment horizontal="left" vertical="top" wrapText="1"/>
    </xf>
    <xf numFmtId="0" fontId="0" fillId="5" borderId="201" xfId="0" applyFont="1" applyFill="1" applyBorder="1" applyAlignment="1" applyProtection="1">
      <alignment horizontal="left" vertical="top" wrapText="1"/>
    </xf>
    <xf numFmtId="0" fontId="1" fillId="5" borderId="201" xfId="0" applyFont="1" applyFill="1" applyBorder="1" applyAlignment="1" applyProtection="1">
      <alignment horizontal="left" vertical="top" wrapText="1"/>
    </xf>
    <xf numFmtId="0" fontId="0" fillId="5" borderId="201" xfId="0" applyFont="1" applyFill="1" applyBorder="1" applyAlignment="1" applyProtection="1">
      <alignment horizontal="right" vertical="top" wrapText="1"/>
    </xf>
    <xf numFmtId="0" fontId="5" fillId="3" borderId="201" xfId="0" applyFont="1" applyFill="1" applyBorder="1" applyAlignment="1" applyProtection="1">
      <alignment horizontal="left" vertical="top" wrapText="1"/>
    </xf>
    <xf numFmtId="0" fontId="13" fillId="0" borderId="201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 applyProtection="1">
      <alignment horizontal="left" vertical="top" wrapText="1"/>
      <protection locked="0"/>
    </xf>
    <xf numFmtId="0" fontId="0" fillId="0" borderId="0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 applyProtection="1">
      <alignment horizontal="left" vertical="top" wrapText="1"/>
      <protection locked="0"/>
    </xf>
    <xf numFmtId="0" fontId="0" fillId="0" borderId="0" xfId="0" applyFont="1" applyFill="1" applyBorder="1" applyAlignment="1" applyProtection="1">
      <alignment horizontal="left" vertical="top" wrapText="1"/>
      <protection locked="0"/>
    </xf>
    <xf numFmtId="9" fontId="0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15" fontId="9" fillId="0" borderId="0" xfId="0" applyNumberFormat="1" applyFont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0" fontId="7" fillId="5" borderId="0" xfId="0" applyFont="1" applyFill="1" applyBorder="1" applyAlignment="1" applyProtection="1">
      <alignment vertical="center" wrapText="1"/>
      <protection locked="0"/>
    </xf>
    <xf numFmtId="9" fontId="0" fillId="0" borderId="44" xfId="0" applyNumberFormat="1" applyFont="1" applyFill="1" applyBorder="1" applyAlignment="1" applyProtection="1">
      <alignment horizontal="center" vertical="center"/>
      <protection locked="0"/>
    </xf>
    <xf numFmtId="9" fontId="1" fillId="14" borderId="116" xfId="0" applyNumberFormat="1" applyFont="1" applyFill="1" applyBorder="1" applyAlignment="1" applyProtection="1">
      <alignment horizontal="left" vertical="top" wrapText="1"/>
      <protection locked="0"/>
    </xf>
    <xf numFmtId="2" fontId="1" fillId="14" borderId="80" xfId="0" applyNumberFormat="1" applyFont="1" applyFill="1" applyBorder="1" applyAlignment="1" applyProtection="1">
      <alignment horizontal="left" vertical="top" wrapText="1"/>
      <protection locked="0"/>
    </xf>
    <xf numFmtId="1" fontId="5" fillId="0" borderId="119" xfId="0" applyNumberFormat="1" applyFont="1" applyBorder="1" applyAlignment="1" applyProtection="1">
      <alignment horizontal="left" vertical="top" wrapText="1"/>
      <protection locked="0"/>
    </xf>
    <xf numFmtId="2" fontId="5" fillId="0" borderId="81" xfId="0" applyNumberFormat="1" applyFont="1" applyBorder="1" applyAlignment="1" applyProtection="1">
      <alignment horizontal="left" vertical="top" wrapText="1"/>
      <protection locked="0"/>
    </xf>
    <xf numFmtId="1" fontId="5" fillId="0" borderId="44" xfId="0" applyNumberFormat="1" applyFont="1" applyBorder="1" applyAlignment="1" applyProtection="1">
      <alignment horizontal="center" vertical="center"/>
      <protection locked="0"/>
    </xf>
    <xf numFmtId="2" fontId="1" fillId="14" borderId="82" xfId="0" applyNumberFormat="1" applyFont="1" applyFill="1" applyBorder="1" applyAlignment="1" applyProtection="1">
      <alignment horizontal="left" vertical="top" wrapText="1"/>
      <protection locked="0"/>
    </xf>
    <xf numFmtId="1" fontId="10" fillId="0" borderId="44" xfId="0" applyNumberFormat="1" applyFont="1" applyBorder="1" applyAlignment="1" applyProtection="1">
      <alignment horizontal="center" vertical="center"/>
      <protection locked="0"/>
    </xf>
    <xf numFmtId="2" fontId="5" fillId="0" borderId="82" xfId="0" applyNumberFormat="1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9" fontId="1" fillId="0" borderId="40" xfId="0" applyNumberFormat="1" applyFont="1" applyBorder="1" applyAlignment="1" applyProtection="1">
      <alignment horizontal="left" vertical="top" wrapText="1"/>
      <protection locked="0"/>
    </xf>
    <xf numFmtId="2" fontId="5" fillId="0" borderId="0" xfId="0" applyNumberFormat="1" applyFont="1" applyBorder="1" applyAlignment="1" applyProtection="1">
      <alignment horizontal="left" vertical="top" wrapText="1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15" fillId="0" borderId="0" xfId="0" applyFont="1" applyFill="1" applyBorder="1" applyAlignment="1" applyProtection="1">
      <alignment horizontal="left" vertical="top" wrapText="1"/>
      <protection locked="0"/>
    </xf>
    <xf numFmtId="0" fontId="17" fillId="0" borderId="0" xfId="0" applyFont="1" applyFill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14" fontId="3" fillId="0" borderId="1" xfId="0" applyNumberFormat="1" applyFont="1" applyFill="1" applyBorder="1" applyAlignment="1" applyProtection="1">
      <alignment horizontal="left" vertical="top" wrapText="1"/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5" fillId="5" borderId="200" xfId="0" applyFont="1" applyFill="1" applyBorder="1" applyAlignment="1" applyProtection="1">
      <alignment horizontal="center" vertical="center"/>
    </xf>
    <xf numFmtId="0" fontId="0" fillId="5" borderId="201" xfId="0" applyFont="1" applyFill="1" applyBorder="1" applyAlignment="1" applyProtection="1">
      <alignment vertical="center"/>
    </xf>
    <xf numFmtId="0" fontId="0" fillId="5" borderId="201" xfId="0" applyFont="1" applyFill="1" applyBorder="1" applyAlignment="1" applyProtection="1">
      <alignment horizontal="right" vertical="center" wrapText="1"/>
    </xf>
    <xf numFmtId="0" fontId="5" fillId="0" borderId="201" xfId="0" applyFont="1" applyFill="1" applyBorder="1" applyAlignment="1" applyProtection="1">
      <alignment vertical="center"/>
    </xf>
    <xf numFmtId="0" fontId="5" fillId="0" borderId="201" xfId="0" applyFont="1" applyBorder="1" applyAlignment="1" applyProtection="1">
      <alignment vertical="center" wrapText="1"/>
    </xf>
    <xf numFmtId="0" fontId="5" fillId="0" borderId="201" xfId="0" applyFont="1" applyBorder="1" applyAlignment="1" applyProtection="1">
      <alignment horizontal="right" vertical="center"/>
    </xf>
    <xf numFmtId="0" fontId="13" fillId="0" borderId="20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 vertical="center"/>
    </xf>
    <xf numFmtId="0" fontId="10" fillId="5" borderId="102" xfId="0" applyFont="1" applyFill="1" applyBorder="1" applyAlignment="1" applyProtection="1">
      <alignment horizontal="center" vertical="center" wrapText="1"/>
    </xf>
    <xf numFmtId="0" fontId="5" fillId="5" borderId="99" xfId="0" applyFont="1" applyFill="1" applyBorder="1" applyAlignment="1" applyProtection="1">
      <alignment horizontal="left" vertical="top" wrapText="1"/>
    </xf>
    <xf numFmtId="0" fontId="5" fillId="0" borderId="99" xfId="0" applyFont="1" applyBorder="1" applyAlignment="1" applyProtection="1">
      <alignment horizontal="left" vertical="top" wrapText="1"/>
    </xf>
    <xf numFmtId="0" fontId="10" fillId="0" borderId="102" xfId="0" applyFont="1" applyFill="1" applyBorder="1" applyAlignment="1" applyProtection="1">
      <alignment horizontal="center" vertical="center" wrapText="1"/>
    </xf>
    <xf numFmtId="0" fontId="10" fillId="0" borderId="114" xfId="0" applyFont="1" applyFill="1" applyBorder="1" applyAlignment="1" applyProtection="1">
      <alignment horizontal="center" vertical="center" wrapText="1"/>
    </xf>
    <xf numFmtId="2" fontId="5" fillId="0" borderId="63" xfId="0" applyNumberFormat="1" applyFont="1" applyBorder="1" applyAlignment="1" applyProtection="1">
      <alignment horizontal="center" vertical="center" wrapText="1"/>
    </xf>
    <xf numFmtId="0" fontId="1" fillId="0" borderId="54" xfId="0" applyFont="1" applyBorder="1" applyAlignment="1" applyProtection="1">
      <alignment horizontal="center" vertical="center" wrapText="1"/>
    </xf>
    <xf numFmtId="0" fontId="5" fillId="0" borderId="99" xfId="0" applyFont="1" applyFill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right" vertical="center" wrapText="1"/>
    </xf>
    <xf numFmtId="2" fontId="0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23" borderId="52" xfId="0" applyFont="1" applyFill="1" applyBorder="1" applyAlignment="1" applyProtection="1">
      <alignment horizontal="center" vertical="center"/>
    </xf>
    <xf numFmtId="0" fontId="2" fillId="23" borderId="103" xfId="0" applyFont="1" applyFill="1" applyBorder="1" applyAlignment="1" applyProtection="1">
      <alignment horizontal="center" vertical="center"/>
    </xf>
    <xf numFmtId="0" fontId="2" fillId="23" borderId="115" xfId="0" applyFont="1" applyFill="1" applyBorder="1" applyAlignment="1" applyProtection="1">
      <alignment horizontal="center" vertical="center"/>
    </xf>
    <xf numFmtId="0" fontId="2" fillId="23" borderId="113" xfId="0" applyFont="1" applyFill="1" applyBorder="1" applyAlignment="1" applyProtection="1">
      <alignment horizontal="center" vertical="center"/>
    </xf>
    <xf numFmtId="0" fontId="2" fillId="23" borderId="52" xfId="0" applyFont="1" applyFill="1" applyBorder="1" applyAlignment="1" applyProtection="1">
      <alignment horizontal="center" vertical="center" wrapText="1"/>
    </xf>
    <xf numFmtId="1" fontId="0" fillId="0" borderId="0" xfId="0" applyNumberFormat="1" applyFont="1" applyAlignment="1" applyProtection="1">
      <alignment horizontal="center"/>
      <protection locked="0"/>
    </xf>
    <xf numFmtId="0" fontId="2" fillId="23" borderId="103" xfId="0" applyFont="1" applyFill="1" applyBorder="1" applyAlignment="1" applyProtection="1">
      <alignment horizontal="center" vertical="center" wrapText="1"/>
    </xf>
    <xf numFmtId="0" fontId="2" fillId="23" borderId="113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horizontal="righ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3" borderId="115" xfId="0" applyFont="1" applyFill="1" applyBorder="1" applyAlignment="1" applyProtection="1">
      <alignment horizontal="center" vertical="center" wrapText="1"/>
    </xf>
    <xf numFmtId="9" fontId="1" fillId="14" borderId="38" xfId="0" applyNumberFormat="1" applyFont="1" applyFill="1" applyBorder="1" applyAlignment="1" applyProtection="1">
      <alignment horizontal="center" vertical="center"/>
    </xf>
    <xf numFmtId="2" fontId="1" fillId="14" borderId="36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Border="1" applyAlignment="1" applyProtection="1">
      <alignment horizontal="center" vertical="center"/>
    </xf>
    <xf numFmtId="2" fontId="5" fillId="0" borderId="120" xfId="0" applyNumberFormat="1" applyFont="1" applyBorder="1" applyAlignment="1" applyProtection="1">
      <alignment horizontal="center" vertical="center"/>
    </xf>
    <xf numFmtId="2" fontId="5" fillId="0" borderId="197" xfId="0" applyNumberFormat="1" applyFont="1" applyBorder="1" applyAlignment="1" applyProtection="1">
      <alignment horizontal="center" vertical="center"/>
    </xf>
    <xf numFmtId="1" fontId="0" fillId="0" borderId="64" xfId="0" applyNumberFormat="1" applyFont="1" applyBorder="1" applyProtection="1"/>
    <xf numFmtId="2" fontId="5" fillId="0" borderId="198" xfId="0" applyNumberFormat="1" applyFont="1" applyBorder="1" applyAlignment="1" applyProtection="1">
      <alignment horizontal="center" vertical="center"/>
    </xf>
    <xf numFmtId="1" fontId="0" fillId="0" borderId="62" xfId="0" applyNumberFormat="1" applyFont="1" applyBorder="1" applyProtection="1"/>
    <xf numFmtId="2" fontId="5" fillId="0" borderId="62" xfId="0" applyNumberFormat="1" applyFont="1" applyBorder="1" applyAlignment="1" applyProtection="1">
      <alignment horizontal="center" vertical="center"/>
    </xf>
    <xf numFmtId="1" fontId="0" fillId="0" borderId="65" xfId="0" applyNumberFormat="1" applyFont="1" applyBorder="1" applyProtection="1"/>
    <xf numFmtId="2" fontId="5" fillId="0" borderId="63" xfId="0" applyNumberFormat="1" applyFont="1" applyBorder="1" applyAlignment="1" applyProtection="1">
      <alignment horizontal="center" vertical="center"/>
    </xf>
    <xf numFmtId="9" fontId="1" fillId="14" borderId="38" xfId="35" applyFont="1" applyFill="1" applyBorder="1" applyAlignment="1" applyProtection="1">
      <alignment horizontal="center" vertical="center"/>
    </xf>
    <xf numFmtId="2" fontId="10" fillId="14" borderId="36" xfId="0" applyNumberFormat="1" applyFont="1" applyFill="1" applyBorder="1" applyAlignment="1" applyProtection="1">
      <alignment horizontal="center" vertical="center"/>
    </xf>
    <xf numFmtId="2" fontId="21" fillId="5" borderId="120" xfId="35" applyNumberFormat="1" applyFont="1" applyFill="1" applyBorder="1" applyAlignment="1" applyProtection="1">
      <alignment horizontal="center" vertical="center"/>
    </xf>
    <xf numFmtId="2" fontId="5" fillId="0" borderId="61" xfId="0" applyNumberFormat="1" applyFont="1" applyBorder="1" applyAlignment="1" applyProtection="1">
      <alignment horizontal="center" vertical="center"/>
    </xf>
    <xf numFmtId="165" fontId="1" fillId="14" borderId="38" xfId="35" applyNumberFormat="1" applyFont="1" applyFill="1" applyBorder="1" applyAlignment="1" applyProtection="1">
      <alignment horizontal="center" vertical="center"/>
    </xf>
    <xf numFmtId="164" fontId="10" fillId="14" borderId="36" xfId="0" applyNumberFormat="1" applyFont="1" applyFill="1" applyBorder="1" applyAlignment="1" applyProtection="1">
      <alignment horizontal="center" vertical="center"/>
    </xf>
    <xf numFmtId="2" fontId="5" fillId="0" borderId="60" xfId="0" applyNumberFormat="1" applyFont="1" applyBorder="1" applyAlignment="1" applyProtection="1">
      <alignment horizontal="center" vertical="center"/>
    </xf>
    <xf numFmtId="10" fontId="1" fillId="0" borderId="0" xfId="0" applyNumberFormat="1" applyFont="1" applyBorder="1" applyAlignment="1" applyProtection="1">
      <alignment horizontal="center" vertical="center"/>
    </xf>
    <xf numFmtId="9" fontId="1" fillId="5" borderId="0" xfId="0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top" wrapText="1"/>
      <protection locked="0"/>
    </xf>
    <xf numFmtId="0" fontId="36" fillId="0" borderId="188" xfId="0" applyFont="1" applyBorder="1" applyAlignment="1" applyProtection="1">
      <alignment horizontal="center" vertical="center"/>
    </xf>
    <xf numFmtId="0" fontId="36" fillId="0" borderId="190" xfId="0" applyFont="1" applyBorder="1" applyAlignment="1" applyProtection="1">
      <alignment horizontal="center" vertical="center"/>
    </xf>
    <xf numFmtId="0" fontId="36" fillId="0" borderId="192" xfId="0" applyFont="1" applyBorder="1" applyAlignment="1" applyProtection="1">
      <alignment horizontal="center" vertical="center"/>
    </xf>
    <xf numFmtId="0" fontId="11" fillId="0" borderId="180" xfId="0" applyFont="1" applyBorder="1" applyAlignment="1" applyProtection="1">
      <alignment horizontal="center" vertical="center"/>
    </xf>
    <xf numFmtId="0" fontId="36" fillId="0" borderId="180" xfId="0" applyFont="1" applyBorder="1" applyAlignment="1" applyProtection="1">
      <alignment horizontal="center" vertical="center"/>
    </xf>
    <xf numFmtId="0" fontId="11" fillId="0" borderId="180" xfId="0" applyFont="1" applyFill="1" applyBorder="1" applyAlignment="1" applyProtection="1">
      <alignment horizontal="center" vertical="center"/>
    </xf>
    <xf numFmtId="0" fontId="36" fillId="0" borderId="180" xfId="0" applyFont="1" applyFill="1" applyBorder="1" applyAlignment="1" applyProtection="1">
      <alignment horizontal="center" vertical="center"/>
    </xf>
    <xf numFmtId="0" fontId="36" fillId="0" borderId="181" xfId="0" applyFont="1" applyFill="1" applyBorder="1" applyAlignment="1" applyProtection="1">
      <alignment horizontal="center" vertical="center"/>
    </xf>
    <xf numFmtId="0" fontId="11" fillId="0" borderId="102" xfId="0" applyFont="1" applyBorder="1" applyAlignment="1" applyProtection="1">
      <alignment horizontal="center" vertical="center"/>
    </xf>
    <xf numFmtId="0" fontId="36" fillId="0" borderId="102" xfId="0" applyFont="1" applyBorder="1" applyAlignment="1" applyProtection="1">
      <alignment horizontal="center" vertical="center"/>
    </xf>
    <xf numFmtId="0" fontId="11" fillId="0" borderId="102" xfId="0" applyFont="1" applyFill="1" applyBorder="1" applyAlignment="1" applyProtection="1">
      <alignment horizontal="center" vertical="center"/>
    </xf>
    <xf numFmtId="0" fontId="36" fillId="0" borderId="102" xfId="0" applyFont="1" applyFill="1" applyBorder="1" applyAlignment="1" applyProtection="1">
      <alignment horizontal="center" vertical="center"/>
    </xf>
    <xf numFmtId="0" fontId="36" fillId="0" borderId="104" xfId="0" applyFont="1" applyFill="1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center" vertical="top" wrapText="1"/>
    </xf>
    <xf numFmtId="0" fontId="36" fillId="0" borderId="167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29" fillId="0" borderId="99" xfId="0" applyFont="1" applyBorder="1" applyAlignment="1" applyProtection="1">
      <alignment horizontal="center" vertical="center"/>
    </xf>
    <xf numFmtId="0" fontId="29" fillId="0" borderId="103" xfId="0" applyFont="1" applyBorder="1" applyAlignment="1" applyProtection="1">
      <alignment horizontal="center" vertical="center"/>
    </xf>
    <xf numFmtId="167" fontId="34" fillId="0" borderId="99" xfId="0" applyNumberFormat="1" applyFont="1" applyBorder="1" applyAlignment="1" applyProtection="1">
      <alignment horizontal="center" vertical="center"/>
    </xf>
    <xf numFmtId="167" fontId="34" fillId="0" borderId="103" xfId="0" applyNumberFormat="1" applyFont="1" applyBorder="1" applyAlignment="1" applyProtection="1">
      <alignment horizontal="center" vertical="center"/>
    </xf>
    <xf numFmtId="0" fontId="49" fillId="0" borderId="99" xfId="0" applyFont="1" applyBorder="1" applyAlignment="1" applyProtection="1">
      <alignment horizontal="center" vertical="center"/>
    </xf>
    <xf numFmtId="0" fontId="49" fillId="0" borderId="174" xfId="0" applyFont="1" applyBorder="1" applyAlignment="1" applyProtection="1">
      <alignment horizontal="center" vertical="center"/>
    </xf>
    <xf numFmtId="167" fontId="34" fillId="0" borderId="174" xfId="0" applyNumberFormat="1" applyFont="1" applyBorder="1" applyAlignment="1" applyProtection="1">
      <alignment horizontal="center" vertical="center"/>
    </xf>
    <xf numFmtId="167" fontId="1" fillId="22" borderId="99" xfId="0" applyNumberFormat="1" applyFont="1" applyFill="1" applyBorder="1" applyAlignment="1" applyProtection="1">
      <alignment horizontal="center"/>
    </xf>
    <xf numFmtId="167" fontId="1" fillId="22" borderId="174" xfId="0" applyNumberFormat="1" applyFont="1" applyFill="1" applyBorder="1" applyAlignment="1" applyProtection="1">
      <alignment horizontal="center"/>
    </xf>
    <xf numFmtId="0" fontId="29" fillId="0" borderId="97" xfId="0" applyFont="1" applyBorder="1" applyAlignment="1" applyProtection="1">
      <alignment horizontal="center"/>
    </xf>
    <xf numFmtId="0" fontId="29" fillId="0" borderId="176" xfId="0" applyFont="1" applyBorder="1" applyAlignment="1" applyProtection="1">
      <alignment horizontal="center"/>
    </xf>
    <xf numFmtId="0" fontId="0" fillId="0" borderId="105" xfId="0" applyFont="1" applyBorder="1" applyAlignment="1" applyProtection="1">
      <alignment horizontal="center"/>
    </xf>
    <xf numFmtId="0" fontId="0" fillId="0" borderId="106" xfId="0" applyFont="1" applyBorder="1" applyAlignment="1" applyProtection="1">
      <alignment horizontal="center"/>
    </xf>
    <xf numFmtId="0" fontId="0" fillId="0" borderId="107" xfId="0" applyFont="1" applyBorder="1" applyAlignment="1" applyProtection="1">
      <alignment horizontal="center"/>
    </xf>
    <xf numFmtId="0" fontId="49" fillId="0" borderId="103" xfId="0" applyFont="1" applyBorder="1" applyAlignment="1" applyProtection="1">
      <alignment horizontal="center" vertical="center"/>
    </xf>
    <xf numFmtId="0" fontId="0" fillId="0" borderId="105" xfId="0" applyNumberFormat="1" applyFont="1" applyBorder="1" applyAlignment="1" applyProtection="1">
      <alignment horizontal="center" vertical="center"/>
    </xf>
    <xf numFmtId="0" fontId="0" fillId="0" borderId="106" xfId="0" applyNumberFormat="1" applyFont="1" applyBorder="1" applyAlignment="1" applyProtection="1">
      <alignment horizontal="center" vertical="center"/>
    </xf>
    <xf numFmtId="0" fontId="0" fillId="0" borderId="107" xfId="0" applyNumberFormat="1" applyFont="1" applyBorder="1" applyAlignment="1" applyProtection="1">
      <alignment horizontal="center" vertical="center"/>
    </xf>
    <xf numFmtId="0" fontId="37" fillId="9" borderId="102" xfId="0" applyFont="1" applyFill="1" applyBorder="1" applyAlignment="1" applyProtection="1">
      <alignment horizontal="center" vertical="center"/>
    </xf>
    <xf numFmtId="0" fontId="37" fillId="9" borderId="99" xfId="0" applyFont="1" applyFill="1" applyBorder="1" applyAlignment="1" applyProtection="1">
      <alignment horizontal="center" vertical="center"/>
    </xf>
    <xf numFmtId="0" fontId="37" fillId="9" borderId="103" xfId="0" applyFont="1" applyFill="1" applyBorder="1" applyAlignment="1" applyProtection="1">
      <alignment horizontal="center" vertical="center"/>
    </xf>
    <xf numFmtId="0" fontId="29" fillId="0" borderId="115" xfId="0" applyFont="1" applyBorder="1" applyAlignment="1" applyProtection="1">
      <alignment horizontal="center"/>
    </xf>
    <xf numFmtId="167" fontId="34" fillId="22" borderId="57" xfId="0" applyNumberFormat="1" applyFont="1" applyFill="1" applyBorder="1" applyAlignment="1" applyProtection="1">
      <alignment horizontal="center"/>
    </xf>
    <xf numFmtId="167" fontId="34" fillId="22" borderId="58" xfId="0" applyNumberFormat="1" applyFont="1" applyFill="1" applyBorder="1" applyAlignment="1" applyProtection="1">
      <alignment horizontal="center"/>
    </xf>
    <xf numFmtId="167" fontId="34" fillId="22" borderId="59" xfId="0" applyNumberFormat="1" applyFont="1" applyFill="1" applyBorder="1" applyAlignment="1" applyProtection="1">
      <alignment horizontal="center"/>
    </xf>
    <xf numFmtId="0" fontId="29" fillId="0" borderId="99" xfId="0" applyNumberFormat="1" applyFont="1" applyBorder="1" applyAlignment="1" applyProtection="1">
      <alignment horizontal="center" vertical="center"/>
    </xf>
    <xf numFmtId="0" fontId="29" fillId="0" borderId="174" xfId="0" applyNumberFormat="1" applyFont="1" applyBorder="1" applyAlignment="1" applyProtection="1">
      <alignment horizontal="center" vertical="center"/>
    </xf>
    <xf numFmtId="0" fontId="0" fillId="0" borderId="99" xfId="0" applyFont="1" applyBorder="1" applyAlignment="1" applyProtection="1">
      <alignment horizontal="center"/>
    </xf>
    <xf numFmtId="0" fontId="0" fillId="0" borderId="174" xfId="0" applyFont="1" applyBorder="1" applyAlignment="1" applyProtection="1">
      <alignment horizontal="center"/>
    </xf>
    <xf numFmtId="167" fontId="1" fillId="22" borderId="57" xfId="0" applyNumberFormat="1" applyFont="1" applyFill="1" applyBorder="1" applyAlignment="1" applyProtection="1">
      <alignment horizontal="center"/>
    </xf>
    <xf numFmtId="167" fontId="1" fillId="22" borderId="58" xfId="0" applyNumberFormat="1" applyFont="1" applyFill="1" applyBorder="1" applyAlignment="1" applyProtection="1">
      <alignment horizontal="center"/>
    </xf>
    <xf numFmtId="167" fontId="1" fillId="22" borderId="175" xfId="0" applyNumberFormat="1" applyFont="1" applyFill="1" applyBorder="1" applyAlignment="1" applyProtection="1">
      <alignment horizontal="center"/>
    </xf>
    <xf numFmtId="167" fontId="34" fillId="22" borderId="182" xfId="0" applyNumberFormat="1" applyFont="1" applyFill="1" applyBorder="1" applyAlignment="1" applyProtection="1">
      <alignment horizontal="center"/>
    </xf>
    <xf numFmtId="167" fontId="34" fillId="22" borderId="183" xfId="0" applyNumberFormat="1" applyFont="1" applyFill="1" applyBorder="1" applyAlignment="1" applyProtection="1">
      <alignment horizontal="center"/>
    </xf>
    <xf numFmtId="167" fontId="34" fillId="22" borderId="184" xfId="0" applyNumberFormat="1" applyFont="1" applyFill="1" applyBorder="1" applyAlignment="1" applyProtection="1">
      <alignment horizontal="center"/>
    </xf>
    <xf numFmtId="0" fontId="0" fillId="0" borderId="103" xfId="0" applyFont="1" applyBorder="1" applyAlignment="1" applyProtection="1">
      <alignment horizontal="center"/>
    </xf>
    <xf numFmtId="0" fontId="29" fillId="0" borderId="174" xfId="0" applyFont="1" applyBorder="1" applyAlignment="1" applyProtection="1">
      <alignment horizontal="center" vertical="center"/>
    </xf>
    <xf numFmtId="0" fontId="37" fillId="9" borderId="180" xfId="0" applyFont="1" applyFill="1" applyBorder="1" applyAlignment="1" applyProtection="1">
      <alignment horizontal="center" vertical="center"/>
    </xf>
    <xf numFmtId="0" fontId="37" fillId="9" borderId="174" xfId="0" applyFont="1" applyFill="1" applyBorder="1" applyAlignment="1" applyProtection="1">
      <alignment horizontal="center" vertical="center"/>
    </xf>
    <xf numFmtId="167" fontId="1" fillId="22" borderId="103" xfId="0" applyNumberFormat="1" applyFont="1" applyFill="1" applyBorder="1" applyAlignment="1" applyProtection="1">
      <alignment horizontal="center"/>
    </xf>
    <xf numFmtId="0" fontId="37" fillId="8" borderId="101" xfId="0" applyFont="1" applyFill="1" applyBorder="1" applyAlignment="1" applyProtection="1">
      <alignment horizontal="center" vertical="center"/>
    </xf>
    <xf numFmtId="0" fontId="37" fillId="8" borderId="46" xfId="0" applyFont="1" applyFill="1" applyBorder="1" applyAlignment="1" applyProtection="1">
      <alignment horizontal="center" vertical="center"/>
    </xf>
    <xf numFmtId="0" fontId="37" fillId="8" borderId="47" xfId="0" applyFont="1" applyFill="1" applyBorder="1" applyAlignment="1" applyProtection="1">
      <alignment horizontal="center" vertical="center"/>
    </xf>
    <xf numFmtId="0" fontId="37" fillId="8" borderId="177" xfId="0" applyFont="1" applyFill="1" applyBorder="1" applyAlignment="1" applyProtection="1">
      <alignment horizontal="center" vertical="center"/>
    </xf>
    <xf numFmtId="0" fontId="37" fillId="8" borderId="178" xfId="0" applyFont="1" applyFill="1" applyBorder="1" applyAlignment="1" applyProtection="1">
      <alignment horizontal="center" vertical="center"/>
    </xf>
    <xf numFmtId="0" fontId="37" fillId="8" borderId="179" xfId="0" applyFont="1" applyFill="1" applyBorder="1" applyAlignment="1" applyProtection="1">
      <alignment horizontal="center" vertical="center"/>
    </xf>
    <xf numFmtId="167" fontId="34" fillId="0" borderId="99" xfId="36" quotePrefix="1" applyNumberFormat="1" applyFont="1" applyBorder="1" applyAlignment="1" applyProtection="1">
      <alignment horizontal="center" vertical="center"/>
    </xf>
    <xf numFmtId="167" fontId="34" fillId="0" borderId="99" xfId="36" applyNumberFormat="1" applyFont="1" applyBorder="1" applyAlignment="1" applyProtection="1">
      <alignment horizontal="center" vertical="center"/>
    </xf>
    <xf numFmtId="167" fontId="34" fillId="0" borderId="174" xfId="36" applyNumberFormat="1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37" fillId="8" borderId="185" xfId="0" applyFont="1" applyFill="1" applyBorder="1" applyAlignment="1" applyProtection="1">
      <alignment horizontal="center" vertical="center"/>
    </xf>
    <xf numFmtId="0" fontId="37" fillId="8" borderId="186" xfId="0" applyFont="1" applyFill="1" applyBorder="1" applyAlignment="1" applyProtection="1">
      <alignment horizontal="center" vertical="center"/>
    </xf>
    <xf numFmtId="0" fontId="37" fillId="8" borderId="187" xfId="0" applyFont="1" applyFill="1" applyBorder="1" applyAlignment="1" applyProtection="1">
      <alignment horizontal="center" vertical="center"/>
    </xf>
    <xf numFmtId="0" fontId="35" fillId="21" borderId="165" xfId="0" applyFont="1" applyFill="1" applyBorder="1" applyAlignment="1" applyProtection="1">
      <alignment horizontal="center" vertical="center"/>
    </xf>
    <xf numFmtId="0" fontId="35" fillId="21" borderId="189" xfId="0" applyFont="1" applyFill="1" applyBorder="1" applyAlignment="1" applyProtection="1">
      <alignment horizontal="center" vertical="center"/>
    </xf>
    <xf numFmtId="0" fontId="49" fillId="0" borderId="140" xfId="0" applyFont="1" applyBorder="1" applyAlignment="1" applyProtection="1">
      <alignment horizontal="center" vertical="center"/>
    </xf>
    <xf numFmtId="0" fontId="49" fillId="0" borderId="191" xfId="0" applyFont="1" applyBorder="1" applyAlignment="1" applyProtection="1">
      <alignment horizontal="center" vertical="center"/>
    </xf>
    <xf numFmtId="0" fontId="31" fillId="0" borderId="122" xfId="0" applyFont="1" applyBorder="1" applyAlignment="1" applyProtection="1">
      <alignment horizontal="center" vertical="center"/>
    </xf>
    <xf numFmtId="0" fontId="31" fillId="0" borderId="109" xfId="0" applyFont="1" applyBorder="1" applyAlignment="1" applyProtection="1">
      <alignment horizontal="center" vertical="center"/>
    </xf>
    <xf numFmtId="0" fontId="31" fillId="0" borderId="124" xfId="0" applyFont="1" applyBorder="1" applyAlignment="1" applyProtection="1">
      <alignment horizontal="center" vertical="center"/>
    </xf>
    <xf numFmtId="0" fontId="1" fillId="10" borderId="12" xfId="0" applyFont="1" applyFill="1" applyBorder="1" applyAlignment="1" applyProtection="1">
      <alignment horizontal="center" vertical="center"/>
    </xf>
    <xf numFmtId="0" fontId="1" fillId="10" borderId="22" xfId="0" applyFont="1" applyFill="1" applyBorder="1" applyAlignment="1" applyProtection="1">
      <alignment horizontal="center" vertical="center"/>
    </xf>
    <xf numFmtId="0" fontId="1" fillId="10" borderId="13" xfId="0" applyFont="1" applyFill="1" applyBorder="1" applyAlignment="1" applyProtection="1">
      <alignment horizontal="center" vertical="center"/>
    </xf>
    <xf numFmtId="0" fontId="35" fillId="21" borderId="10" xfId="0" applyFont="1" applyFill="1" applyBorder="1" applyAlignment="1" applyProtection="1">
      <alignment horizontal="center" vertical="center"/>
    </xf>
    <xf numFmtId="0" fontId="38" fillId="0" borderId="122" xfId="0" applyFont="1" applyBorder="1" applyAlignment="1" applyProtection="1">
      <alignment horizontal="center" vertical="center"/>
    </xf>
    <xf numFmtId="0" fontId="38" fillId="0" borderId="109" xfId="0" applyFont="1" applyBorder="1" applyAlignment="1" applyProtection="1">
      <alignment horizontal="center" vertical="center"/>
    </xf>
    <xf numFmtId="0" fontId="38" fillId="0" borderId="124" xfId="0" applyFont="1" applyBorder="1" applyAlignment="1" applyProtection="1">
      <alignment horizontal="center" vertical="center"/>
    </xf>
    <xf numFmtId="0" fontId="30" fillId="0" borderId="122" xfId="0" applyFont="1" applyBorder="1" applyAlignment="1" applyProtection="1">
      <alignment horizontal="center" vertical="center" wrapText="1"/>
    </xf>
    <xf numFmtId="0" fontId="30" fillId="0" borderId="109" xfId="0" applyFont="1" applyBorder="1" applyAlignment="1" applyProtection="1">
      <alignment horizontal="center" vertical="center" wrapText="1"/>
    </xf>
    <xf numFmtId="0" fontId="30" fillId="0" borderId="124" xfId="0" applyFont="1" applyBorder="1" applyAlignment="1" applyProtection="1">
      <alignment horizontal="center" vertical="center" wrapText="1"/>
    </xf>
    <xf numFmtId="0" fontId="30" fillId="0" borderId="122" xfId="0" applyFont="1" applyBorder="1" applyAlignment="1" applyProtection="1">
      <alignment horizontal="center" vertical="center"/>
    </xf>
    <xf numFmtId="0" fontId="30" fillId="0" borderId="109" xfId="0" applyFont="1" applyBorder="1" applyAlignment="1" applyProtection="1">
      <alignment horizontal="center" vertical="center"/>
    </xf>
    <xf numFmtId="0" fontId="30" fillId="0" borderId="124" xfId="0" applyFont="1" applyBorder="1" applyAlignment="1" applyProtection="1">
      <alignment horizontal="center" vertical="center"/>
    </xf>
    <xf numFmtId="15" fontId="30" fillId="0" borderId="122" xfId="0" applyNumberFormat="1" applyFont="1" applyBorder="1" applyAlignment="1" applyProtection="1">
      <alignment horizontal="center" vertical="center"/>
    </xf>
    <xf numFmtId="15" fontId="30" fillId="0" borderId="109" xfId="0" applyNumberFormat="1" applyFont="1" applyBorder="1" applyAlignment="1" applyProtection="1">
      <alignment horizontal="center" vertical="center"/>
    </xf>
    <xf numFmtId="15" fontId="30" fillId="0" borderId="124" xfId="0" applyNumberFormat="1" applyFont="1" applyBorder="1" applyAlignment="1" applyProtection="1">
      <alignment horizontal="center" vertical="center"/>
    </xf>
    <xf numFmtId="0" fontId="31" fillId="0" borderId="94" xfId="0" applyFont="1" applyBorder="1" applyAlignment="1" applyProtection="1">
      <alignment horizontal="center" vertical="center"/>
    </xf>
    <xf numFmtId="0" fontId="31" fillId="0" borderId="95" xfId="0" applyFont="1" applyBorder="1" applyAlignment="1" applyProtection="1">
      <alignment horizontal="center" vertical="center"/>
    </xf>
    <xf numFmtId="0" fontId="31" fillId="0" borderId="96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0" fontId="0" fillId="0" borderId="13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1" fillId="0" borderId="26" xfId="0" applyFont="1" applyBorder="1" applyAlignment="1" applyProtection="1">
      <alignment horizontal="center" vertical="center"/>
      <protection locked="0"/>
    </xf>
    <xf numFmtId="0" fontId="1" fillId="0" borderId="28" xfId="0" applyFont="1" applyBorder="1" applyAlignment="1" applyProtection="1">
      <alignment horizontal="center" vertical="center"/>
      <protection locked="0"/>
    </xf>
    <xf numFmtId="0" fontId="1" fillId="0" borderId="29" xfId="0" applyFont="1" applyBorder="1" applyAlignment="1" applyProtection="1">
      <alignment horizontal="center" vertical="center"/>
      <protection locked="0"/>
    </xf>
    <xf numFmtId="164" fontId="7" fillId="0" borderId="11" xfId="0" applyNumberFormat="1" applyFont="1" applyFill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164" fontId="7" fillId="0" borderId="87" xfId="0" applyNumberFormat="1" applyFont="1" applyBorder="1" applyAlignment="1" applyProtection="1">
      <alignment horizontal="center" vertical="center"/>
      <protection locked="0"/>
    </xf>
    <xf numFmtId="164" fontId="7" fillId="0" borderId="88" xfId="0" applyNumberFormat="1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164" fontId="8" fillId="2" borderId="57" xfId="0" applyNumberFormat="1" applyFont="1" applyFill="1" applyBorder="1" applyAlignment="1" applyProtection="1">
      <alignment horizontal="center" vertical="center"/>
    </xf>
    <xf numFmtId="164" fontId="8" fillId="2" borderId="59" xfId="0" applyNumberFormat="1" applyFont="1" applyFill="1" applyBorder="1" applyAlignment="1" applyProtection="1">
      <alignment horizontal="center" vertical="center"/>
    </xf>
    <xf numFmtId="0" fontId="8" fillId="2" borderId="13" xfId="0" applyFont="1" applyFill="1" applyBorder="1" applyAlignment="1" applyProtection="1">
      <alignment horizontal="center" vertical="center"/>
    </xf>
    <xf numFmtId="0" fontId="17" fillId="0" borderId="22" xfId="0" applyFont="1" applyFill="1" applyBorder="1" applyAlignment="1" applyProtection="1">
      <alignment horizontal="center" vertical="top" wrapText="1"/>
      <protection locked="0"/>
    </xf>
    <xf numFmtId="0" fontId="0" fillId="0" borderId="89" xfId="0" applyFont="1" applyBorder="1" applyAlignment="1" applyProtection="1">
      <alignment horizontal="center" vertical="center" wrapText="1"/>
      <protection locked="0"/>
    </xf>
    <xf numFmtId="0" fontId="0" fillId="0" borderId="90" xfId="0" applyFont="1" applyBorder="1" applyAlignment="1" applyProtection="1">
      <alignment horizontal="center" vertical="center"/>
      <protection locked="0"/>
    </xf>
    <xf numFmtId="0" fontId="0" fillId="0" borderId="91" xfId="0" applyFont="1" applyBorder="1" applyAlignment="1" applyProtection="1">
      <alignment horizontal="center" vertical="center"/>
      <protection locked="0"/>
    </xf>
    <xf numFmtId="0" fontId="0" fillId="0" borderId="92" xfId="0" applyFont="1" applyBorder="1" applyAlignment="1" applyProtection="1">
      <alignment horizontal="center" vertical="center"/>
      <protection locked="0"/>
    </xf>
    <xf numFmtId="0" fontId="0" fillId="0" borderId="93" xfId="0" applyFont="1" applyBorder="1" applyAlignment="1" applyProtection="1">
      <alignment horizontal="center" vertical="center" wrapText="1"/>
      <protection locked="0"/>
    </xf>
    <xf numFmtId="0" fontId="0" fillId="0" borderId="94" xfId="0" applyFont="1" applyBorder="1" applyAlignment="1" applyProtection="1">
      <alignment horizontal="center" vertical="center"/>
      <protection locked="0"/>
    </xf>
    <xf numFmtId="0" fontId="0" fillId="0" borderId="95" xfId="0" applyFont="1" applyBorder="1" applyAlignment="1" applyProtection="1">
      <alignment horizontal="center" vertical="center"/>
      <protection locked="0"/>
    </xf>
    <xf numFmtId="0" fontId="0" fillId="0" borderId="96" xfId="0" applyFont="1" applyBorder="1" applyAlignment="1" applyProtection="1">
      <alignment horizontal="center" vertical="center"/>
      <protection locked="0"/>
    </xf>
    <xf numFmtId="0" fontId="1" fillId="0" borderId="102" xfId="0" applyFont="1" applyFill="1" applyBorder="1" applyAlignment="1" applyProtection="1">
      <alignment horizontal="center" vertical="center"/>
    </xf>
    <xf numFmtId="0" fontId="1" fillId="0" borderId="49" xfId="0" applyFont="1" applyFill="1" applyBorder="1" applyAlignment="1" applyProtection="1">
      <alignment horizontal="center" vertical="center"/>
    </xf>
    <xf numFmtId="0" fontId="0" fillId="0" borderId="99" xfId="0" applyFill="1" applyBorder="1" applyAlignment="1" applyProtection="1">
      <alignment vertical="center" wrapText="1"/>
    </xf>
    <xf numFmtId="0" fontId="0" fillId="0" borderId="112" xfId="0" applyFill="1" applyBorder="1" applyAlignment="1" applyProtection="1">
      <alignment vertical="center" wrapText="1"/>
    </xf>
    <xf numFmtId="0" fontId="0" fillId="0" borderId="89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right" vertical="center"/>
      <protection locked="0"/>
    </xf>
    <xf numFmtId="0" fontId="1" fillId="2" borderId="99" xfId="0" applyFont="1" applyFill="1" applyBorder="1" applyAlignment="1" applyProtection="1">
      <alignment horizontal="center" vertical="center"/>
      <protection locked="0"/>
    </xf>
    <xf numFmtId="0" fontId="17" fillId="0" borderId="16" xfId="0" applyFont="1" applyBorder="1" applyAlignment="1" applyProtection="1">
      <alignment vertical="top" wrapText="1"/>
      <protection locked="0"/>
    </xf>
    <xf numFmtId="2" fontId="5" fillId="0" borderId="195" xfId="0" applyNumberFormat="1" applyFont="1" applyBorder="1" applyAlignment="1" applyProtection="1">
      <alignment horizontal="center" vertical="center"/>
    </xf>
    <xf numFmtId="2" fontId="5" fillId="0" borderId="196" xfId="0" applyNumberFormat="1" applyFont="1" applyBorder="1" applyAlignment="1" applyProtection="1">
      <alignment horizontal="center" vertical="center"/>
    </xf>
    <xf numFmtId="9" fontId="12" fillId="0" borderId="201" xfId="0" applyNumberFormat="1" applyFont="1" applyBorder="1" applyAlignment="1" applyProtection="1">
      <alignment horizontal="left" vertical="center"/>
    </xf>
    <xf numFmtId="0" fontId="35" fillId="23" borderId="37" xfId="0" applyFont="1" applyFill="1" applyBorder="1" applyAlignment="1" applyProtection="1">
      <alignment horizontal="center" vertical="center"/>
    </xf>
    <xf numFmtId="0" fontId="35" fillId="23" borderId="38" xfId="0" applyFont="1" applyFill="1" applyBorder="1" applyAlignment="1" applyProtection="1">
      <alignment horizontal="center" vertical="center"/>
    </xf>
    <xf numFmtId="0" fontId="35" fillId="23" borderId="39" xfId="0" applyFont="1" applyFill="1" applyBorder="1" applyAlignment="1" applyProtection="1">
      <alignment horizontal="center" vertical="center"/>
    </xf>
    <xf numFmtId="0" fontId="1" fillId="13" borderId="37" xfId="0" applyFont="1" applyFill="1" applyBorder="1" applyAlignment="1" applyProtection="1">
      <alignment horizontal="center" vertical="center"/>
    </xf>
    <xf numFmtId="0" fontId="1" fillId="13" borderId="38" xfId="0" applyFont="1" applyFill="1" applyBorder="1" applyAlignment="1" applyProtection="1">
      <alignment horizontal="center" vertical="center"/>
    </xf>
    <xf numFmtId="0" fontId="1" fillId="13" borderId="39" xfId="0" applyFont="1" applyFill="1" applyBorder="1" applyAlignment="1" applyProtection="1">
      <alignment horizontal="center" vertical="center"/>
    </xf>
    <xf numFmtId="0" fontId="1" fillId="13" borderId="37" xfId="0" applyFont="1" applyFill="1" applyBorder="1" applyAlignment="1" applyProtection="1">
      <alignment horizontal="center" vertical="center" wrapText="1"/>
    </xf>
    <xf numFmtId="0" fontId="1" fillId="13" borderId="38" xfId="0" applyFont="1" applyFill="1" applyBorder="1" applyAlignment="1" applyProtection="1">
      <alignment horizontal="center" vertical="center" wrapText="1"/>
    </xf>
    <xf numFmtId="0" fontId="1" fillId="13" borderId="39" xfId="0" applyFont="1" applyFill="1" applyBorder="1" applyAlignment="1" applyProtection="1">
      <alignment horizontal="center" vertical="center" wrapText="1"/>
    </xf>
    <xf numFmtId="9" fontId="12" fillId="0" borderId="200" xfId="0" applyNumberFormat="1" applyFont="1" applyBorder="1" applyAlignment="1" applyProtection="1">
      <alignment horizontal="left" vertical="center"/>
    </xf>
    <xf numFmtId="0" fontId="1" fillId="0" borderId="100" xfId="0" applyFont="1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center" vertical="center"/>
    </xf>
    <xf numFmtId="0" fontId="31" fillId="0" borderId="66" xfId="0" applyFont="1" applyBorder="1" applyAlignment="1" applyProtection="1">
      <alignment horizontal="center" vertical="center"/>
    </xf>
    <xf numFmtId="0" fontId="1" fillId="10" borderId="32" xfId="0" applyFont="1" applyFill="1" applyBorder="1" applyAlignment="1" applyProtection="1">
      <alignment horizontal="center" vertical="center"/>
    </xf>
    <xf numFmtId="0" fontId="1" fillId="10" borderId="33" xfId="0" applyFont="1" applyFill="1" applyBorder="1" applyAlignment="1" applyProtection="1">
      <alignment horizontal="center" vertical="center"/>
    </xf>
    <xf numFmtId="0" fontId="1" fillId="10" borderId="34" xfId="0" applyFont="1" applyFill="1" applyBorder="1" applyAlignment="1" applyProtection="1">
      <alignment horizontal="center" vertical="center"/>
    </xf>
    <xf numFmtId="0" fontId="38" fillId="0" borderId="66" xfId="0" applyFont="1" applyBorder="1" applyAlignment="1" applyProtection="1">
      <alignment horizontal="center" vertical="center"/>
    </xf>
    <xf numFmtId="0" fontId="30" fillId="0" borderId="108" xfId="0" applyFont="1" applyBorder="1" applyAlignment="1" applyProtection="1">
      <alignment horizontal="center" vertical="center" wrapText="1"/>
    </xf>
    <xf numFmtId="0" fontId="30" fillId="0" borderId="110" xfId="0" applyFont="1" applyBorder="1" applyAlignment="1" applyProtection="1">
      <alignment horizontal="center" vertical="center" wrapText="1"/>
    </xf>
    <xf numFmtId="0" fontId="0" fillId="0" borderId="16" xfId="0" applyFont="1" applyBorder="1" applyAlignment="1" applyProtection="1">
      <alignment horizontal="center" vertical="center"/>
      <protection locked="0"/>
    </xf>
    <xf numFmtId="0" fontId="30" fillId="0" borderId="66" xfId="0" applyFont="1" applyBorder="1" applyAlignment="1" applyProtection="1">
      <alignment horizontal="center" vertical="center"/>
    </xf>
    <xf numFmtId="15" fontId="30" fillId="0" borderId="66" xfId="0" applyNumberFormat="1" applyFont="1" applyBorder="1" applyAlignment="1" applyProtection="1">
      <alignment horizontal="center" vertical="center"/>
    </xf>
    <xf numFmtId="0" fontId="31" fillId="0" borderId="76" xfId="0" applyFont="1" applyBorder="1" applyAlignment="1" applyProtection="1">
      <alignment horizontal="center" vertical="center"/>
    </xf>
    <xf numFmtId="0" fontId="5" fillId="0" borderId="201" xfId="0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164" fontId="7" fillId="0" borderId="202" xfId="0" applyNumberFormat="1" applyFont="1" applyFill="1" applyBorder="1" applyAlignment="1" applyProtection="1">
      <alignment horizontal="center" vertical="top" wrapText="1"/>
    </xf>
    <xf numFmtId="0" fontId="13" fillId="0" borderId="202" xfId="0" applyFont="1" applyBorder="1" applyAlignment="1" applyProtection="1">
      <alignment horizontal="left" vertical="top" wrapText="1"/>
    </xf>
    <xf numFmtId="164" fontId="7" fillId="0" borderId="87" xfId="0" applyNumberFormat="1" applyFont="1" applyBorder="1" applyAlignment="1" applyProtection="1">
      <alignment horizontal="center" vertical="top" wrapText="1"/>
      <protection locked="0"/>
    </xf>
    <xf numFmtId="164" fontId="7" fillId="0" borderId="88" xfId="0" applyNumberFormat="1" applyFont="1" applyBorder="1" applyAlignment="1" applyProtection="1">
      <alignment horizontal="center" vertical="top" wrapText="1"/>
      <protection locked="0"/>
    </xf>
    <xf numFmtId="0" fontId="7" fillId="0" borderId="13" xfId="0" applyFont="1" applyBorder="1" applyAlignment="1" applyProtection="1">
      <alignment horizontal="center" vertical="top" wrapText="1"/>
      <protection locked="0"/>
    </xf>
    <xf numFmtId="164" fontId="8" fillId="2" borderId="57" xfId="0" applyNumberFormat="1" applyFont="1" applyFill="1" applyBorder="1" applyAlignment="1" applyProtection="1">
      <alignment horizontal="center" vertical="top" wrapText="1"/>
    </xf>
    <xf numFmtId="164" fontId="8" fillId="2" borderId="59" xfId="0" applyNumberFormat="1" applyFont="1" applyFill="1" applyBorder="1" applyAlignment="1" applyProtection="1">
      <alignment horizontal="center" vertical="top" wrapText="1"/>
    </xf>
    <xf numFmtId="0" fontId="8" fillId="2" borderId="13" xfId="0" applyFont="1" applyFill="1" applyBorder="1" applyAlignment="1" applyProtection="1">
      <alignment horizontal="center" vertical="top" wrapText="1"/>
    </xf>
    <xf numFmtId="9" fontId="12" fillId="0" borderId="201" xfId="0" applyNumberFormat="1" applyFont="1" applyBorder="1" applyAlignment="1" applyProtection="1">
      <alignment horizontal="left" vertical="top" wrapText="1"/>
    </xf>
    <xf numFmtId="0" fontId="35" fillId="12" borderId="37" xfId="0" applyFont="1" applyFill="1" applyBorder="1" applyAlignment="1" applyProtection="1">
      <alignment horizontal="center" vertical="center" wrapText="1"/>
    </xf>
    <xf numFmtId="0" fontId="35" fillId="12" borderId="38" xfId="0" applyFont="1" applyFill="1" applyBorder="1" applyAlignment="1" applyProtection="1">
      <alignment horizontal="center" vertical="center" wrapText="1"/>
    </xf>
    <xf numFmtId="0" fontId="35" fillId="12" borderId="39" xfId="0" applyFont="1" applyFill="1" applyBorder="1" applyAlignment="1" applyProtection="1">
      <alignment horizontal="center" vertical="center" wrapText="1"/>
    </xf>
    <xf numFmtId="0" fontId="1" fillId="13" borderId="37" xfId="0" applyFont="1" applyFill="1" applyBorder="1" applyAlignment="1" applyProtection="1">
      <alignment horizontal="center" vertical="top" wrapText="1"/>
    </xf>
    <xf numFmtId="0" fontId="1" fillId="13" borderId="38" xfId="0" applyFont="1" applyFill="1" applyBorder="1" applyAlignment="1" applyProtection="1">
      <alignment horizontal="center" vertical="top" wrapText="1"/>
    </xf>
    <xf numFmtId="0" fontId="1" fillId="13" borderId="39" xfId="0" applyFont="1" applyFill="1" applyBorder="1" applyAlignment="1" applyProtection="1">
      <alignment horizontal="center" vertical="top" wrapText="1"/>
    </xf>
    <xf numFmtId="0" fontId="1" fillId="0" borderId="100" xfId="0" applyFont="1" applyBorder="1" applyAlignment="1" applyProtection="1">
      <alignment horizontal="center" vertical="top" wrapText="1"/>
    </xf>
    <xf numFmtId="0" fontId="1" fillId="0" borderId="43" xfId="0" applyFont="1" applyBorder="1" applyAlignment="1" applyProtection="1">
      <alignment horizontal="center" vertical="top" wrapText="1"/>
    </xf>
    <xf numFmtId="9" fontId="12" fillId="0" borderId="200" xfId="0" applyNumberFormat="1" applyFont="1" applyBorder="1" applyAlignment="1" applyProtection="1">
      <alignment horizontal="left" vertical="top" wrapText="1"/>
    </xf>
    <xf numFmtId="164" fontId="7" fillId="0" borderId="202" xfId="0" applyNumberFormat="1" applyFont="1" applyFill="1" applyBorder="1" applyAlignment="1" applyProtection="1">
      <alignment horizontal="center" vertical="center"/>
    </xf>
    <xf numFmtId="0" fontId="13" fillId="0" borderId="202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 vertical="center"/>
    </xf>
    <xf numFmtId="0" fontId="35" fillId="12" borderId="37" xfId="0" applyFont="1" applyFill="1" applyBorder="1" applyAlignment="1" applyProtection="1">
      <alignment horizontal="center" vertical="center"/>
    </xf>
    <xf numFmtId="0" fontId="35" fillId="12" borderId="38" xfId="0" applyFont="1" applyFill="1" applyBorder="1" applyAlignment="1" applyProtection="1">
      <alignment horizontal="center" vertical="center"/>
    </xf>
    <xf numFmtId="0" fontId="35" fillId="12" borderId="39" xfId="0" applyFont="1" applyFill="1" applyBorder="1" applyAlignment="1" applyProtection="1">
      <alignment horizontal="center" vertical="center"/>
    </xf>
    <xf numFmtId="0" fontId="35" fillId="23" borderId="166" xfId="0" applyFont="1" applyFill="1" applyBorder="1" applyAlignment="1" applyProtection="1">
      <alignment horizontal="center" vertical="center"/>
    </xf>
    <xf numFmtId="0" fontId="35" fillId="23" borderId="167" xfId="0" applyFont="1" applyFill="1" applyBorder="1" applyAlignment="1" applyProtection="1">
      <alignment horizontal="center" vertical="center"/>
    </xf>
    <xf numFmtId="0" fontId="35" fillId="23" borderId="111" xfId="0" applyFont="1" applyFill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9" fontId="12" fillId="0" borderId="0" xfId="35" applyFont="1" applyBorder="1" applyAlignment="1" applyProtection="1">
      <alignment horizontal="left" vertical="center"/>
    </xf>
    <xf numFmtId="9" fontId="12" fillId="0" borderId="0" xfId="0" applyNumberFormat="1" applyFont="1" applyBorder="1" applyAlignment="1" applyProtection="1">
      <alignment horizontal="left" vertical="center"/>
    </xf>
    <xf numFmtId="2" fontId="7" fillId="0" borderId="11" xfId="0" applyNumberFormat="1" applyFont="1" applyFill="1" applyBorder="1" applyAlignment="1" applyProtection="1">
      <alignment horizontal="center" vertical="center"/>
    </xf>
    <xf numFmtId="164" fontId="7" fillId="0" borderId="12" xfId="0" applyNumberFormat="1" applyFont="1" applyBorder="1" applyAlignment="1" applyProtection="1">
      <alignment horizontal="center" vertical="center"/>
      <protection locked="0"/>
    </xf>
    <xf numFmtId="164" fontId="8" fillId="2" borderId="12" xfId="0" applyNumberFormat="1" applyFont="1" applyFill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horizontal="center" vertical="center"/>
      <protection locked="0"/>
    </xf>
    <xf numFmtId="0" fontId="0" fillId="0" borderId="30" xfId="0" applyFont="1" applyBorder="1" applyAlignment="1" applyProtection="1">
      <alignment horizontal="center" vertical="center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19" xfId="0" applyFont="1" applyBorder="1" applyAlignment="1" applyProtection="1">
      <alignment horizontal="center" vertical="center" wrapText="1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0" fontId="0" fillId="0" borderId="18" xfId="0" applyFont="1" applyFill="1" applyBorder="1" applyAlignment="1" applyProtection="1">
      <alignment horizontal="center" vertical="center" wrapText="1"/>
      <protection locked="0"/>
    </xf>
    <xf numFmtId="2" fontId="5" fillId="0" borderId="61" xfId="0" applyNumberFormat="1" applyFont="1" applyBorder="1" applyAlignment="1" applyProtection="1">
      <alignment horizontal="center" vertical="center"/>
    </xf>
    <xf numFmtId="2" fontId="5" fillId="0" borderId="63" xfId="0" applyNumberFormat="1" applyFont="1" applyBorder="1" applyAlignment="1" applyProtection="1">
      <alignment horizontal="center" vertical="center"/>
    </xf>
    <xf numFmtId="0" fontId="1" fillId="0" borderId="53" xfId="0" applyFont="1" applyBorder="1" applyAlignment="1" applyProtection="1">
      <alignment horizontal="center" vertical="center"/>
    </xf>
    <xf numFmtId="0" fontId="1" fillId="0" borderId="54" xfId="0" applyFont="1" applyBorder="1" applyAlignment="1" applyProtection="1">
      <alignment horizontal="center" vertical="center"/>
    </xf>
    <xf numFmtId="0" fontId="5" fillId="0" borderId="99" xfId="0" applyFont="1" applyBorder="1" applyAlignment="1" applyProtection="1">
      <alignment horizontal="left" vertical="top" wrapText="1"/>
    </xf>
    <xf numFmtId="0" fontId="5" fillId="0" borderId="42" xfId="0" applyFont="1" applyBorder="1" applyAlignment="1" applyProtection="1">
      <alignment horizontal="left" vertical="top" wrapText="1"/>
    </xf>
    <xf numFmtId="0" fontId="10" fillId="0" borderId="102" xfId="0" applyFont="1" applyFill="1" applyBorder="1" applyAlignment="1" applyProtection="1">
      <alignment horizontal="center" vertical="center" wrapText="1"/>
    </xf>
    <xf numFmtId="0" fontId="10" fillId="0" borderId="114" xfId="0" applyFont="1" applyFill="1" applyBorder="1" applyAlignment="1" applyProtection="1">
      <alignment horizontal="center" vertical="center" wrapText="1"/>
    </xf>
    <xf numFmtId="0" fontId="10" fillId="13" borderId="37" xfId="0" applyFont="1" applyFill="1" applyBorder="1" applyAlignment="1" applyProtection="1">
      <alignment horizontal="center" vertical="center" wrapText="1"/>
    </xf>
    <xf numFmtId="0" fontId="10" fillId="13" borderId="38" xfId="0" applyFont="1" applyFill="1" applyBorder="1" applyAlignment="1" applyProtection="1">
      <alignment horizontal="center" vertical="center" wrapText="1"/>
    </xf>
    <xf numFmtId="0" fontId="10" fillId="13" borderId="39" xfId="0" applyFont="1" applyFill="1" applyBorder="1" applyAlignment="1" applyProtection="1">
      <alignment horizontal="center" vertical="center" wrapText="1"/>
    </xf>
    <xf numFmtId="0" fontId="5" fillId="0" borderId="97" xfId="0" applyFont="1" applyBorder="1" applyAlignment="1" applyProtection="1">
      <alignment horizontal="left" vertical="top" wrapText="1"/>
    </xf>
    <xf numFmtId="0" fontId="5" fillId="0" borderId="128" xfId="0" applyFont="1" applyBorder="1" applyAlignment="1" applyProtection="1">
      <alignment horizontal="left" vertical="top" wrapText="1"/>
    </xf>
    <xf numFmtId="0" fontId="10" fillId="0" borderId="129" xfId="0" applyFont="1" applyFill="1" applyBorder="1" applyAlignment="1" applyProtection="1">
      <alignment horizontal="center" vertical="center" wrapText="1"/>
    </xf>
    <xf numFmtId="0" fontId="10" fillId="14" borderId="37" xfId="0" applyFont="1" applyFill="1" applyBorder="1" applyAlignment="1" applyProtection="1">
      <alignment horizontal="center" vertical="center"/>
    </xf>
    <xf numFmtId="0" fontId="10" fillId="14" borderId="38" xfId="0" applyFont="1" applyFill="1" applyBorder="1" applyAlignment="1" applyProtection="1">
      <alignment horizontal="center" vertical="center"/>
    </xf>
    <xf numFmtId="0" fontId="10" fillId="14" borderId="39" xfId="0" applyFont="1" applyFill="1" applyBorder="1" applyAlignment="1" applyProtection="1">
      <alignment horizontal="center" vertical="center"/>
    </xf>
    <xf numFmtId="2" fontId="5" fillId="0" borderId="65" xfId="0" applyNumberFormat="1" applyFont="1" applyBorder="1" applyAlignment="1" applyProtection="1">
      <alignment horizontal="center" vertical="center"/>
    </xf>
    <xf numFmtId="0" fontId="10" fillId="14" borderId="37" xfId="0" applyFont="1" applyFill="1" applyBorder="1" applyAlignment="1" applyProtection="1">
      <alignment horizontal="center" vertical="center" wrapText="1"/>
    </xf>
    <xf numFmtId="0" fontId="10" fillId="14" borderId="38" xfId="0" applyFont="1" applyFill="1" applyBorder="1" applyAlignment="1" applyProtection="1">
      <alignment horizontal="center" vertical="center" wrapText="1"/>
    </xf>
    <xf numFmtId="0" fontId="10" fillId="14" borderId="39" xfId="0" applyFont="1" applyFill="1" applyBorder="1" applyAlignment="1" applyProtection="1">
      <alignment horizontal="center" vertical="center" wrapText="1"/>
    </xf>
    <xf numFmtId="0" fontId="5" fillId="5" borderId="99" xfId="0" applyFont="1" applyFill="1" applyBorder="1" applyAlignment="1" applyProtection="1">
      <alignment horizontal="left" vertical="top" wrapText="1"/>
    </xf>
    <xf numFmtId="0" fontId="10" fillId="5" borderId="102" xfId="0" applyFont="1" applyFill="1" applyBorder="1" applyAlignment="1" applyProtection="1">
      <alignment horizontal="center" vertical="center" wrapText="1"/>
    </xf>
    <xf numFmtId="0" fontId="10" fillId="5" borderId="114" xfId="0" applyFont="1" applyFill="1" applyBorder="1" applyAlignment="1" applyProtection="1">
      <alignment horizontal="center" vertical="center" wrapText="1"/>
    </xf>
    <xf numFmtId="2" fontId="5" fillId="0" borderId="62" xfId="0" applyNumberFormat="1" applyFont="1" applyBorder="1" applyAlignment="1" applyProtection="1">
      <alignment horizontal="center" vertical="center"/>
    </xf>
    <xf numFmtId="0" fontId="5" fillId="0" borderId="99" xfId="0" applyFont="1" applyBorder="1" applyAlignment="1" applyProtection="1">
      <alignment horizontal="left" vertical="top"/>
    </xf>
    <xf numFmtId="0" fontId="5" fillId="0" borderId="42" xfId="0" applyFont="1" applyBorder="1" applyAlignment="1" applyProtection="1">
      <alignment horizontal="left" vertical="top"/>
    </xf>
    <xf numFmtId="0" fontId="5" fillId="0" borderId="99" xfId="0" applyFont="1" applyFill="1" applyBorder="1" applyAlignment="1" applyProtection="1">
      <alignment horizontal="left" vertical="top" wrapText="1"/>
    </xf>
    <xf numFmtId="164" fontId="7" fillId="0" borderId="12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  <xf numFmtId="164" fontId="8" fillId="2" borderId="12" xfId="0" applyNumberFormat="1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 vertical="center" wrapText="1"/>
    </xf>
    <xf numFmtId="0" fontId="2" fillId="0" borderId="0" xfId="0" applyFont="1" applyFill="1" applyBorder="1" applyAlignment="1" applyProtection="1">
      <alignment horizontal="right" vertical="center" wrapText="1"/>
      <protection locked="0"/>
    </xf>
    <xf numFmtId="2" fontId="7" fillId="0" borderId="11" xfId="0" applyNumberFormat="1" applyFont="1" applyFill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9" fontId="12" fillId="0" borderId="0" xfId="35" applyFont="1" applyBorder="1" applyAlignment="1" applyProtection="1">
      <alignment horizontal="left" vertical="center" wrapText="1"/>
    </xf>
    <xf numFmtId="9" fontId="12" fillId="0" borderId="0" xfId="0" applyNumberFormat="1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right" vertical="center" wrapText="1"/>
    </xf>
    <xf numFmtId="2" fontId="5" fillId="0" borderId="199" xfId="0" applyNumberFormat="1" applyFont="1" applyBorder="1" applyAlignment="1" applyProtection="1">
      <alignment horizontal="center" vertical="center" wrapText="1"/>
    </xf>
    <xf numFmtId="2" fontId="5" fillId="0" borderId="63" xfId="0" applyNumberFormat="1" applyFont="1" applyBorder="1" applyAlignment="1" applyProtection="1">
      <alignment horizontal="center" vertical="center" wrapText="1"/>
    </xf>
    <xf numFmtId="0" fontId="1" fillId="0" borderId="53" xfId="0" applyFont="1" applyBorder="1" applyAlignment="1" applyProtection="1">
      <alignment horizontal="center" vertical="center" wrapText="1"/>
    </xf>
    <xf numFmtId="0" fontId="1" fillId="0" borderId="54" xfId="0" applyFont="1" applyBorder="1" applyAlignment="1" applyProtection="1">
      <alignment horizontal="center" vertical="center" wrapText="1"/>
    </xf>
    <xf numFmtId="0" fontId="36" fillId="0" borderId="5" xfId="0" applyFont="1" applyBorder="1" applyAlignment="1" applyProtection="1">
      <alignment horizontal="right" vertical="center" wrapText="1"/>
      <protection locked="0"/>
    </xf>
    <xf numFmtId="0" fontId="0" fillId="0" borderId="24" xfId="0" applyFont="1" applyBorder="1" applyAlignment="1" applyProtection="1">
      <alignment horizontal="center" vertical="center" wrapText="1"/>
      <protection locked="0"/>
    </xf>
    <xf numFmtId="0" fontId="0" fillId="0" borderId="30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center" vertical="center" wrapText="1"/>
      <protection locked="0"/>
    </xf>
    <xf numFmtId="0" fontId="0" fillId="0" borderId="7" xfId="0" applyFont="1" applyBorder="1" applyAlignment="1" applyProtection="1">
      <alignment horizontal="center" vertical="center" wrapText="1"/>
      <protection locked="0"/>
    </xf>
    <xf numFmtId="0" fontId="0" fillId="0" borderId="6" xfId="0" applyFont="1" applyBorder="1" applyAlignment="1" applyProtection="1">
      <alignment horizontal="center" vertical="center" wrapText="1"/>
      <protection locked="0"/>
    </xf>
    <xf numFmtId="0" fontId="1" fillId="2" borderId="99" xfId="0" applyFont="1" applyFill="1" applyBorder="1" applyAlignment="1" applyProtection="1">
      <alignment horizontal="center" vertical="center" wrapText="1"/>
      <protection locked="0"/>
    </xf>
    <xf numFmtId="0" fontId="1" fillId="0" borderId="26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0" borderId="29" xfId="0" applyFont="1" applyBorder="1" applyAlignment="1" applyProtection="1">
      <alignment horizontal="center" vertical="center" wrapText="1"/>
      <protection locked="0"/>
    </xf>
    <xf numFmtId="0" fontId="32" fillId="0" borderId="140" xfId="0" applyFont="1" applyBorder="1" applyAlignment="1" applyProtection="1">
      <alignment horizontal="center" vertical="center"/>
      <protection locked="0"/>
    </xf>
    <xf numFmtId="0" fontId="32" fillId="0" borderId="191" xfId="0" applyFont="1" applyBorder="1" applyAlignment="1" applyProtection="1">
      <alignment horizontal="center" vertical="center"/>
      <protection locked="0"/>
    </xf>
    <xf numFmtId="15" fontId="32" fillId="0" borderId="140" xfId="0" applyNumberFormat="1" applyFont="1" applyBorder="1" applyAlignment="1" applyProtection="1">
      <alignment horizontal="center" vertical="center"/>
      <protection locked="0"/>
    </xf>
    <xf numFmtId="15" fontId="32" fillId="0" borderId="191" xfId="0" applyNumberFormat="1" applyFont="1" applyBorder="1" applyAlignment="1" applyProtection="1">
      <alignment horizontal="center" vertical="center"/>
      <protection locked="0"/>
    </xf>
    <xf numFmtId="0" fontId="32" fillId="0" borderId="193" xfId="0" applyFont="1" applyBorder="1" applyAlignment="1" applyProtection="1">
      <alignment horizontal="center" vertical="center"/>
      <protection locked="0"/>
    </xf>
    <xf numFmtId="0" fontId="32" fillId="0" borderId="194" xfId="0" applyFont="1" applyBorder="1" applyAlignment="1" applyProtection="1">
      <alignment horizontal="center" vertical="center"/>
      <protection locked="0"/>
    </xf>
    <xf numFmtId="15" fontId="32" fillId="0" borderId="99" xfId="0" applyNumberFormat="1" applyFont="1" applyBorder="1" applyAlignment="1" applyProtection="1">
      <alignment horizontal="center" vertical="center"/>
      <protection locked="0"/>
    </xf>
    <xf numFmtId="15" fontId="32" fillId="0" borderId="174" xfId="0" applyNumberFormat="1" applyFont="1" applyBorder="1" applyAlignment="1" applyProtection="1">
      <alignment horizontal="center" vertical="center"/>
      <protection locked="0"/>
    </xf>
    <xf numFmtId="15" fontId="32" fillId="0" borderId="103" xfId="0" applyNumberFormat="1" applyFont="1" applyBorder="1" applyAlignment="1" applyProtection="1">
      <alignment horizontal="center" vertical="center"/>
      <protection locked="0"/>
    </xf>
    <xf numFmtId="0" fontId="1" fillId="10" borderId="12" xfId="0" applyFont="1" applyFill="1" applyBorder="1" applyAlignment="1" applyProtection="1">
      <alignment horizontal="center" vertical="center"/>
      <protection locked="0"/>
    </xf>
    <xf numFmtId="0" fontId="1" fillId="10" borderId="22" xfId="0" applyFont="1" applyFill="1" applyBorder="1" applyAlignment="1" applyProtection="1">
      <alignment horizontal="center" vertical="center"/>
      <protection locked="0"/>
    </xf>
    <xf numFmtId="0" fontId="1" fillId="10" borderId="13" xfId="0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10" borderId="14" xfId="0" applyFont="1" applyFill="1" applyBorder="1" applyAlignment="1" applyProtection="1">
      <alignment horizontal="center" vertical="center"/>
      <protection locked="0"/>
    </xf>
    <xf numFmtId="0" fontId="1" fillId="10" borderId="27" xfId="0" applyFont="1" applyFill="1" applyBorder="1" applyAlignment="1" applyProtection="1">
      <alignment horizontal="center" vertical="center"/>
      <protection locked="0"/>
    </xf>
    <xf numFmtId="0" fontId="1" fillId="10" borderId="127" xfId="0" applyFont="1" applyFill="1" applyBorder="1" applyAlignment="1" applyProtection="1">
      <alignment horizontal="center" vertical="center"/>
      <protection locked="0"/>
    </xf>
    <xf numFmtId="0" fontId="0" fillId="0" borderId="168" xfId="0" applyBorder="1" applyAlignment="1" applyProtection="1">
      <alignment horizontal="right" vertical="center" wrapText="1" indent="1"/>
      <protection locked="0"/>
    </xf>
    <xf numFmtId="0" fontId="28" fillId="0" borderId="143" xfId="0" applyFont="1" applyBorder="1" applyAlignment="1" applyProtection="1">
      <alignment horizontal="center" vertical="center" wrapText="1"/>
      <protection locked="0"/>
    </xf>
    <xf numFmtId="0" fontId="0" fillId="0" borderId="35" xfId="0" applyBorder="1" applyAlignment="1" applyProtection="1">
      <alignment horizontal="right" vertical="center" wrapText="1"/>
      <protection locked="0"/>
    </xf>
    <xf numFmtId="0" fontId="1" fillId="0" borderId="26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right" vertical="center" wrapText="1" indent="1"/>
      <protection locked="0"/>
    </xf>
    <xf numFmtId="0" fontId="4" fillId="0" borderId="169" xfId="0" applyFont="1" applyBorder="1" applyAlignment="1" applyProtection="1">
      <alignment horizontal="right" vertical="center" wrapText="1"/>
      <protection locked="0"/>
    </xf>
    <xf numFmtId="0" fontId="1" fillId="0" borderId="143" xfId="0" applyFont="1" applyFill="1" applyBorder="1" applyAlignment="1" applyProtection="1">
      <alignment horizontal="center" vertical="center" wrapText="1"/>
      <protection locked="0"/>
    </xf>
    <xf numFmtId="0" fontId="0" fillId="0" borderId="44" xfId="0" applyFont="1" applyBorder="1" applyAlignment="1" applyProtection="1">
      <alignment vertical="center"/>
      <protection locked="0"/>
    </xf>
    <xf numFmtId="0" fontId="0" fillId="0" borderId="147" xfId="0" applyBorder="1" applyAlignment="1" applyProtection="1">
      <alignment horizontal="right" vertical="center" wrapText="1" indent="1"/>
      <protection locked="0"/>
    </xf>
    <xf numFmtId="0" fontId="28" fillId="0" borderId="170" xfId="0" applyFont="1" applyBorder="1" applyAlignment="1" applyProtection="1">
      <alignment horizontal="center" vertical="center" wrapText="1"/>
      <protection locked="0"/>
    </xf>
    <xf numFmtId="0" fontId="4" fillId="0" borderId="150" xfId="0" applyFont="1" applyBorder="1" applyAlignment="1" applyProtection="1">
      <alignment horizontal="right" vertical="center" wrapText="1"/>
      <protection locked="0"/>
    </xf>
    <xf numFmtId="0" fontId="1" fillId="0" borderId="172" xfId="0" applyFont="1" applyFill="1" applyBorder="1" applyAlignment="1" applyProtection="1">
      <alignment horizontal="center" vertical="center" wrapText="1"/>
      <protection locked="0"/>
    </xf>
    <xf numFmtId="0" fontId="0" fillId="0" borderId="173" xfId="0" applyFont="1" applyBorder="1" applyAlignment="1" applyProtection="1">
      <alignment vertical="center"/>
      <protection locked="0"/>
    </xf>
    <xf numFmtId="0" fontId="22" fillId="0" borderId="125" xfId="0" applyFont="1" applyBorder="1" applyAlignment="1" applyProtection="1">
      <alignment horizontal="center" vertical="center"/>
      <protection locked="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6" xfId="0" applyFont="1" applyBorder="1" applyAlignment="1" applyProtection="1">
      <alignment horizontal="center" vertical="center"/>
      <protection locked="0"/>
    </xf>
    <xf numFmtId="0" fontId="1" fillId="7" borderId="14" xfId="0" applyFont="1" applyFill="1" applyBorder="1" applyAlignment="1" applyProtection="1">
      <alignment horizontal="center" vertical="center"/>
      <protection locked="0"/>
    </xf>
    <xf numFmtId="0" fontId="1" fillId="7" borderId="27" xfId="0" applyFont="1" applyFill="1" applyBorder="1" applyAlignment="1" applyProtection="1">
      <alignment horizontal="center" vertical="center"/>
      <protection locked="0"/>
    </xf>
    <xf numFmtId="0" fontId="1" fillId="7" borderId="15" xfId="0" applyFont="1" applyFill="1" applyBorder="1" applyAlignment="1" applyProtection="1">
      <alignment horizontal="center" vertical="center"/>
      <protection locked="0"/>
    </xf>
    <xf numFmtId="0" fontId="1" fillId="0" borderId="146" xfId="0" applyFont="1" applyBorder="1" applyAlignment="1" applyProtection="1">
      <alignment horizontal="right" vertical="center" indent="1"/>
      <protection locked="0"/>
    </xf>
    <xf numFmtId="0" fontId="1" fillId="0" borderId="141" xfId="0" applyFont="1" applyBorder="1" applyAlignment="1" applyProtection="1">
      <alignment horizontal="right" vertical="center" indent="1"/>
      <protection locked="0"/>
    </xf>
    <xf numFmtId="0" fontId="1" fillId="0" borderId="141" xfId="0" applyFont="1" applyBorder="1" applyAlignment="1" applyProtection="1">
      <alignment horizontal="right" vertical="center" wrapText="1" inden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36" fillId="0" borderId="146" xfId="0" applyFont="1" applyBorder="1" applyAlignment="1" applyProtection="1">
      <alignment horizontal="right" vertical="center" indent="1"/>
      <protection locked="0"/>
    </xf>
    <xf numFmtId="0" fontId="36" fillId="0" borderId="141" xfId="0" applyFont="1" applyBorder="1" applyAlignment="1" applyProtection="1">
      <alignment horizontal="right" vertical="center" indent="1"/>
      <protection locked="0"/>
    </xf>
    <xf numFmtId="0" fontId="36" fillId="0" borderId="146" xfId="0" applyFont="1" applyBorder="1" applyAlignment="1" applyProtection="1">
      <alignment horizontal="right" vertical="center" wrapText="1" indent="1"/>
      <protection locked="0"/>
    </xf>
    <xf numFmtId="0" fontId="36" fillId="0" borderId="141" xfId="0" applyFont="1" applyBorder="1" applyAlignment="1" applyProtection="1">
      <alignment horizontal="right" vertical="center" wrapText="1" indent="1"/>
      <protection locked="0"/>
    </xf>
    <xf numFmtId="0" fontId="36" fillId="0" borderId="141" xfId="0" applyFont="1" applyBorder="1" applyAlignment="1" applyProtection="1">
      <alignment horizontal="center" vertical="center" wrapText="1"/>
      <protection locked="0"/>
    </xf>
    <xf numFmtId="0" fontId="0" fillId="0" borderId="141" xfId="0" applyBorder="1" applyAlignment="1" applyProtection="1">
      <alignment horizontal="right" vertical="center" wrapText="1"/>
      <protection locked="0"/>
    </xf>
    <xf numFmtId="0" fontId="0" fillId="0" borderId="148" xfId="0" applyBorder="1" applyAlignment="1" applyProtection="1">
      <alignment horizontal="left" vertical="center" wrapText="1"/>
      <protection locked="0"/>
    </xf>
    <xf numFmtId="0" fontId="23" fillId="0" borderId="12" xfId="0" applyFont="1" applyBorder="1" applyAlignment="1" applyProtection="1">
      <alignment horizontal="center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0" fontId="23" fillId="0" borderId="13" xfId="0" applyFont="1" applyBorder="1" applyAlignment="1" applyProtection="1">
      <alignment horizontal="center" vertical="center" wrapText="1"/>
      <protection locked="0"/>
    </xf>
    <xf numFmtId="15" fontId="9" fillId="0" borderId="0" xfId="0" applyNumberFormat="1" applyFont="1" applyBorder="1" applyAlignment="1" applyProtection="1">
      <alignment horizontal="left" vertical="center"/>
      <protection locked="0"/>
    </xf>
    <xf numFmtId="0" fontId="1" fillId="10" borderId="32" xfId="0" applyFont="1" applyFill="1" applyBorder="1" applyAlignment="1" applyProtection="1">
      <alignment horizontal="center" vertical="center"/>
      <protection locked="0"/>
    </xf>
    <xf numFmtId="0" fontId="1" fillId="10" borderId="33" xfId="0" applyFont="1" applyFill="1" applyBorder="1" applyAlignment="1" applyProtection="1">
      <alignment horizontal="center" vertical="center"/>
      <protection locked="0"/>
    </xf>
    <xf numFmtId="0" fontId="1" fillId="10" borderId="34" xfId="0" applyFont="1" applyFill="1" applyBorder="1" applyAlignment="1" applyProtection="1">
      <alignment horizontal="center" vertical="center"/>
      <protection locked="0"/>
    </xf>
    <xf numFmtId="0" fontId="1" fillId="10" borderId="41" xfId="0" applyFont="1" applyFill="1" applyBorder="1" applyAlignment="1" applyProtection="1">
      <alignment horizontal="center" vertical="center"/>
      <protection locked="0"/>
    </xf>
    <xf numFmtId="0" fontId="1" fillId="10" borderId="75" xfId="0" applyFont="1" applyFill="1" applyBorder="1" applyAlignment="1" applyProtection="1">
      <alignment horizontal="center" vertical="center"/>
      <protection locked="0"/>
    </xf>
    <xf numFmtId="0" fontId="22" fillId="0" borderId="16" xfId="0" applyFont="1" applyBorder="1" applyAlignment="1" applyProtection="1">
      <alignment horizontal="center" vertical="center"/>
      <protection locked="0"/>
    </xf>
    <xf numFmtId="0" fontId="1" fillId="0" borderId="72" xfId="0" applyFont="1" applyBorder="1" applyAlignment="1" applyProtection="1">
      <alignment horizontal="center" vertical="center"/>
      <protection locked="0"/>
    </xf>
    <xf numFmtId="0" fontId="1" fillId="0" borderId="74" xfId="0" applyFont="1" applyBorder="1" applyAlignment="1" applyProtection="1">
      <alignment horizontal="center" vertical="center"/>
      <protection locked="0"/>
    </xf>
    <xf numFmtId="0" fontId="1" fillId="0" borderId="73" xfId="0" applyFont="1" applyBorder="1" applyAlignment="1" applyProtection="1">
      <alignment horizontal="center" vertical="center"/>
      <protection locked="0"/>
    </xf>
    <xf numFmtId="0" fontId="11" fillId="0" borderId="123" xfId="0" applyFont="1" applyBorder="1" applyAlignment="1" applyProtection="1">
      <alignment horizontal="right" vertical="center"/>
      <protection locked="0"/>
    </xf>
    <xf numFmtId="0" fontId="11" fillId="0" borderId="121" xfId="0" applyFont="1" applyBorder="1" applyAlignment="1" applyProtection="1">
      <alignment horizontal="right" vertical="center"/>
      <protection locked="0"/>
    </xf>
    <xf numFmtId="0" fontId="0" fillId="0" borderId="122" xfId="0" applyBorder="1" applyAlignment="1" applyProtection="1">
      <alignment horizontal="center" vertical="center" wrapText="1"/>
      <protection locked="0"/>
    </xf>
    <xf numFmtId="0" fontId="0" fillId="0" borderId="121" xfId="0" applyFont="1" applyBorder="1" applyAlignment="1" applyProtection="1">
      <alignment horizontal="center" vertical="center" wrapText="1"/>
      <protection locked="0"/>
    </xf>
    <xf numFmtId="0" fontId="36" fillId="0" borderId="123" xfId="0" applyFont="1" applyBorder="1" applyAlignment="1" applyProtection="1">
      <alignment horizontal="right" vertical="center"/>
      <protection locked="0"/>
    </xf>
    <xf numFmtId="0" fontId="36" fillId="0" borderId="121" xfId="0" applyFont="1" applyBorder="1" applyAlignment="1" applyProtection="1">
      <alignment horizontal="right" vertical="center"/>
      <protection locked="0"/>
    </xf>
    <xf numFmtId="0" fontId="0" fillId="0" borderId="71" xfId="0" applyBorder="1" applyAlignment="1" applyProtection="1">
      <alignment horizontal="left" vertical="center" wrapText="1"/>
      <protection locked="0"/>
    </xf>
    <xf numFmtId="0" fontId="0" fillId="0" borderId="70" xfId="0" applyFont="1" applyBorder="1" applyAlignment="1" applyProtection="1">
      <alignment horizontal="left" vertical="center" wrapText="1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0" xfId="0" applyFont="1" applyBorder="1" applyAlignment="1" applyProtection="1">
      <alignment horizontal="right" vertical="center" wrapText="1"/>
      <protection locked="0"/>
    </xf>
    <xf numFmtId="0" fontId="0" fillId="0" borderId="71" xfId="0" applyBorder="1" applyAlignment="1" applyProtection="1">
      <alignment horizontal="right" vertical="center" wrapText="1"/>
      <protection locked="0"/>
    </xf>
    <xf numFmtId="0" fontId="0" fillId="0" borderId="70" xfId="0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68" xfId="0" applyBorder="1" applyAlignment="1" applyProtection="1">
      <alignment horizontal="left" vertical="center" wrapText="1"/>
      <protection locked="0"/>
    </xf>
    <xf numFmtId="0" fontId="0" fillId="0" borderId="67" xfId="0" applyFont="1" applyBorder="1" applyAlignment="1" applyProtection="1">
      <alignment horizontal="left" vertical="center" wrapText="1"/>
      <protection locked="0"/>
    </xf>
    <xf numFmtId="0" fontId="23" fillId="0" borderId="25" xfId="0" applyFont="1" applyBorder="1" applyAlignment="1" applyProtection="1">
      <alignment horizontal="center" vertical="center" wrapText="1"/>
      <protection locked="0"/>
    </xf>
    <xf numFmtId="0" fontId="1" fillId="10" borderId="134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0" borderId="136" xfId="0" applyFont="1" applyFill="1" applyBorder="1" applyAlignment="1" applyProtection="1">
      <alignment horizontal="center" vertical="center"/>
      <protection locked="0"/>
    </xf>
    <xf numFmtId="0" fontId="1" fillId="0" borderId="137" xfId="0" applyFont="1" applyFill="1" applyBorder="1" applyAlignment="1" applyProtection="1">
      <alignment horizontal="center" vertical="center"/>
      <protection locked="0"/>
    </xf>
    <xf numFmtId="0" fontId="1" fillId="0" borderId="138" xfId="0" applyFont="1" applyFill="1" applyBorder="1" applyAlignment="1" applyProtection="1">
      <alignment horizontal="center" vertical="center"/>
      <protection locked="0"/>
    </xf>
    <xf numFmtId="0" fontId="0" fillId="0" borderId="135" xfId="0" applyBorder="1" applyAlignment="1" applyProtection="1">
      <alignment horizontal="right" vertical="center" wrapText="1" indent="1"/>
      <protection locked="0"/>
    </xf>
    <xf numFmtId="0" fontId="28" fillId="0" borderId="132" xfId="0" applyFont="1" applyBorder="1" applyAlignment="1" applyProtection="1">
      <alignment horizontal="center" vertical="center" wrapText="1"/>
      <protection locked="0"/>
    </xf>
    <xf numFmtId="0" fontId="0" fillId="0" borderId="132" xfId="0" applyBorder="1" applyAlignment="1" applyProtection="1">
      <alignment horizontal="right" vertical="center" wrapText="1" indent="1"/>
      <protection locked="0"/>
    </xf>
    <xf numFmtId="0" fontId="1" fillId="0" borderId="132" xfId="0" applyFont="1" applyBorder="1" applyAlignment="1" applyProtection="1">
      <alignment horizontal="center" vertical="center" wrapText="1"/>
      <protection locked="0"/>
    </xf>
    <xf numFmtId="0" fontId="0" fillId="0" borderId="116" xfId="0" applyBorder="1" applyAlignment="1" applyProtection="1">
      <alignment horizontal="right" vertical="top" indent="1"/>
      <protection locked="0"/>
    </xf>
    <xf numFmtId="0" fontId="4" fillId="0" borderId="99" xfId="0" applyFont="1" applyBorder="1" applyAlignment="1" applyProtection="1">
      <alignment horizontal="right" vertical="center" wrapText="1" indent="1"/>
      <protection locked="0"/>
    </xf>
    <xf numFmtId="0" fontId="0" fillId="0" borderId="133" xfId="0" applyBorder="1" applyAlignment="1" applyProtection="1">
      <alignment horizontal="right" vertical="center" wrapText="1" indent="1"/>
      <protection locked="0"/>
    </xf>
    <xf numFmtId="0" fontId="0" fillId="0" borderId="99" xfId="0" applyBorder="1" applyAlignment="1" applyProtection="1">
      <alignment horizontal="right" vertical="center" wrapText="1" indent="1"/>
      <protection locked="0"/>
    </xf>
    <xf numFmtId="0" fontId="0" fillId="0" borderId="116" xfId="0" applyBorder="1" applyAlignment="1" applyProtection="1">
      <alignment horizontal="right" vertical="center" wrapText="1" indent="1"/>
      <protection locked="0"/>
    </xf>
    <xf numFmtId="0" fontId="0" fillId="0" borderId="99" xfId="0" applyBorder="1" applyAlignment="1" applyProtection="1">
      <alignment horizontal="right" vertical="center" indent="1"/>
      <protection locked="0"/>
    </xf>
    <xf numFmtId="0" fontId="0" fillId="0" borderId="116" xfId="0" applyFont="1" applyBorder="1" applyAlignment="1" applyProtection="1">
      <alignment vertical="center"/>
      <protection locked="0"/>
    </xf>
    <xf numFmtId="0" fontId="0" fillId="0" borderId="99" xfId="0" applyFont="1" applyBorder="1" applyAlignment="1" applyProtection="1">
      <alignment vertical="center"/>
      <protection locked="0"/>
    </xf>
    <xf numFmtId="0" fontId="1" fillId="7" borderId="17" xfId="0" applyFont="1" applyFill="1" applyBorder="1" applyAlignment="1" applyProtection="1">
      <alignment horizontal="center" vertical="center"/>
      <protection locked="0"/>
    </xf>
    <xf numFmtId="0" fontId="1" fillId="7" borderId="144" xfId="0" applyFont="1" applyFill="1" applyBorder="1" applyAlignment="1" applyProtection="1">
      <alignment horizontal="center" vertical="center"/>
      <protection locked="0"/>
    </xf>
    <xf numFmtId="0" fontId="1" fillId="7" borderId="145" xfId="0" applyFont="1" applyFill="1" applyBorder="1" applyAlignment="1" applyProtection="1">
      <alignment horizontal="center" vertical="center"/>
      <protection locked="0"/>
    </xf>
    <xf numFmtId="0" fontId="11" fillId="0" borderId="146" xfId="0" applyFont="1" applyBorder="1" applyAlignment="1" applyProtection="1">
      <alignment horizontal="right" vertical="center"/>
      <protection locked="0"/>
    </xf>
    <xf numFmtId="0" fontId="11" fillId="0" borderId="141" xfId="0" applyFont="1" applyBorder="1" applyAlignment="1" applyProtection="1">
      <alignment horizontal="right" vertical="center"/>
      <protection locked="0"/>
    </xf>
    <xf numFmtId="0" fontId="36" fillId="0" borderId="146" xfId="0" applyFont="1" applyBorder="1" applyAlignment="1" applyProtection="1">
      <alignment horizontal="right" vertical="center" wrapText="1"/>
      <protection locked="0"/>
    </xf>
    <xf numFmtId="0" fontId="36" fillId="0" borderId="141" xfId="0" applyFont="1" applyBorder="1" applyAlignment="1" applyProtection="1">
      <alignment horizontal="right" vertical="center" wrapText="1"/>
      <protection locked="0"/>
    </xf>
    <xf numFmtId="0" fontId="11" fillId="0" borderId="146" xfId="0" applyFont="1" applyBorder="1" applyAlignment="1" applyProtection="1">
      <alignment horizontal="right" vertical="center" wrapText="1" indent="1"/>
      <protection locked="0"/>
    </xf>
    <xf numFmtId="0" fontId="11" fillId="0" borderId="141" xfId="0" applyFont="1" applyBorder="1" applyAlignment="1" applyProtection="1">
      <alignment horizontal="right" vertical="center" wrapText="1" indent="1"/>
      <protection locked="0"/>
    </xf>
    <xf numFmtId="0" fontId="36" fillId="0" borderId="139" xfId="0" applyFont="1" applyBorder="1" applyAlignment="1" applyProtection="1">
      <alignment horizontal="center" vertical="center"/>
      <protection locked="0"/>
    </xf>
    <xf numFmtId="0" fontId="36" fillId="0" borderId="130" xfId="0" applyFont="1" applyBorder="1" applyAlignment="1" applyProtection="1">
      <alignment horizontal="center" vertical="center"/>
      <protection locked="0"/>
    </xf>
    <xf numFmtId="0" fontId="46" fillId="0" borderId="139" xfId="0" applyFont="1" applyBorder="1" applyAlignment="1" applyProtection="1">
      <alignment horizontal="center" vertical="center"/>
      <protection locked="0"/>
    </xf>
    <xf numFmtId="0" fontId="46" fillId="0" borderId="130" xfId="0" applyFont="1" applyBorder="1" applyAlignment="1" applyProtection="1">
      <alignment horizontal="center" vertical="center"/>
      <protection locked="0"/>
    </xf>
    <xf numFmtId="0" fontId="47" fillId="0" borderId="146" xfId="0" applyFont="1" applyBorder="1" applyAlignment="1" applyProtection="1">
      <alignment horizontal="right" vertical="center"/>
      <protection locked="0"/>
    </xf>
    <xf numFmtId="0" fontId="47" fillId="0" borderId="141" xfId="0" applyFont="1" applyBorder="1" applyAlignment="1" applyProtection="1">
      <alignment horizontal="right" vertical="center"/>
      <protection locked="0"/>
    </xf>
    <xf numFmtId="0" fontId="0" fillId="0" borderId="139" xfId="0" applyBorder="1" applyAlignment="1" applyProtection="1">
      <alignment horizontal="center"/>
      <protection locked="0"/>
    </xf>
    <xf numFmtId="0" fontId="0" fillId="0" borderId="130" xfId="0" applyBorder="1" applyAlignment="1" applyProtection="1">
      <alignment horizontal="center"/>
      <protection locked="0"/>
    </xf>
    <xf numFmtId="0" fontId="0" fillId="0" borderId="141" xfId="0" applyFont="1" applyBorder="1" applyAlignment="1" applyProtection="1">
      <alignment horizontal="right" vertical="center" wrapText="1" indent="1"/>
      <protection locked="0"/>
    </xf>
    <xf numFmtId="0" fontId="0" fillId="0" borderId="151" xfId="0" applyBorder="1" applyAlignment="1" applyProtection="1">
      <alignment horizontal="center"/>
      <protection locked="0"/>
    </xf>
    <xf numFmtId="0" fontId="0" fillId="0" borderId="152" xfId="0" applyBorder="1" applyAlignment="1" applyProtection="1">
      <alignment horizontal="center"/>
      <protection locked="0"/>
    </xf>
    <xf numFmtId="0" fontId="0" fillId="0" borderId="153" xfId="0" applyFont="1" applyBorder="1" applyAlignment="1" applyProtection="1">
      <alignment horizontal="right" vertical="center" wrapText="1" indent="1"/>
      <protection locked="0"/>
    </xf>
    <xf numFmtId="0" fontId="1" fillId="10" borderId="160" xfId="0" applyFont="1" applyFill="1" applyBorder="1" applyAlignment="1" applyProtection="1">
      <alignment horizontal="center" vertical="center"/>
      <protection locked="0"/>
    </xf>
    <xf numFmtId="0" fontId="0" fillId="0" borderId="154" xfId="0" applyBorder="1" applyAlignment="1" applyProtection="1">
      <alignment horizontal="right" vertical="center" indent="1"/>
      <protection locked="0"/>
    </xf>
    <xf numFmtId="0" fontId="29" fillId="0" borderId="164" xfId="0" applyFont="1" applyBorder="1" applyAlignment="1" applyProtection="1">
      <alignment horizontal="right" vertical="center" wrapText="1" indent="1"/>
      <protection locked="0"/>
    </xf>
    <xf numFmtId="0" fontId="0" fillId="0" borderId="157" xfId="0" applyBorder="1" applyAlignment="1" applyProtection="1">
      <alignment horizontal="right" vertical="center" indent="1"/>
      <protection locked="0"/>
    </xf>
    <xf numFmtId="0" fontId="29" fillId="0" borderId="158" xfId="0" applyFont="1" applyBorder="1" applyAlignment="1" applyProtection="1">
      <alignment horizontal="right" vertical="center" wrapText="1" indent="1"/>
      <protection locked="0"/>
    </xf>
    <xf numFmtId="0" fontId="29" fillId="0" borderId="158" xfId="0" applyFont="1" applyBorder="1" applyAlignment="1" applyProtection="1">
      <alignment horizontal="right" vertical="center" wrapText="1"/>
      <protection locked="0"/>
    </xf>
    <xf numFmtId="0" fontId="0" fillId="0" borderId="161" xfId="0" applyBorder="1" applyAlignment="1" applyProtection="1">
      <alignment horizontal="right" vertical="center" indent="1"/>
      <protection locked="0"/>
    </xf>
    <xf numFmtId="0" fontId="29" fillId="0" borderId="162" xfId="0" applyFont="1" applyBorder="1" applyAlignment="1" applyProtection="1">
      <alignment horizontal="right" vertical="center" wrapText="1"/>
      <protection locked="0"/>
    </xf>
    <xf numFmtId="0" fontId="1" fillId="0" borderId="5" xfId="0" applyFont="1" applyBorder="1" applyAlignment="1" applyProtection="1">
      <alignment horizontal="right" vertical="center" wrapText="1"/>
      <protection locked="0"/>
    </xf>
    <xf numFmtId="0" fontId="0" fillId="0" borderId="5" xfId="0" applyFont="1" applyBorder="1" applyAlignment="1" applyProtection="1">
      <alignment horizontal="right" vertical="center" wrapText="1"/>
      <protection locked="0"/>
    </xf>
    <xf numFmtId="0" fontId="36" fillId="0" borderId="139" xfId="0" applyFont="1" applyBorder="1" applyAlignment="1" applyProtection="1">
      <alignment horizontal="right" vertical="center" indent="1"/>
      <protection locked="0"/>
    </xf>
    <xf numFmtId="0" fontId="36" fillId="0" borderId="130" xfId="0" applyFont="1" applyBorder="1" applyAlignment="1" applyProtection="1">
      <alignment horizontal="right" vertical="center" indent="1"/>
      <protection locked="0"/>
    </xf>
    <xf numFmtId="0" fontId="0" fillId="0" borderId="131" xfId="0" applyFont="1" applyBorder="1" applyAlignment="1" applyProtection="1">
      <alignment horizontal="center" vertical="center" wrapText="1"/>
      <protection locked="0"/>
    </xf>
    <xf numFmtId="0" fontId="0" fillId="0" borderId="130" xfId="0" applyFont="1" applyBorder="1" applyAlignment="1" applyProtection="1">
      <alignment horizontal="center" vertical="center" wrapText="1"/>
      <protection locked="0"/>
    </xf>
    <xf numFmtId="0" fontId="36" fillId="0" borderId="131" xfId="0" applyFont="1" applyBorder="1" applyAlignment="1" applyProtection="1">
      <alignment horizontal="center" vertical="center" wrapText="1"/>
      <protection locked="0"/>
    </xf>
    <xf numFmtId="0" fontId="36" fillId="0" borderId="130" xfId="0" applyFont="1" applyBorder="1" applyAlignment="1" applyProtection="1">
      <alignment horizontal="center" vertical="center" wrapText="1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0" fillId="0" borderId="101" xfId="0" applyBorder="1" applyAlignment="1" applyProtection="1">
      <alignment horizontal="right" vertical="center" wrapText="1" indent="1"/>
      <protection locked="0"/>
    </xf>
    <xf numFmtId="0" fontId="0" fillId="0" borderId="46" xfId="0" applyFont="1" applyBorder="1" applyAlignment="1" applyProtection="1">
      <alignment horizontal="right" vertical="center" indent="1"/>
      <protection locked="0"/>
    </xf>
    <xf numFmtId="0" fontId="0" fillId="0" borderId="102" xfId="0" applyBorder="1" applyAlignment="1" applyProtection="1">
      <alignment horizontal="right" vertical="center" wrapText="1" indent="1"/>
      <protection locked="0"/>
    </xf>
    <xf numFmtId="0" fontId="4" fillId="0" borderId="49" xfId="0" applyFont="1" applyBorder="1" applyAlignment="1" applyProtection="1">
      <alignment horizontal="right" vertical="center" wrapText="1" indent="1"/>
      <protection locked="0"/>
    </xf>
    <xf numFmtId="0" fontId="28" fillId="0" borderId="112" xfId="0" applyFont="1" applyBorder="1" applyAlignment="1" applyProtection="1">
      <alignment horizontal="center" vertical="center" wrapText="1"/>
      <protection locked="0"/>
    </xf>
    <xf numFmtId="0" fontId="4" fillId="0" borderId="112" xfId="0" applyFont="1" applyBorder="1" applyAlignment="1" applyProtection="1">
      <alignment horizontal="right" vertical="center" wrapText="1" indent="1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44" xfId="0" applyFont="1" applyBorder="1" applyAlignment="1" applyProtection="1">
      <alignment horizontal="center" vertical="center"/>
      <protection locked="0"/>
    </xf>
    <xf numFmtId="0" fontId="1" fillId="0" borderId="144" xfId="0" applyFont="1" applyBorder="1" applyAlignment="1" applyProtection="1">
      <alignment horizontal="center" vertical="center" wrapText="1"/>
      <protection locked="0"/>
    </xf>
    <xf numFmtId="0" fontId="0" fillId="0" borderId="144" xfId="0" applyFont="1" applyBorder="1" applyAlignment="1" applyProtection="1">
      <alignment horizontal="center" vertical="center" wrapText="1"/>
      <protection locked="0"/>
    </xf>
    <xf numFmtId="0" fontId="0" fillId="0" borderId="145" xfId="0" applyFont="1" applyBorder="1" applyAlignment="1" applyProtection="1">
      <alignment vertical="center"/>
      <protection locked="0"/>
    </xf>
    <xf numFmtId="0" fontId="11" fillId="0" borderId="146" xfId="0" applyFont="1" applyBorder="1" applyAlignment="1" applyProtection="1">
      <alignment horizontal="right" vertical="center" indent="1"/>
      <protection locked="0"/>
    </xf>
    <xf numFmtId="0" fontId="11" fillId="0" borderId="141" xfId="0" applyFont="1" applyBorder="1" applyAlignment="1" applyProtection="1">
      <alignment horizontal="right" vertical="center" indent="1"/>
      <protection locked="0"/>
    </xf>
    <xf numFmtId="0" fontId="36" fillId="0" borderId="147" xfId="0" applyFont="1" applyBorder="1" applyAlignment="1" applyProtection="1">
      <alignment horizontal="right" vertical="center" indent="1"/>
      <protection locked="0"/>
    </xf>
    <xf numFmtId="0" fontId="36" fillId="0" borderId="148" xfId="0" applyFont="1" applyBorder="1" applyAlignment="1" applyProtection="1">
      <alignment horizontal="right" vertical="center" indent="1"/>
      <protection locked="0"/>
    </xf>
    <xf numFmtId="15" fontId="9" fillId="0" borderId="0" xfId="0" applyNumberFormat="1" applyFont="1" applyBorder="1" applyAlignment="1" applyProtection="1">
      <alignment horizontal="left" vertical="center" wrapText="1"/>
      <protection locked="0"/>
    </xf>
    <xf numFmtId="0" fontId="4" fillId="0" borderId="46" xfId="0" applyFont="1" applyBorder="1" applyAlignment="1" applyProtection="1">
      <alignment horizontal="right" vertical="center" wrapText="1" indent="1"/>
      <protection locked="0"/>
    </xf>
    <xf numFmtId="0" fontId="29" fillId="0" borderId="99" xfId="0" applyFont="1" applyBorder="1" applyAlignment="1" applyProtection="1">
      <alignment horizontal="right" vertical="center" wrapText="1" indent="1"/>
      <protection locked="0"/>
    </xf>
    <xf numFmtId="0" fontId="45" fillId="0" borderId="99" xfId="0" applyFont="1" applyBorder="1" applyAlignment="1" applyProtection="1">
      <alignment horizontal="center" vertical="center"/>
      <protection locked="0"/>
    </xf>
    <xf numFmtId="0" fontId="4" fillId="0" borderId="102" xfId="0" applyFont="1" applyBorder="1" applyAlignment="1" applyProtection="1">
      <alignment horizontal="right" vertical="center" wrapText="1" indent="1"/>
      <protection locked="0"/>
    </xf>
    <xf numFmtId="0" fontId="0" fillId="0" borderId="102" xfId="0" applyFont="1" applyBorder="1" applyAlignment="1" applyProtection="1">
      <alignment horizontal="right" vertical="center" indent="1"/>
      <protection locked="0"/>
    </xf>
    <xf numFmtId="0" fontId="29" fillId="0" borderId="99" xfId="0" applyFont="1" applyBorder="1" applyAlignment="1" applyProtection="1">
      <alignment horizontal="center" vertical="center" wrapText="1"/>
      <protection locked="0"/>
    </xf>
    <xf numFmtId="0" fontId="29" fillId="0" borderId="112" xfId="0" applyFont="1" applyBorder="1" applyAlignment="1" applyProtection="1">
      <alignment horizontal="center" vertical="center" wrapText="1"/>
      <protection locked="0"/>
    </xf>
    <xf numFmtId="0" fontId="36" fillId="0" borderId="8" xfId="0" applyFont="1" applyBorder="1" applyAlignment="1" applyProtection="1">
      <alignment horizontal="right" vertical="center" wrapText="1"/>
      <protection locked="0"/>
    </xf>
    <xf numFmtId="0" fontId="36" fillId="0" borderId="3" xfId="0" applyFont="1" applyBorder="1" applyAlignment="1" applyProtection="1">
      <alignment horizontal="right" vertical="center" wrapText="1"/>
      <protection locked="0"/>
    </xf>
    <xf numFmtId="0" fontId="36" fillId="0" borderId="24" xfId="0" applyFont="1" applyBorder="1" applyAlignment="1" applyProtection="1">
      <alignment horizontal="center" vertical="center"/>
      <protection locked="0"/>
    </xf>
    <xf numFmtId="0" fontId="36" fillId="0" borderId="23" xfId="0" applyFont="1" applyBorder="1" applyAlignment="1" applyProtection="1">
      <alignment horizontal="center" vertical="center"/>
      <protection locked="0"/>
    </xf>
  </cellXfs>
  <cellStyles count="3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6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Normal" xfId="0" builtinId="0"/>
    <cellStyle name="Pourcentage" xfId="35" builtinId="5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FFCD1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00"/>
      <color rgb="FF538DD5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BEF1E-A44D-4C90-A5E9-422F8CA848D0}">
  <dimension ref="A1:F59"/>
  <sheetViews>
    <sheetView tabSelected="1" topLeftCell="A43" zoomScale="80" zoomScaleNormal="80" workbookViewId="0">
      <selection activeCell="I10" sqref="I10"/>
    </sheetView>
  </sheetViews>
  <sheetFormatPr baseColWidth="10" defaultRowHeight="12.3" x14ac:dyDescent="0.4"/>
  <cols>
    <col min="1" max="1" width="49.21875" style="306" customWidth="1"/>
    <col min="2" max="5" width="10.6640625" style="306"/>
    <col min="6" max="6" width="23.88671875" style="306" customWidth="1"/>
    <col min="7" max="7" width="10.6640625" style="306" customWidth="1"/>
    <col min="8" max="16384" width="10.6640625" style="306"/>
  </cols>
  <sheetData>
    <row r="1" spans="1:6" ht="14.7" thickTop="1" thickBot="1" x14ac:dyDescent="0.45">
      <c r="A1" s="523" t="s">
        <v>277</v>
      </c>
      <c r="B1" s="524"/>
      <c r="C1" s="524"/>
      <c r="D1" s="524"/>
      <c r="E1" s="524"/>
      <c r="F1" s="525"/>
    </row>
    <row r="2" spans="1:6" ht="15" x14ac:dyDescent="0.4">
      <c r="A2" s="457" t="s">
        <v>1</v>
      </c>
      <c r="B2" s="526" t="s">
        <v>134</v>
      </c>
      <c r="C2" s="526"/>
      <c r="D2" s="526"/>
      <c r="E2" s="526"/>
      <c r="F2" s="527"/>
    </row>
    <row r="3" spans="1:6" ht="12.6" x14ac:dyDescent="0.4">
      <c r="A3" s="458" t="s">
        <v>2</v>
      </c>
      <c r="B3" s="528" t="s">
        <v>163</v>
      </c>
      <c r="C3" s="528"/>
      <c r="D3" s="528"/>
      <c r="E3" s="528"/>
      <c r="F3" s="529"/>
    </row>
    <row r="4" spans="1:6" ht="12.6" x14ac:dyDescent="0.4">
      <c r="A4" s="458" t="s">
        <v>3</v>
      </c>
      <c r="B4" s="709" t="s">
        <v>502</v>
      </c>
      <c r="C4" s="709"/>
      <c r="D4" s="709"/>
      <c r="E4" s="709"/>
      <c r="F4" s="710"/>
    </row>
    <row r="5" spans="1:6" ht="12.6" x14ac:dyDescent="0.4">
      <c r="A5" s="458" t="s">
        <v>22</v>
      </c>
      <c r="B5" s="709" t="s">
        <v>133</v>
      </c>
      <c r="C5" s="709"/>
      <c r="D5" s="709"/>
      <c r="E5" s="709"/>
      <c r="F5" s="710"/>
    </row>
    <row r="6" spans="1:6" ht="12.6" x14ac:dyDescent="0.4">
      <c r="A6" s="458" t="s">
        <v>5</v>
      </c>
      <c r="B6" s="709" t="s">
        <v>503</v>
      </c>
      <c r="C6" s="709"/>
      <c r="D6" s="709"/>
      <c r="E6" s="709"/>
      <c r="F6" s="710"/>
    </row>
    <row r="7" spans="1:6" ht="12.6" x14ac:dyDescent="0.4">
      <c r="A7" s="458" t="s">
        <v>6</v>
      </c>
      <c r="B7" s="709" t="s">
        <v>504</v>
      </c>
      <c r="C7" s="709"/>
      <c r="D7" s="709"/>
      <c r="E7" s="709"/>
      <c r="F7" s="710"/>
    </row>
    <row r="8" spans="1:6" ht="12.6" x14ac:dyDescent="0.4">
      <c r="A8" s="458" t="s">
        <v>4</v>
      </c>
      <c r="B8" s="711" t="s">
        <v>505</v>
      </c>
      <c r="C8" s="711"/>
      <c r="D8" s="711"/>
      <c r="E8" s="711"/>
      <c r="F8" s="712"/>
    </row>
    <row r="9" spans="1:6" ht="12.9" thickBot="1" x14ac:dyDescent="0.45">
      <c r="A9" s="459" t="s">
        <v>23</v>
      </c>
      <c r="B9" s="713" t="s">
        <v>502</v>
      </c>
      <c r="C9" s="713"/>
      <c r="D9" s="713"/>
      <c r="E9" s="713"/>
      <c r="F9" s="714"/>
    </row>
    <row r="10" spans="1:6" ht="12.9" thickTop="1" thickBot="1" x14ac:dyDescent="0.45">
      <c r="A10" s="522"/>
      <c r="B10" s="522"/>
      <c r="C10" s="522"/>
      <c r="D10" s="522"/>
      <c r="E10" s="522"/>
      <c r="F10" s="522"/>
    </row>
    <row r="11" spans="1:6" ht="14.4" thickTop="1" x14ac:dyDescent="0.4">
      <c r="A11" s="516" t="s">
        <v>244</v>
      </c>
      <c r="B11" s="517"/>
      <c r="C11" s="517"/>
      <c r="D11" s="517"/>
      <c r="E11" s="517"/>
      <c r="F11" s="518"/>
    </row>
    <row r="12" spans="1:6" x14ac:dyDescent="0.4">
      <c r="A12" s="460" t="s">
        <v>312</v>
      </c>
      <c r="B12" s="477" t="s">
        <v>325</v>
      </c>
      <c r="C12" s="477"/>
      <c r="D12" s="477"/>
      <c r="E12" s="477"/>
      <c r="F12" s="478"/>
    </row>
    <row r="13" spans="1:6" ht="12.6" x14ac:dyDescent="0.4">
      <c r="A13" s="461" t="s">
        <v>245</v>
      </c>
      <c r="B13" s="473" t="s">
        <v>198</v>
      </c>
      <c r="C13" s="473"/>
      <c r="D13" s="473"/>
      <c r="E13" s="473"/>
      <c r="F13" s="509"/>
    </row>
    <row r="14" spans="1:6" ht="12.6" x14ac:dyDescent="0.4">
      <c r="A14" s="461" t="s">
        <v>248</v>
      </c>
      <c r="B14" s="519">
        <f>'Notation EP1 Histoire de l''art'!E31</f>
        <v>0</v>
      </c>
      <c r="C14" s="520"/>
      <c r="D14" s="520"/>
      <c r="E14" s="520"/>
      <c r="F14" s="521"/>
    </row>
    <row r="15" spans="1:6" ht="12.6" x14ac:dyDescent="0.4">
      <c r="A15" s="461" t="s">
        <v>4</v>
      </c>
      <c r="B15" s="715" t="s">
        <v>572</v>
      </c>
      <c r="C15" s="715"/>
      <c r="D15" s="715"/>
      <c r="E15" s="715"/>
      <c r="F15" s="716"/>
    </row>
    <row r="16" spans="1:6" x14ac:dyDescent="0.4">
      <c r="A16" s="460" t="s">
        <v>313</v>
      </c>
      <c r="B16" s="477" t="s">
        <v>246</v>
      </c>
      <c r="C16" s="477"/>
      <c r="D16" s="477"/>
      <c r="E16" s="477"/>
      <c r="F16" s="478"/>
    </row>
    <row r="17" spans="1:6" ht="12.6" x14ac:dyDescent="0.4">
      <c r="A17" s="461" t="s">
        <v>249</v>
      </c>
      <c r="B17" s="473" t="s">
        <v>199</v>
      </c>
      <c r="C17" s="473"/>
      <c r="D17" s="473"/>
      <c r="E17" s="473"/>
      <c r="F17" s="509"/>
    </row>
    <row r="18" spans="1:6" ht="12.6" x14ac:dyDescent="0.4">
      <c r="A18" s="461" t="s">
        <v>248</v>
      </c>
      <c r="B18" s="475">
        <f>'Notation EP1 Réalisation graphi'!E18</f>
        <v>0</v>
      </c>
      <c r="C18" s="475"/>
      <c r="D18" s="475"/>
      <c r="E18" s="475"/>
      <c r="F18" s="479"/>
    </row>
    <row r="19" spans="1:6" ht="12.6" x14ac:dyDescent="0.4">
      <c r="A19" s="461" t="s">
        <v>4</v>
      </c>
      <c r="B19" s="715" t="s">
        <v>573</v>
      </c>
      <c r="C19" s="715"/>
      <c r="D19" s="715"/>
      <c r="E19" s="715"/>
      <c r="F19" s="716"/>
    </row>
    <row r="20" spans="1:6" ht="14.1" x14ac:dyDescent="0.4">
      <c r="A20" s="510" t="s">
        <v>247</v>
      </c>
      <c r="B20" s="492"/>
      <c r="C20" s="492"/>
      <c r="D20" s="492"/>
      <c r="E20" s="492"/>
      <c r="F20" s="511"/>
    </row>
    <row r="21" spans="1:6" x14ac:dyDescent="0.4">
      <c r="A21" s="460" t="s">
        <v>314</v>
      </c>
      <c r="B21" s="498">
        <f>B14</f>
        <v>0</v>
      </c>
      <c r="C21" s="498"/>
      <c r="D21" s="498"/>
      <c r="E21" s="498"/>
      <c r="F21" s="499"/>
    </row>
    <row r="22" spans="1:6" ht="12.6" thickBot="1" x14ac:dyDescent="0.45">
      <c r="A22" s="462" t="s">
        <v>315</v>
      </c>
      <c r="B22" s="500">
        <f>B18</f>
        <v>0</v>
      </c>
      <c r="C22" s="500"/>
      <c r="D22" s="500"/>
      <c r="E22" s="500"/>
      <c r="F22" s="501"/>
    </row>
    <row r="23" spans="1:6" ht="12.9" thickBot="1" x14ac:dyDescent="0.45">
      <c r="A23" s="463" t="s">
        <v>324</v>
      </c>
      <c r="B23" s="502">
        <f>(B21+B22)/4</f>
        <v>0</v>
      </c>
      <c r="C23" s="503"/>
      <c r="D23" s="503"/>
      <c r="E23" s="503"/>
      <c r="F23" s="504"/>
    </row>
    <row r="24" spans="1:6" ht="12.9" thickBot="1" x14ac:dyDescent="0.45">
      <c r="A24" s="463" t="s">
        <v>37</v>
      </c>
      <c r="B24" s="482">
        <v>3</v>
      </c>
      <c r="C24" s="482"/>
      <c r="D24" s="482"/>
      <c r="E24" s="482"/>
      <c r="F24" s="483"/>
    </row>
    <row r="25" spans="1:6" ht="12.9" thickBot="1" x14ac:dyDescent="0.45">
      <c r="A25" s="464" t="s">
        <v>316</v>
      </c>
      <c r="B25" s="505">
        <f>B23*B24</f>
        <v>0</v>
      </c>
      <c r="C25" s="506"/>
      <c r="D25" s="506"/>
      <c r="E25" s="506"/>
      <c r="F25" s="507"/>
    </row>
    <row r="26" spans="1:6" ht="12.9" thickTop="1" thickBot="1" x14ac:dyDescent="0.45">
      <c r="A26" s="472"/>
      <c r="B26" s="472"/>
      <c r="C26" s="472"/>
      <c r="D26" s="472"/>
      <c r="E26" s="472"/>
      <c r="F26" s="472"/>
    </row>
    <row r="27" spans="1:6" ht="14.4" thickTop="1" x14ac:dyDescent="0.4">
      <c r="A27" s="516" t="s">
        <v>250</v>
      </c>
      <c r="B27" s="517"/>
      <c r="C27" s="517"/>
      <c r="D27" s="517"/>
      <c r="E27" s="517"/>
      <c r="F27" s="518"/>
    </row>
    <row r="28" spans="1:6" ht="12.6" x14ac:dyDescent="0.4">
      <c r="A28" s="461" t="s">
        <v>2</v>
      </c>
      <c r="B28" s="477" t="s">
        <v>250</v>
      </c>
      <c r="C28" s="477"/>
      <c r="D28" s="477"/>
      <c r="E28" s="477"/>
      <c r="F28" s="478"/>
    </row>
    <row r="29" spans="1:6" ht="12.6" x14ac:dyDescent="0.4">
      <c r="A29" s="461" t="s">
        <v>249</v>
      </c>
      <c r="B29" s="473" t="s">
        <v>9</v>
      </c>
      <c r="C29" s="473"/>
      <c r="D29" s="473"/>
      <c r="E29" s="473"/>
      <c r="F29" s="509"/>
    </row>
    <row r="30" spans="1:6" ht="12.6" x14ac:dyDescent="0.4">
      <c r="A30" s="461" t="s">
        <v>248</v>
      </c>
      <c r="B30" s="475">
        <f>'Notation EP2 Préparation'!E44</f>
        <v>0</v>
      </c>
      <c r="C30" s="475"/>
      <c r="D30" s="475"/>
      <c r="E30" s="475"/>
      <c r="F30" s="479"/>
    </row>
    <row r="31" spans="1:6" ht="12.6" x14ac:dyDescent="0.4">
      <c r="A31" s="461" t="s">
        <v>4</v>
      </c>
      <c r="B31" s="715" t="s">
        <v>573</v>
      </c>
      <c r="C31" s="715"/>
      <c r="D31" s="715"/>
      <c r="E31" s="715"/>
      <c r="F31" s="716"/>
    </row>
    <row r="32" spans="1:6" ht="14.1" x14ac:dyDescent="0.4">
      <c r="A32" s="510" t="s">
        <v>252</v>
      </c>
      <c r="B32" s="492"/>
      <c r="C32" s="492"/>
      <c r="D32" s="492"/>
      <c r="E32" s="492"/>
      <c r="F32" s="511"/>
    </row>
    <row r="33" spans="1:6" x14ac:dyDescent="0.4">
      <c r="A33" s="462" t="s">
        <v>506</v>
      </c>
      <c r="B33" s="500">
        <f>B30</f>
        <v>0</v>
      </c>
      <c r="C33" s="500"/>
      <c r="D33" s="500"/>
      <c r="E33" s="500"/>
      <c r="F33" s="501"/>
    </row>
    <row r="34" spans="1:6" ht="12.6" x14ac:dyDescent="0.4">
      <c r="A34" s="463" t="s">
        <v>323</v>
      </c>
      <c r="B34" s="480">
        <f>B33</f>
        <v>0</v>
      </c>
      <c r="C34" s="480"/>
      <c r="D34" s="480"/>
      <c r="E34" s="480"/>
      <c r="F34" s="481"/>
    </row>
    <row r="35" spans="1:6" ht="12.9" thickBot="1" x14ac:dyDescent="0.45">
      <c r="A35" s="463" t="s">
        <v>37</v>
      </c>
      <c r="B35" s="482">
        <v>4</v>
      </c>
      <c r="C35" s="482"/>
      <c r="D35" s="482"/>
      <c r="E35" s="482"/>
      <c r="F35" s="483"/>
    </row>
    <row r="36" spans="1:6" ht="12.9" thickBot="1" x14ac:dyDescent="0.45">
      <c r="A36" s="464" t="s">
        <v>316</v>
      </c>
      <c r="B36" s="505">
        <f>B34*B35</f>
        <v>0</v>
      </c>
      <c r="C36" s="506"/>
      <c r="D36" s="506"/>
      <c r="E36" s="506"/>
      <c r="F36" s="507"/>
    </row>
    <row r="37" spans="1:6" ht="13.2" thickTop="1" thickBot="1" x14ac:dyDescent="0.45">
      <c r="A37" s="471"/>
      <c r="B37" s="471"/>
      <c r="C37" s="471"/>
      <c r="D37" s="471"/>
      <c r="E37" s="471"/>
      <c r="F37" s="471"/>
    </row>
    <row r="38" spans="1:6" ht="14.1" x14ac:dyDescent="0.4">
      <c r="A38" s="513" t="s">
        <v>251</v>
      </c>
      <c r="B38" s="514"/>
      <c r="C38" s="514"/>
      <c r="D38" s="514"/>
      <c r="E38" s="514"/>
      <c r="F38" s="515"/>
    </row>
    <row r="39" spans="1:6" x14ac:dyDescent="0.4">
      <c r="A39" s="465" t="s">
        <v>312</v>
      </c>
      <c r="B39" s="477" t="s">
        <v>254</v>
      </c>
      <c r="C39" s="477"/>
      <c r="D39" s="477"/>
      <c r="E39" s="477"/>
      <c r="F39" s="487"/>
    </row>
    <row r="40" spans="1:6" ht="12.6" x14ac:dyDescent="0.4">
      <c r="A40" s="466" t="s">
        <v>245</v>
      </c>
      <c r="B40" s="473" t="s">
        <v>200</v>
      </c>
      <c r="C40" s="473"/>
      <c r="D40" s="473"/>
      <c r="E40" s="473"/>
      <c r="F40" s="474"/>
    </row>
    <row r="41" spans="1:6" ht="12.6" x14ac:dyDescent="0.4">
      <c r="A41" s="466" t="s">
        <v>248</v>
      </c>
      <c r="B41" s="475">
        <f>'Notation EP3 Fabrication'!E65</f>
        <v>0</v>
      </c>
      <c r="C41" s="475"/>
      <c r="D41" s="475"/>
      <c r="E41" s="475"/>
      <c r="F41" s="476"/>
    </row>
    <row r="42" spans="1:6" ht="12.6" x14ac:dyDescent="0.4">
      <c r="A42" s="466" t="s">
        <v>4</v>
      </c>
      <c r="B42" s="715" t="s">
        <v>572</v>
      </c>
      <c r="C42" s="715"/>
      <c r="D42" s="715"/>
      <c r="E42" s="715"/>
      <c r="F42" s="717"/>
    </row>
    <row r="43" spans="1:6" x14ac:dyDescent="0.4">
      <c r="A43" s="465" t="s">
        <v>313</v>
      </c>
      <c r="B43" s="477" t="s">
        <v>255</v>
      </c>
      <c r="C43" s="477"/>
      <c r="D43" s="477"/>
      <c r="E43" s="477"/>
      <c r="F43" s="487"/>
    </row>
    <row r="44" spans="1:6" ht="12.6" x14ac:dyDescent="0.4">
      <c r="A44" s="466" t="s">
        <v>245</v>
      </c>
      <c r="B44" s="473" t="s">
        <v>198</v>
      </c>
      <c r="C44" s="473"/>
      <c r="D44" s="473"/>
      <c r="E44" s="473"/>
      <c r="F44" s="474"/>
    </row>
    <row r="45" spans="1:6" ht="12.6" x14ac:dyDescent="0.4">
      <c r="A45" s="466" t="s">
        <v>248</v>
      </c>
      <c r="B45" s="475">
        <f>'Notation EP3 Evaluation entrepr'!E28</f>
        <v>0</v>
      </c>
      <c r="C45" s="475"/>
      <c r="D45" s="475"/>
      <c r="E45" s="475"/>
      <c r="F45" s="476"/>
    </row>
    <row r="46" spans="1:6" ht="12.6" x14ac:dyDescent="0.4">
      <c r="A46" s="466" t="s">
        <v>4</v>
      </c>
      <c r="B46" s="715" t="s">
        <v>572</v>
      </c>
      <c r="C46" s="715"/>
      <c r="D46" s="715"/>
      <c r="E46" s="715"/>
      <c r="F46" s="717"/>
    </row>
    <row r="47" spans="1:6" x14ac:dyDescent="0.4">
      <c r="A47" s="465" t="s">
        <v>317</v>
      </c>
      <c r="B47" s="477" t="s">
        <v>256</v>
      </c>
      <c r="C47" s="477"/>
      <c r="D47" s="477"/>
      <c r="E47" s="477"/>
      <c r="F47" s="487"/>
    </row>
    <row r="48" spans="1:6" ht="12.6" x14ac:dyDescent="0.4">
      <c r="A48" s="466" t="s">
        <v>249</v>
      </c>
      <c r="B48" s="473" t="s">
        <v>243</v>
      </c>
      <c r="C48" s="473"/>
      <c r="D48" s="473"/>
      <c r="E48" s="473"/>
      <c r="F48" s="474"/>
    </row>
    <row r="49" spans="1:6" ht="12.6" x14ac:dyDescent="0.4">
      <c r="A49" s="466" t="s">
        <v>248</v>
      </c>
      <c r="B49" s="475">
        <f>'Notation EP3 Rapport activités'!E17</f>
        <v>0</v>
      </c>
      <c r="C49" s="475"/>
      <c r="D49" s="475"/>
      <c r="E49" s="475"/>
      <c r="F49" s="476"/>
    </row>
    <row r="50" spans="1:6" ht="14.1" x14ac:dyDescent="0.4">
      <c r="A50" s="491" t="s">
        <v>253</v>
      </c>
      <c r="B50" s="492"/>
      <c r="C50" s="492"/>
      <c r="D50" s="492"/>
      <c r="E50" s="492"/>
      <c r="F50" s="493"/>
    </row>
    <row r="51" spans="1:6" ht="12.6" x14ac:dyDescent="0.4">
      <c r="A51" s="466" t="s">
        <v>4</v>
      </c>
      <c r="B51" s="715" t="s">
        <v>572</v>
      </c>
      <c r="C51" s="715"/>
      <c r="D51" s="715"/>
      <c r="E51" s="715"/>
      <c r="F51" s="717"/>
    </row>
    <row r="52" spans="1:6" x14ac:dyDescent="0.4">
      <c r="A52" s="465" t="s">
        <v>314</v>
      </c>
      <c r="B52" s="488">
        <f>B41</f>
        <v>0</v>
      </c>
      <c r="C52" s="489"/>
      <c r="D52" s="489"/>
      <c r="E52" s="489"/>
      <c r="F52" s="490"/>
    </row>
    <row r="53" spans="1:6" x14ac:dyDescent="0.4">
      <c r="A53" s="467" t="s">
        <v>315</v>
      </c>
      <c r="B53" s="500">
        <f>B45</f>
        <v>0</v>
      </c>
      <c r="C53" s="500"/>
      <c r="D53" s="500"/>
      <c r="E53" s="500"/>
      <c r="F53" s="508"/>
    </row>
    <row r="54" spans="1:6" x14ac:dyDescent="0.4">
      <c r="A54" s="467" t="s">
        <v>318</v>
      </c>
      <c r="B54" s="484">
        <f>B49</f>
        <v>0</v>
      </c>
      <c r="C54" s="485"/>
      <c r="D54" s="485"/>
      <c r="E54" s="485"/>
      <c r="F54" s="486"/>
    </row>
    <row r="55" spans="1:6" ht="12.6" x14ac:dyDescent="0.4">
      <c r="A55" s="468" t="s">
        <v>361</v>
      </c>
      <c r="B55" s="480">
        <f>(B52+B53+B54)/5</f>
        <v>0</v>
      </c>
      <c r="C55" s="480"/>
      <c r="D55" s="480"/>
      <c r="E55" s="480"/>
      <c r="F55" s="512"/>
    </row>
    <row r="56" spans="1:6" ht="12.9" thickBot="1" x14ac:dyDescent="0.45">
      <c r="A56" s="468" t="s">
        <v>362</v>
      </c>
      <c r="B56" s="482">
        <v>10</v>
      </c>
      <c r="C56" s="482"/>
      <c r="D56" s="482"/>
      <c r="E56" s="482"/>
      <c r="F56" s="494"/>
    </row>
    <row r="57" spans="1:6" ht="12.9" thickBot="1" x14ac:dyDescent="0.45">
      <c r="A57" s="469" t="s">
        <v>316</v>
      </c>
      <c r="B57" s="495">
        <f>B55*B56</f>
        <v>0</v>
      </c>
      <c r="C57" s="496"/>
      <c r="D57" s="496"/>
      <c r="E57" s="496"/>
      <c r="F57" s="497"/>
    </row>
    <row r="58" spans="1:6" ht="12.6" x14ac:dyDescent="0.4">
      <c r="A58" s="307" t="s">
        <v>319</v>
      </c>
    </row>
    <row r="59" spans="1:6" ht="12.6" x14ac:dyDescent="0.4">
      <c r="A59" s="307" t="s">
        <v>363</v>
      </c>
    </row>
  </sheetData>
  <sheetProtection algorithmName="SHA-512" hashValue="Xzrq9VhwFN7B7IcTeIhIrkK7wo9GTrsS0kIprC3Qj+5j7TbiLchT4paW5awob0jYC57PnWM+X4cVjCqhXBu8ZQ==" saltValue="rqAVLVL/1kMiUilP0olAhA==" spinCount="100000" sheet="1" formatCells="0" formatColumns="0" formatRows="0" insertColumns="0" insertRows="0" insertHyperlinks="0" deleteColumns="0" deleteRows="0" sort="0" autoFilter="0" pivotTables="0"/>
  <mergeCells count="57">
    <mergeCell ref="B6:F6"/>
    <mergeCell ref="A1:F1"/>
    <mergeCell ref="B2:F2"/>
    <mergeCell ref="B3:F3"/>
    <mergeCell ref="B4:F4"/>
    <mergeCell ref="B5:F5"/>
    <mergeCell ref="B14:F14"/>
    <mergeCell ref="B12:F12"/>
    <mergeCell ref="B13:F13"/>
    <mergeCell ref="B15:F15"/>
    <mergeCell ref="B7:F7"/>
    <mergeCell ref="B8:F8"/>
    <mergeCell ref="B9:F9"/>
    <mergeCell ref="A10:F10"/>
    <mergeCell ref="A11:F11"/>
    <mergeCell ref="B18:F18"/>
    <mergeCell ref="B19:F19"/>
    <mergeCell ref="B16:F16"/>
    <mergeCell ref="B17:F17"/>
    <mergeCell ref="A27:F27"/>
    <mergeCell ref="A20:F20"/>
    <mergeCell ref="B56:F56"/>
    <mergeCell ref="B57:F57"/>
    <mergeCell ref="B21:F21"/>
    <mergeCell ref="B22:F22"/>
    <mergeCell ref="B23:F23"/>
    <mergeCell ref="B24:F24"/>
    <mergeCell ref="B25:F25"/>
    <mergeCell ref="B53:F53"/>
    <mergeCell ref="B29:F29"/>
    <mergeCell ref="A32:F32"/>
    <mergeCell ref="B33:F33"/>
    <mergeCell ref="B43:F43"/>
    <mergeCell ref="B55:F55"/>
    <mergeCell ref="A38:F38"/>
    <mergeCell ref="B39:F39"/>
    <mergeCell ref="B36:F36"/>
    <mergeCell ref="B54:F54"/>
    <mergeCell ref="B44:F44"/>
    <mergeCell ref="B45:F45"/>
    <mergeCell ref="B46:F46"/>
    <mergeCell ref="B51:F51"/>
    <mergeCell ref="B47:F47"/>
    <mergeCell ref="B48:F48"/>
    <mergeCell ref="B49:F49"/>
    <mergeCell ref="B52:F52"/>
    <mergeCell ref="A50:F50"/>
    <mergeCell ref="A37:F37"/>
    <mergeCell ref="A26:F26"/>
    <mergeCell ref="B40:F40"/>
    <mergeCell ref="B41:F41"/>
    <mergeCell ref="B42:F42"/>
    <mergeCell ref="B28:F28"/>
    <mergeCell ref="B30:F30"/>
    <mergeCell ref="B31:F31"/>
    <mergeCell ref="B34:F34"/>
    <mergeCell ref="B35:F3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AFF29-B45C-4796-AB3F-C5AB0CD60CE9}">
  <sheetPr>
    <pageSetUpPr fitToPage="1"/>
  </sheetPr>
  <dimension ref="A1:H33"/>
  <sheetViews>
    <sheetView zoomScale="80" zoomScaleNormal="80" workbookViewId="0">
      <selection activeCell="B5" sqref="B5:F5"/>
    </sheetView>
  </sheetViews>
  <sheetFormatPr baseColWidth="10" defaultColWidth="10.77734375" defaultRowHeight="12.3" x14ac:dyDescent="0.4"/>
  <cols>
    <col min="1" max="1" width="67.77734375" style="721" customWidth="1"/>
    <col min="2" max="2" width="7.6640625" style="721" customWidth="1"/>
    <col min="3" max="3" width="4.5546875" style="721" customWidth="1"/>
    <col min="4" max="4" width="77.5546875" style="721" customWidth="1"/>
    <col min="5" max="5" width="7.6640625" style="721" customWidth="1"/>
    <col min="6" max="6" width="4.6640625" style="721" customWidth="1"/>
    <col min="7" max="7" width="4.44140625" style="721" customWidth="1"/>
    <col min="8" max="256" width="10.77734375" style="721"/>
    <col min="257" max="257" width="67.77734375" style="721" customWidth="1"/>
    <col min="258" max="258" width="4.88671875" style="721" customWidth="1"/>
    <col min="259" max="259" width="6.44140625" style="721" bestFit="1" customWidth="1"/>
    <col min="260" max="260" width="80.5546875" style="721" customWidth="1"/>
    <col min="261" max="261" width="5.21875" style="721" customWidth="1"/>
    <col min="262" max="262" width="6.44140625" style="721" bestFit="1" customWidth="1"/>
    <col min="263" max="263" width="4.44140625" style="721" customWidth="1"/>
    <col min="264" max="512" width="10.77734375" style="721"/>
    <col min="513" max="513" width="67.77734375" style="721" customWidth="1"/>
    <col min="514" max="514" width="4.88671875" style="721" customWidth="1"/>
    <col min="515" max="515" width="6.44140625" style="721" bestFit="1" customWidth="1"/>
    <col min="516" max="516" width="80.5546875" style="721" customWidth="1"/>
    <col min="517" max="517" width="5.21875" style="721" customWidth="1"/>
    <col min="518" max="518" width="6.44140625" style="721" bestFit="1" customWidth="1"/>
    <col min="519" max="519" width="4.44140625" style="721" customWidth="1"/>
    <col min="520" max="768" width="10.77734375" style="721"/>
    <col min="769" max="769" width="67.77734375" style="721" customWidth="1"/>
    <col min="770" max="770" width="4.88671875" style="721" customWidth="1"/>
    <col min="771" max="771" width="6.44140625" style="721" bestFit="1" customWidth="1"/>
    <col min="772" max="772" width="80.5546875" style="721" customWidth="1"/>
    <col min="773" max="773" width="5.21875" style="721" customWidth="1"/>
    <col min="774" max="774" width="6.44140625" style="721" bestFit="1" customWidth="1"/>
    <col min="775" max="775" width="4.44140625" style="721" customWidth="1"/>
    <col min="776" max="1024" width="10.77734375" style="721"/>
    <col min="1025" max="1025" width="67.77734375" style="721" customWidth="1"/>
    <col min="1026" max="1026" width="4.88671875" style="721" customWidth="1"/>
    <col min="1027" max="1027" width="6.44140625" style="721" bestFit="1" customWidth="1"/>
    <col min="1028" max="1028" width="80.5546875" style="721" customWidth="1"/>
    <col min="1029" max="1029" width="5.21875" style="721" customWidth="1"/>
    <col min="1030" max="1030" width="6.44140625" style="721" bestFit="1" customWidth="1"/>
    <col min="1031" max="1031" width="4.44140625" style="721" customWidth="1"/>
    <col min="1032" max="1280" width="10.77734375" style="721"/>
    <col min="1281" max="1281" width="67.77734375" style="721" customWidth="1"/>
    <col min="1282" max="1282" width="4.88671875" style="721" customWidth="1"/>
    <col min="1283" max="1283" width="6.44140625" style="721" bestFit="1" customWidth="1"/>
    <col min="1284" max="1284" width="80.5546875" style="721" customWidth="1"/>
    <col min="1285" max="1285" width="5.21875" style="721" customWidth="1"/>
    <col min="1286" max="1286" width="6.44140625" style="721" bestFit="1" customWidth="1"/>
    <col min="1287" max="1287" width="4.44140625" style="721" customWidth="1"/>
    <col min="1288" max="1536" width="10.77734375" style="721"/>
    <col min="1537" max="1537" width="67.77734375" style="721" customWidth="1"/>
    <col min="1538" max="1538" width="4.88671875" style="721" customWidth="1"/>
    <col min="1539" max="1539" width="6.44140625" style="721" bestFit="1" customWidth="1"/>
    <col min="1540" max="1540" width="80.5546875" style="721" customWidth="1"/>
    <col min="1541" max="1541" width="5.21875" style="721" customWidth="1"/>
    <col min="1542" max="1542" width="6.44140625" style="721" bestFit="1" customWidth="1"/>
    <col min="1543" max="1543" width="4.44140625" style="721" customWidth="1"/>
    <col min="1544" max="1792" width="10.77734375" style="721"/>
    <col min="1793" max="1793" width="67.77734375" style="721" customWidth="1"/>
    <col min="1794" max="1794" width="4.88671875" style="721" customWidth="1"/>
    <col min="1795" max="1795" width="6.44140625" style="721" bestFit="1" customWidth="1"/>
    <col min="1796" max="1796" width="80.5546875" style="721" customWidth="1"/>
    <col min="1797" max="1797" width="5.21875" style="721" customWidth="1"/>
    <col min="1798" max="1798" width="6.44140625" style="721" bestFit="1" customWidth="1"/>
    <col min="1799" max="1799" width="4.44140625" style="721" customWidth="1"/>
    <col min="1800" max="2048" width="10.77734375" style="721"/>
    <col min="2049" max="2049" width="67.77734375" style="721" customWidth="1"/>
    <col min="2050" max="2050" width="4.88671875" style="721" customWidth="1"/>
    <col min="2051" max="2051" width="6.44140625" style="721" bestFit="1" customWidth="1"/>
    <col min="2052" max="2052" width="80.5546875" style="721" customWidth="1"/>
    <col min="2053" max="2053" width="5.21875" style="721" customWidth="1"/>
    <col min="2054" max="2054" width="6.44140625" style="721" bestFit="1" customWidth="1"/>
    <col min="2055" max="2055" width="4.44140625" style="721" customWidth="1"/>
    <col min="2056" max="2304" width="10.77734375" style="721"/>
    <col min="2305" max="2305" width="67.77734375" style="721" customWidth="1"/>
    <col min="2306" max="2306" width="4.88671875" style="721" customWidth="1"/>
    <col min="2307" max="2307" width="6.44140625" style="721" bestFit="1" customWidth="1"/>
    <col min="2308" max="2308" width="80.5546875" style="721" customWidth="1"/>
    <col min="2309" max="2309" width="5.21875" style="721" customWidth="1"/>
    <col min="2310" max="2310" width="6.44140625" style="721" bestFit="1" customWidth="1"/>
    <col min="2311" max="2311" width="4.44140625" style="721" customWidth="1"/>
    <col min="2312" max="2560" width="10.77734375" style="721"/>
    <col min="2561" max="2561" width="67.77734375" style="721" customWidth="1"/>
    <col min="2562" max="2562" width="4.88671875" style="721" customWidth="1"/>
    <col min="2563" max="2563" width="6.44140625" style="721" bestFit="1" customWidth="1"/>
    <col min="2564" max="2564" width="80.5546875" style="721" customWidth="1"/>
    <col min="2565" max="2565" width="5.21875" style="721" customWidth="1"/>
    <col min="2566" max="2566" width="6.44140625" style="721" bestFit="1" customWidth="1"/>
    <col min="2567" max="2567" width="4.44140625" style="721" customWidth="1"/>
    <col min="2568" max="2816" width="10.77734375" style="721"/>
    <col min="2817" max="2817" width="67.77734375" style="721" customWidth="1"/>
    <col min="2818" max="2818" width="4.88671875" style="721" customWidth="1"/>
    <col min="2819" max="2819" width="6.44140625" style="721" bestFit="1" customWidth="1"/>
    <col min="2820" max="2820" width="80.5546875" style="721" customWidth="1"/>
    <col min="2821" max="2821" width="5.21875" style="721" customWidth="1"/>
    <col min="2822" max="2822" width="6.44140625" style="721" bestFit="1" customWidth="1"/>
    <col min="2823" max="2823" width="4.44140625" style="721" customWidth="1"/>
    <col min="2824" max="3072" width="10.77734375" style="721"/>
    <col min="3073" max="3073" width="67.77734375" style="721" customWidth="1"/>
    <col min="3074" max="3074" width="4.88671875" style="721" customWidth="1"/>
    <col min="3075" max="3075" width="6.44140625" style="721" bestFit="1" customWidth="1"/>
    <col min="3076" max="3076" width="80.5546875" style="721" customWidth="1"/>
    <col min="3077" max="3077" width="5.21875" style="721" customWidth="1"/>
    <col min="3078" max="3078" width="6.44140625" style="721" bestFit="1" customWidth="1"/>
    <col min="3079" max="3079" width="4.44140625" style="721" customWidth="1"/>
    <col min="3080" max="3328" width="10.77734375" style="721"/>
    <col min="3329" max="3329" width="67.77734375" style="721" customWidth="1"/>
    <col min="3330" max="3330" width="4.88671875" style="721" customWidth="1"/>
    <col min="3331" max="3331" width="6.44140625" style="721" bestFit="1" customWidth="1"/>
    <col min="3332" max="3332" width="80.5546875" style="721" customWidth="1"/>
    <col min="3333" max="3333" width="5.21875" style="721" customWidth="1"/>
    <col min="3334" max="3334" width="6.44140625" style="721" bestFit="1" customWidth="1"/>
    <col min="3335" max="3335" width="4.44140625" style="721" customWidth="1"/>
    <col min="3336" max="3584" width="10.77734375" style="721"/>
    <col min="3585" max="3585" width="67.77734375" style="721" customWidth="1"/>
    <col min="3586" max="3586" width="4.88671875" style="721" customWidth="1"/>
    <col min="3587" max="3587" width="6.44140625" style="721" bestFit="1" customWidth="1"/>
    <col min="3588" max="3588" width="80.5546875" style="721" customWidth="1"/>
    <col min="3589" max="3589" width="5.21875" style="721" customWidth="1"/>
    <col min="3590" max="3590" width="6.44140625" style="721" bestFit="1" customWidth="1"/>
    <col min="3591" max="3591" width="4.44140625" style="721" customWidth="1"/>
    <col min="3592" max="3840" width="10.77734375" style="721"/>
    <col min="3841" max="3841" width="67.77734375" style="721" customWidth="1"/>
    <col min="3842" max="3842" width="4.88671875" style="721" customWidth="1"/>
    <col min="3843" max="3843" width="6.44140625" style="721" bestFit="1" customWidth="1"/>
    <col min="3844" max="3844" width="80.5546875" style="721" customWidth="1"/>
    <col min="3845" max="3845" width="5.21875" style="721" customWidth="1"/>
    <col min="3846" max="3846" width="6.44140625" style="721" bestFit="1" customWidth="1"/>
    <col min="3847" max="3847" width="4.44140625" style="721" customWidth="1"/>
    <col min="3848" max="4096" width="10.77734375" style="721"/>
    <col min="4097" max="4097" width="67.77734375" style="721" customWidth="1"/>
    <col min="4098" max="4098" width="4.88671875" style="721" customWidth="1"/>
    <col min="4099" max="4099" width="6.44140625" style="721" bestFit="1" customWidth="1"/>
    <col min="4100" max="4100" width="80.5546875" style="721" customWidth="1"/>
    <col min="4101" max="4101" width="5.21875" style="721" customWidth="1"/>
    <col min="4102" max="4102" width="6.44140625" style="721" bestFit="1" customWidth="1"/>
    <col min="4103" max="4103" width="4.44140625" style="721" customWidth="1"/>
    <col min="4104" max="4352" width="10.77734375" style="721"/>
    <col min="4353" max="4353" width="67.77734375" style="721" customWidth="1"/>
    <col min="4354" max="4354" width="4.88671875" style="721" customWidth="1"/>
    <col min="4355" max="4355" width="6.44140625" style="721" bestFit="1" customWidth="1"/>
    <col min="4356" max="4356" width="80.5546875" style="721" customWidth="1"/>
    <col min="4357" max="4357" width="5.21875" style="721" customWidth="1"/>
    <col min="4358" max="4358" width="6.44140625" style="721" bestFit="1" customWidth="1"/>
    <col min="4359" max="4359" width="4.44140625" style="721" customWidth="1"/>
    <col min="4360" max="4608" width="10.77734375" style="721"/>
    <col min="4609" max="4609" width="67.77734375" style="721" customWidth="1"/>
    <col min="4610" max="4610" width="4.88671875" style="721" customWidth="1"/>
    <col min="4611" max="4611" width="6.44140625" style="721" bestFit="1" customWidth="1"/>
    <col min="4612" max="4612" width="80.5546875" style="721" customWidth="1"/>
    <col min="4613" max="4613" width="5.21875" style="721" customWidth="1"/>
    <col min="4614" max="4614" width="6.44140625" style="721" bestFit="1" customWidth="1"/>
    <col min="4615" max="4615" width="4.44140625" style="721" customWidth="1"/>
    <col min="4616" max="4864" width="10.77734375" style="721"/>
    <col min="4865" max="4865" width="67.77734375" style="721" customWidth="1"/>
    <col min="4866" max="4866" width="4.88671875" style="721" customWidth="1"/>
    <col min="4867" max="4867" width="6.44140625" style="721" bestFit="1" customWidth="1"/>
    <col min="4868" max="4868" width="80.5546875" style="721" customWidth="1"/>
    <col min="4869" max="4869" width="5.21875" style="721" customWidth="1"/>
    <col min="4870" max="4870" width="6.44140625" style="721" bestFit="1" customWidth="1"/>
    <col min="4871" max="4871" width="4.44140625" style="721" customWidth="1"/>
    <col min="4872" max="5120" width="10.77734375" style="721"/>
    <col min="5121" max="5121" width="67.77734375" style="721" customWidth="1"/>
    <col min="5122" max="5122" width="4.88671875" style="721" customWidth="1"/>
    <col min="5123" max="5123" width="6.44140625" style="721" bestFit="1" customWidth="1"/>
    <col min="5124" max="5124" width="80.5546875" style="721" customWidth="1"/>
    <col min="5125" max="5125" width="5.21875" style="721" customWidth="1"/>
    <col min="5126" max="5126" width="6.44140625" style="721" bestFit="1" customWidth="1"/>
    <col min="5127" max="5127" width="4.44140625" style="721" customWidth="1"/>
    <col min="5128" max="5376" width="10.77734375" style="721"/>
    <col min="5377" max="5377" width="67.77734375" style="721" customWidth="1"/>
    <col min="5378" max="5378" width="4.88671875" style="721" customWidth="1"/>
    <col min="5379" max="5379" width="6.44140625" style="721" bestFit="1" customWidth="1"/>
    <col min="5380" max="5380" width="80.5546875" style="721" customWidth="1"/>
    <col min="5381" max="5381" width="5.21875" style="721" customWidth="1"/>
    <col min="5382" max="5382" width="6.44140625" style="721" bestFit="1" customWidth="1"/>
    <col min="5383" max="5383" width="4.44140625" style="721" customWidth="1"/>
    <col min="5384" max="5632" width="10.77734375" style="721"/>
    <col min="5633" max="5633" width="67.77734375" style="721" customWidth="1"/>
    <col min="5634" max="5634" width="4.88671875" style="721" customWidth="1"/>
    <col min="5635" max="5635" width="6.44140625" style="721" bestFit="1" customWidth="1"/>
    <col min="5636" max="5636" width="80.5546875" style="721" customWidth="1"/>
    <col min="5637" max="5637" width="5.21875" style="721" customWidth="1"/>
    <col min="5638" max="5638" width="6.44140625" style="721" bestFit="1" customWidth="1"/>
    <col min="5639" max="5639" width="4.44140625" style="721" customWidth="1"/>
    <col min="5640" max="5888" width="10.77734375" style="721"/>
    <col min="5889" max="5889" width="67.77734375" style="721" customWidth="1"/>
    <col min="5890" max="5890" width="4.88671875" style="721" customWidth="1"/>
    <col min="5891" max="5891" width="6.44140625" style="721" bestFit="1" customWidth="1"/>
    <col min="5892" max="5892" width="80.5546875" style="721" customWidth="1"/>
    <col min="5893" max="5893" width="5.21875" style="721" customWidth="1"/>
    <col min="5894" max="5894" width="6.44140625" style="721" bestFit="1" customWidth="1"/>
    <col min="5895" max="5895" width="4.44140625" style="721" customWidth="1"/>
    <col min="5896" max="6144" width="10.77734375" style="721"/>
    <col min="6145" max="6145" width="67.77734375" style="721" customWidth="1"/>
    <col min="6146" max="6146" width="4.88671875" style="721" customWidth="1"/>
    <col min="6147" max="6147" width="6.44140625" style="721" bestFit="1" customWidth="1"/>
    <col min="6148" max="6148" width="80.5546875" style="721" customWidth="1"/>
    <col min="6149" max="6149" width="5.21875" style="721" customWidth="1"/>
    <col min="6150" max="6150" width="6.44140625" style="721" bestFit="1" customWidth="1"/>
    <col min="6151" max="6151" width="4.44140625" style="721" customWidth="1"/>
    <col min="6152" max="6400" width="10.77734375" style="721"/>
    <col min="6401" max="6401" width="67.77734375" style="721" customWidth="1"/>
    <col min="6402" max="6402" width="4.88671875" style="721" customWidth="1"/>
    <col min="6403" max="6403" width="6.44140625" style="721" bestFit="1" customWidth="1"/>
    <col min="6404" max="6404" width="80.5546875" style="721" customWidth="1"/>
    <col min="6405" max="6405" width="5.21875" style="721" customWidth="1"/>
    <col min="6406" max="6406" width="6.44140625" style="721" bestFit="1" customWidth="1"/>
    <col min="6407" max="6407" width="4.44140625" style="721" customWidth="1"/>
    <col min="6408" max="6656" width="10.77734375" style="721"/>
    <col min="6657" max="6657" width="67.77734375" style="721" customWidth="1"/>
    <col min="6658" max="6658" width="4.88671875" style="721" customWidth="1"/>
    <col min="6659" max="6659" width="6.44140625" style="721" bestFit="1" customWidth="1"/>
    <col min="6660" max="6660" width="80.5546875" style="721" customWidth="1"/>
    <col min="6661" max="6661" width="5.21875" style="721" customWidth="1"/>
    <col min="6662" max="6662" width="6.44140625" style="721" bestFit="1" customWidth="1"/>
    <col min="6663" max="6663" width="4.44140625" style="721" customWidth="1"/>
    <col min="6664" max="6912" width="10.77734375" style="721"/>
    <col min="6913" max="6913" width="67.77734375" style="721" customWidth="1"/>
    <col min="6914" max="6914" width="4.88671875" style="721" customWidth="1"/>
    <col min="6915" max="6915" width="6.44140625" style="721" bestFit="1" customWidth="1"/>
    <col min="6916" max="6916" width="80.5546875" style="721" customWidth="1"/>
    <col min="6917" max="6917" width="5.21875" style="721" customWidth="1"/>
    <col min="6918" max="6918" width="6.44140625" style="721" bestFit="1" customWidth="1"/>
    <col min="6919" max="6919" width="4.44140625" style="721" customWidth="1"/>
    <col min="6920" max="7168" width="10.77734375" style="721"/>
    <col min="7169" max="7169" width="67.77734375" style="721" customWidth="1"/>
    <col min="7170" max="7170" width="4.88671875" style="721" customWidth="1"/>
    <col min="7171" max="7171" width="6.44140625" style="721" bestFit="1" customWidth="1"/>
    <col min="7172" max="7172" width="80.5546875" style="721" customWidth="1"/>
    <col min="7173" max="7173" width="5.21875" style="721" customWidth="1"/>
    <col min="7174" max="7174" width="6.44140625" style="721" bestFit="1" customWidth="1"/>
    <col min="7175" max="7175" width="4.44140625" style="721" customWidth="1"/>
    <col min="7176" max="7424" width="10.77734375" style="721"/>
    <col min="7425" max="7425" width="67.77734375" style="721" customWidth="1"/>
    <col min="7426" max="7426" width="4.88671875" style="721" customWidth="1"/>
    <col min="7427" max="7427" width="6.44140625" style="721" bestFit="1" customWidth="1"/>
    <col min="7428" max="7428" width="80.5546875" style="721" customWidth="1"/>
    <col min="7429" max="7429" width="5.21875" style="721" customWidth="1"/>
    <col min="7430" max="7430" width="6.44140625" style="721" bestFit="1" customWidth="1"/>
    <col min="7431" max="7431" width="4.44140625" style="721" customWidth="1"/>
    <col min="7432" max="7680" width="10.77734375" style="721"/>
    <col min="7681" max="7681" width="67.77734375" style="721" customWidth="1"/>
    <col min="7682" max="7682" width="4.88671875" style="721" customWidth="1"/>
    <col min="7683" max="7683" width="6.44140625" style="721" bestFit="1" customWidth="1"/>
    <col min="7684" max="7684" width="80.5546875" style="721" customWidth="1"/>
    <col min="7685" max="7685" width="5.21875" style="721" customWidth="1"/>
    <col min="7686" max="7686" width="6.44140625" style="721" bestFit="1" customWidth="1"/>
    <col min="7687" max="7687" width="4.44140625" style="721" customWidth="1"/>
    <col min="7688" max="7936" width="10.77734375" style="721"/>
    <col min="7937" max="7937" width="67.77734375" style="721" customWidth="1"/>
    <col min="7938" max="7938" width="4.88671875" style="721" customWidth="1"/>
    <col min="7939" max="7939" width="6.44140625" style="721" bestFit="1" customWidth="1"/>
    <col min="7940" max="7940" width="80.5546875" style="721" customWidth="1"/>
    <col min="7941" max="7941" width="5.21875" style="721" customWidth="1"/>
    <col min="7942" max="7942" width="6.44140625" style="721" bestFit="1" customWidth="1"/>
    <col min="7943" max="7943" width="4.44140625" style="721" customWidth="1"/>
    <col min="7944" max="8192" width="10.77734375" style="721"/>
    <col min="8193" max="8193" width="67.77734375" style="721" customWidth="1"/>
    <col min="8194" max="8194" width="4.88671875" style="721" customWidth="1"/>
    <col min="8195" max="8195" width="6.44140625" style="721" bestFit="1" customWidth="1"/>
    <col min="8196" max="8196" width="80.5546875" style="721" customWidth="1"/>
    <col min="8197" max="8197" width="5.21875" style="721" customWidth="1"/>
    <col min="8198" max="8198" width="6.44140625" style="721" bestFit="1" customWidth="1"/>
    <col min="8199" max="8199" width="4.44140625" style="721" customWidth="1"/>
    <col min="8200" max="8448" width="10.77734375" style="721"/>
    <col min="8449" max="8449" width="67.77734375" style="721" customWidth="1"/>
    <col min="8450" max="8450" width="4.88671875" style="721" customWidth="1"/>
    <col min="8451" max="8451" width="6.44140625" style="721" bestFit="1" customWidth="1"/>
    <col min="8452" max="8452" width="80.5546875" style="721" customWidth="1"/>
    <col min="8453" max="8453" width="5.21875" style="721" customWidth="1"/>
    <col min="8454" max="8454" width="6.44140625" style="721" bestFit="1" customWidth="1"/>
    <col min="8455" max="8455" width="4.44140625" style="721" customWidth="1"/>
    <col min="8456" max="8704" width="10.77734375" style="721"/>
    <col min="8705" max="8705" width="67.77734375" style="721" customWidth="1"/>
    <col min="8706" max="8706" width="4.88671875" style="721" customWidth="1"/>
    <col min="8707" max="8707" width="6.44140625" style="721" bestFit="1" customWidth="1"/>
    <col min="8708" max="8708" width="80.5546875" style="721" customWidth="1"/>
    <col min="8709" max="8709" width="5.21875" style="721" customWidth="1"/>
    <col min="8710" max="8710" width="6.44140625" style="721" bestFit="1" customWidth="1"/>
    <col min="8711" max="8711" width="4.44140625" style="721" customWidth="1"/>
    <col min="8712" max="8960" width="10.77734375" style="721"/>
    <col min="8961" max="8961" width="67.77734375" style="721" customWidth="1"/>
    <col min="8962" max="8962" width="4.88671875" style="721" customWidth="1"/>
    <col min="8963" max="8963" width="6.44140625" style="721" bestFit="1" customWidth="1"/>
    <col min="8964" max="8964" width="80.5546875" style="721" customWidth="1"/>
    <col min="8965" max="8965" width="5.21875" style="721" customWidth="1"/>
    <col min="8966" max="8966" width="6.44140625" style="721" bestFit="1" customWidth="1"/>
    <col min="8967" max="8967" width="4.44140625" style="721" customWidth="1"/>
    <col min="8968" max="9216" width="10.77734375" style="721"/>
    <col min="9217" max="9217" width="67.77734375" style="721" customWidth="1"/>
    <col min="9218" max="9218" width="4.88671875" style="721" customWidth="1"/>
    <col min="9219" max="9219" width="6.44140625" style="721" bestFit="1" customWidth="1"/>
    <col min="9220" max="9220" width="80.5546875" style="721" customWidth="1"/>
    <col min="9221" max="9221" width="5.21875" style="721" customWidth="1"/>
    <col min="9222" max="9222" width="6.44140625" style="721" bestFit="1" customWidth="1"/>
    <col min="9223" max="9223" width="4.44140625" style="721" customWidth="1"/>
    <col min="9224" max="9472" width="10.77734375" style="721"/>
    <col min="9473" max="9473" width="67.77734375" style="721" customWidth="1"/>
    <col min="9474" max="9474" width="4.88671875" style="721" customWidth="1"/>
    <col min="9475" max="9475" width="6.44140625" style="721" bestFit="1" customWidth="1"/>
    <col min="9476" max="9476" width="80.5546875" style="721" customWidth="1"/>
    <col min="9477" max="9477" width="5.21875" style="721" customWidth="1"/>
    <col min="9478" max="9478" width="6.44140625" style="721" bestFit="1" customWidth="1"/>
    <col min="9479" max="9479" width="4.44140625" style="721" customWidth="1"/>
    <col min="9480" max="9728" width="10.77734375" style="721"/>
    <col min="9729" max="9729" width="67.77734375" style="721" customWidth="1"/>
    <col min="9730" max="9730" width="4.88671875" style="721" customWidth="1"/>
    <col min="9731" max="9731" width="6.44140625" style="721" bestFit="1" customWidth="1"/>
    <col min="9732" max="9732" width="80.5546875" style="721" customWidth="1"/>
    <col min="9733" max="9733" width="5.21875" style="721" customWidth="1"/>
    <col min="9734" max="9734" width="6.44140625" style="721" bestFit="1" customWidth="1"/>
    <col min="9735" max="9735" width="4.44140625" style="721" customWidth="1"/>
    <col min="9736" max="9984" width="10.77734375" style="721"/>
    <col min="9985" max="9985" width="67.77734375" style="721" customWidth="1"/>
    <col min="9986" max="9986" width="4.88671875" style="721" customWidth="1"/>
    <col min="9987" max="9987" width="6.44140625" style="721" bestFit="1" customWidth="1"/>
    <col min="9988" max="9988" width="80.5546875" style="721" customWidth="1"/>
    <col min="9989" max="9989" width="5.21875" style="721" customWidth="1"/>
    <col min="9990" max="9990" width="6.44140625" style="721" bestFit="1" customWidth="1"/>
    <col min="9991" max="9991" width="4.44140625" style="721" customWidth="1"/>
    <col min="9992" max="10240" width="10.77734375" style="721"/>
    <col min="10241" max="10241" width="67.77734375" style="721" customWidth="1"/>
    <col min="10242" max="10242" width="4.88671875" style="721" customWidth="1"/>
    <col min="10243" max="10243" width="6.44140625" style="721" bestFit="1" customWidth="1"/>
    <col min="10244" max="10244" width="80.5546875" style="721" customWidth="1"/>
    <col min="10245" max="10245" width="5.21875" style="721" customWidth="1"/>
    <col min="10246" max="10246" width="6.44140625" style="721" bestFit="1" customWidth="1"/>
    <col min="10247" max="10247" width="4.44140625" style="721" customWidth="1"/>
    <col min="10248" max="10496" width="10.77734375" style="721"/>
    <col min="10497" max="10497" width="67.77734375" style="721" customWidth="1"/>
    <col min="10498" max="10498" width="4.88671875" style="721" customWidth="1"/>
    <col min="10499" max="10499" width="6.44140625" style="721" bestFit="1" customWidth="1"/>
    <col min="10500" max="10500" width="80.5546875" style="721" customWidth="1"/>
    <col min="10501" max="10501" width="5.21875" style="721" customWidth="1"/>
    <col min="10502" max="10502" width="6.44140625" style="721" bestFit="1" customWidth="1"/>
    <col min="10503" max="10503" width="4.44140625" style="721" customWidth="1"/>
    <col min="10504" max="10752" width="10.77734375" style="721"/>
    <col min="10753" max="10753" width="67.77734375" style="721" customWidth="1"/>
    <col min="10754" max="10754" width="4.88671875" style="721" customWidth="1"/>
    <col min="10755" max="10755" width="6.44140625" style="721" bestFit="1" customWidth="1"/>
    <col min="10756" max="10756" width="80.5546875" style="721" customWidth="1"/>
    <col min="10757" max="10757" width="5.21875" style="721" customWidth="1"/>
    <col min="10758" max="10758" width="6.44140625" style="721" bestFit="1" customWidth="1"/>
    <col min="10759" max="10759" width="4.44140625" style="721" customWidth="1"/>
    <col min="10760" max="11008" width="10.77734375" style="721"/>
    <col min="11009" max="11009" width="67.77734375" style="721" customWidth="1"/>
    <col min="11010" max="11010" width="4.88671875" style="721" customWidth="1"/>
    <col min="11011" max="11011" width="6.44140625" style="721" bestFit="1" customWidth="1"/>
    <col min="11012" max="11012" width="80.5546875" style="721" customWidth="1"/>
    <col min="11013" max="11013" width="5.21875" style="721" customWidth="1"/>
    <col min="11014" max="11014" width="6.44140625" style="721" bestFit="1" customWidth="1"/>
    <col min="11015" max="11015" width="4.44140625" style="721" customWidth="1"/>
    <col min="11016" max="11264" width="10.77734375" style="721"/>
    <col min="11265" max="11265" width="67.77734375" style="721" customWidth="1"/>
    <col min="11266" max="11266" width="4.88671875" style="721" customWidth="1"/>
    <col min="11267" max="11267" width="6.44140625" style="721" bestFit="1" customWidth="1"/>
    <col min="11268" max="11268" width="80.5546875" style="721" customWidth="1"/>
    <col min="11269" max="11269" width="5.21875" style="721" customWidth="1"/>
    <col min="11270" max="11270" width="6.44140625" style="721" bestFit="1" customWidth="1"/>
    <col min="11271" max="11271" width="4.44140625" style="721" customWidth="1"/>
    <col min="11272" max="11520" width="10.77734375" style="721"/>
    <col min="11521" max="11521" width="67.77734375" style="721" customWidth="1"/>
    <col min="11522" max="11522" width="4.88671875" style="721" customWidth="1"/>
    <col min="11523" max="11523" width="6.44140625" style="721" bestFit="1" customWidth="1"/>
    <col min="11524" max="11524" width="80.5546875" style="721" customWidth="1"/>
    <col min="11525" max="11525" width="5.21875" style="721" customWidth="1"/>
    <col min="11526" max="11526" width="6.44140625" style="721" bestFit="1" customWidth="1"/>
    <col min="11527" max="11527" width="4.44140625" style="721" customWidth="1"/>
    <col min="11528" max="11776" width="10.77734375" style="721"/>
    <col min="11777" max="11777" width="67.77734375" style="721" customWidth="1"/>
    <col min="11778" max="11778" width="4.88671875" style="721" customWidth="1"/>
    <col min="11779" max="11779" width="6.44140625" style="721" bestFit="1" customWidth="1"/>
    <col min="11780" max="11780" width="80.5546875" style="721" customWidth="1"/>
    <col min="11781" max="11781" width="5.21875" style="721" customWidth="1"/>
    <col min="11782" max="11782" width="6.44140625" style="721" bestFit="1" customWidth="1"/>
    <col min="11783" max="11783" width="4.44140625" style="721" customWidth="1"/>
    <col min="11784" max="12032" width="10.77734375" style="721"/>
    <col min="12033" max="12033" width="67.77734375" style="721" customWidth="1"/>
    <col min="12034" max="12034" width="4.88671875" style="721" customWidth="1"/>
    <col min="12035" max="12035" width="6.44140625" style="721" bestFit="1" customWidth="1"/>
    <col min="12036" max="12036" width="80.5546875" style="721" customWidth="1"/>
    <col min="12037" max="12037" width="5.21875" style="721" customWidth="1"/>
    <col min="12038" max="12038" width="6.44140625" style="721" bestFit="1" customWidth="1"/>
    <col min="12039" max="12039" width="4.44140625" style="721" customWidth="1"/>
    <col min="12040" max="12288" width="10.77734375" style="721"/>
    <col min="12289" max="12289" width="67.77734375" style="721" customWidth="1"/>
    <col min="12290" max="12290" width="4.88671875" style="721" customWidth="1"/>
    <col min="12291" max="12291" width="6.44140625" style="721" bestFit="1" customWidth="1"/>
    <col min="12292" max="12292" width="80.5546875" style="721" customWidth="1"/>
    <col min="12293" max="12293" width="5.21875" style="721" customWidth="1"/>
    <col min="12294" max="12294" width="6.44140625" style="721" bestFit="1" customWidth="1"/>
    <col min="12295" max="12295" width="4.44140625" style="721" customWidth="1"/>
    <col min="12296" max="12544" width="10.77734375" style="721"/>
    <col min="12545" max="12545" width="67.77734375" style="721" customWidth="1"/>
    <col min="12546" max="12546" width="4.88671875" style="721" customWidth="1"/>
    <col min="12547" max="12547" width="6.44140625" style="721" bestFit="1" customWidth="1"/>
    <col min="12548" max="12548" width="80.5546875" style="721" customWidth="1"/>
    <col min="12549" max="12549" width="5.21875" style="721" customWidth="1"/>
    <col min="12550" max="12550" width="6.44140625" style="721" bestFit="1" customWidth="1"/>
    <col min="12551" max="12551" width="4.44140625" style="721" customWidth="1"/>
    <col min="12552" max="12800" width="10.77734375" style="721"/>
    <col min="12801" max="12801" width="67.77734375" style="721" customWidth="1"/>
    <col min="12802" max="12802" width="4.88671875" style="721" customWidth="1"/>
    <col min="12803" max="12803" width="6.44140625" style="721" bestFit="1" customWidth="1"/>
    <col min="12804" max="12804" width="80.5546875" style="721" customWidth="1"/>
    <col min="12805" max="12805" width="5.21875" style="721" customWidth="1"/>
    <col min="12806" max="12806" width="6.44140625" style="721" bestFit="1" customWidth="1"/>
    <col min="12807" max="12807" width="4.44140625" style="721" customWidth="1"/>
    <col min="12808" max="13056" width="10.77734375" style="721"/>
    <col min="13057" max="13057" width="67.77734375" style="721" customWidth="1"/>
    <col min="13058" max="13058" width="4.88671875" style="721" customWidth="1"/>
    <col min="13059" max="13059" width="6.44140625" style="721" bestFit="1" customWidth="1"/>
    <col min="13060" max="13060" width="80.5546875" style="721" customWidth="1"/>
    <col min="13061" max="13061" width="5.21875" style="721" customWidth="1"/>
    <col min="13062" max="13062" width="6.44140625" style="721" bestFit="1" customWidth="1"/>
    <col min="13063" max="13063" width="4.44140625" style="721" customWidth="1"/>
    <col min="13064" max="13312" width="10.77734375" style="721"/>
    <col min="13313" max="13313" width="67.77734375" style="721" customWidth="1"/>
    <col min="13314" max="13314" width="4.88671875" style="721" customWidth="1"/>
    <col min="13315" max="13315" width="6.44140625" style="721" bestFit="1" customWidth="1"/>
    <col min="13316" max="13316" width="80.5546875" style="721" customWidth="1"/>
    <col min="13317" max="13317" width="5.21875" style="721" customWidth="1"/>
    <col min="13318" max="13318" width="6.44140625" style="721" bestFit="1" customWidth="1"/>
    <col min="13319" max="13319" width="4.44140625" style="721" customWidth="1"/>
    <col min="13320" max="13568" width="10.77734375" style="721"/>
    <col min="13569" max="13569" width="67.77734375" style="721" customWidth="1"/>
    <col min="13570" max="13570" width="4.88671875" style="721" customWidth="1"/>
    <col min="13571" max="13571" width="6.44140625" style="721" bestFit="1" customWidth="1"/>
    <col min="13572" max="13572" width="80.5546875" style="721" customWidth="1"/>
    <col min="13573" max="13573" width="5.21875" style="721" customWidth="1"/>
    <col min="13574" max="13574" width="6.44140625" style="721" bestFit="1" customWidth="1"/>
    <col min="13575" max="13575" width="4.44140625" style="721" customWidth="1"/>
    <col min="13576" max="13824" width="10.77734375" style="721"/>
    <col min="13825" max="13825" width="67.77734375" style="721" customWidth="1"/>
    <col min="13826" max="13826" width="4.88671875" style="721" customWidth="1"/>
    <col min="13827" max="13827" width="6.44140625" style="721" bestFit="1" customWidth="1"/>
    <col min="13828" max="13828" width="80.5546875" style="721" customWidth="1"/>
    <col min="13829" max="13829" width="5.21875" style="721" customWidth="1"/>
    <col min="13830" max="13830" width="6.44140625" style="721" bestFit="1" customWidth="1"/>
    <col min="13831" max="13831" width="4.44140625" style="721" customWidth="1"/>
    <col min="13832" max="14080" width="10.77734375" style="721"/>
    <col min="14081" max="14081" width="67.77734375" style="721" customWidth="1"/>
    <col min="14082" max="14082" width="4.88671875" style="721" customWidth="1"/>
    <col min="14083" max="14083" width="6.44140625" style="721" bestFit="1" customWidth="1"/>
    <col min="14084" max="14084" width="80.5546875" style="721" customWidth="1"/>
    <col min="14085" max="14085" width="5.21875" style="721" customWidth="1"/>
    <col min="14086" max="14086" width="6.44140625" style="721" bestFit="1" customWidth="1"/>
    <col min="14087" max="14087" width="4.44140625" style="721" customWidth="1"/>
    <col min="14088" max="14336" width="10.77734375" style="721"/>
    <col min="14337" max="14337" width="67.77734375" style="721" customWidth="1"/>
    <col min="14338" max="14338" width="4.88671875" style="721" customWidth="1"/>
    <col min="14339" max="14339" width="6.44140625" style="721" bestFit="1" customWidth="1"/>
    <col min="14340" max="14340" width="80.5546875" style="721" customWidth="1"/>
    <col min="14341" max="14341" width="5.21875" style="721" customWidth="1"/>
    <col min="14342" max="14342" width="6.44140625" style="721" bestFit="1" customWidth="1"/>
    <col min="14343" max="14343" width="4.44140625" style="721" customWidth="1"/>
    <col min="14344" max="14592" width="10.77734375" style="721"/>
    <col min="14593" max="14593" width="67.77734375" style="721" customWidth="1"/>
    <col min="14594" max="14594" width="4.88671875" style="721" customWidth="1"/>
    <col min="14595" max="14595" width="6.44140625" style="721" bestFit="1" customWidth="1"/>
    <col min="14596" max="14596" width="80.5546875" style="721" customWidth="1"/>
    <col min="14597" max="14597" width="5.21875" style="721" customWidth="1"/>
    <col min="14598" max="14598" width="6.44140625" style="721" bestFit="1" customWidth="1"/>
    <col min="14599" max="14599" width="4.44140625" style="721" customWidth="1"/>
    <col min="14600" max="14848" width="10.77734375" style="721"/>
    <col min="14849" max="14849" width="67.77734375" style="721" customWidth="1"/>
    <col min="14850" max="14850" width="4.88671875" style="721" customWidth="1"/>
    <col min="14851" max="14851" width="6.44140625" style="721" bestFit="1" customWidth="1"/>
    <col min="14852" max="14852" width="80.5546875" style="721" customWidth="1"/>
    <col min="14853" max="14853" width="5.21875" style="721" customWidth="1"/>
    <col min="14854" max="14854" width="6.44140625" style="721" bestFit="1" customWidth="1"/>
    <col min="14855" max="14855" width="4.44140625" style="721" customWidth="1"/>
    <col min="14856" max="15104" width="10.77734375" style="721"/>
    <col min="15105" max="15105" width="67.77734375" style="721" customWidth="1"/>
    <col min="15106" max="15106" width="4.88671875" style="721" customWidth="1"/>
    <col min="15107" max="15107" width="6.44140625" style="721" bestFit="1" customWidth="1"/>
    <col min="15108" max="15108" width="80.5546875" style="721" customWidth="1"/>
    <col min="15109" max="15109" width="5.21875" style="721" customWidth="1"/>
    <col min="15110" max="15110" width="6.44140625" style="721" bestFit="1" customWidth="1"/>
    <col min="15111" max="15111" width="4.44140625" style="721" customWidth="1"/>
    <col min="15112" max="15360" width="10.77734375" style="721"/>
    <col min="15361" max="15361" width="67.77734375" style="721" customWidth="1"/>
    <col min="15362" max="15362" width="4.88671875" style="721" customWidth="1"/>
    <col min="15363" max="15363" width="6.44140625" style="721" bestFit="1" customWidth="1"/>
    <col min="15364" max="15364" width="80.5546875" style="721" customWidth="1"/>
    <col min="15365" max="15365" width="5.21875" style="721" customWidth="1"/>
    <col min="15366" max="15366" width="6.44140625" style="721" bestFit="1" customWidth="1"/>
    <col min="15367" max="15367" width="4.44140625" style="721" customWidth="1"/>
    <col min="15368" max="15616" width="10.77734375" style="721"/>
    <col min="15617" max="15617" width="67.77734375" style="721" customWidth="1"/>
    <col min="15618" max="15618" width="4.88671875" style="721" customWidth="1"/>
    <col min="15619" max="15619" width="6.44140625" style="721" bestFit="1" customWidth="1"/>
    <col min="15620" max="15620" width="80.5546875" style="721" customWidth="1"/>
    <col min="15621" max="15621" width="5.21875" style="721" customWidth="1"/>
    <col min="15622" max="15622" width="6.44140625" style="721" bestFit="1" customWidth="1"/>
    <col min="15623" max="15623" width="4.44140625" style="721" customWidth="1"/>
    <col min="15624" max="15872" width="10.77734375" style="721"/>
    <col min="15873" max="15873" width="67.77734375" style="721" customWidth="1"/>
    <col min="15874" max="15874" width="4.88671875" style="721" customWidth="1"/>
    <col min="15875" max="15875" width="6.44140625" style="721" bestFit="1" customWidth="1"/>
    <col min="15876" max="15876" width="80.5546875" style="721" customWidth="1"/>
    <col min="15877" max="15877" width="5.21875" style="721" customWidth="1"/>
    <col min="15878" max="15878" width="6.44140625" style="721" bestFit="1" customWidth="1"/>
    <col min="15879" max="15879" width="4.44140625" style="721" customWidth="1"/>
    <col min="15880" max="16128" width="10.77734375" style="721"/>
    <col min="16129" max="16129" width="67.77734375" style="721" customWidth="1"/>
    <col min="16130" max="16130" width="4.88671875" style="721" customWidth="1"/>
    <col min="16131" max="16131" width="6.44140625" style="721" bestFit="1" customWidth="1"/>
    <col min="16132" max="16132" width="80.5546875" style="721" customWidth="1"/>
    <col min="16133" max="16133" width="5.21875" style="721" customWidth="1"/>
    <col min="16134" max="16134" width="6.44140625" style="721" bestFit="1" customWidth="1"/>
    <col min="16135" max="16135" width="4.44140625" style="721" customWidth="1"/>
    <col min="16136" max="16384" width="10.77734375" style="721"/>
  </cols>
  <sheetData>
    <row r="1" spans="1:7" ht="15" customHeight="1" thickBot="1" x14ac:dyDescent="0.45">
      <c r="A1" s="601" t="s">
        <v>0</v>
      </c>
      <c r="B1" s="602"/>
      <c r="C1" s="602"/>
      <c r="D1" s="602"/>
      <c r="E1" s="602"/>
      <c r="F1" s="603"/>
    </row>
    <row r="2" spans="1:7" ht="15" x14ac:dyDescent="0.4">
      <c r="A2" s="216" t="s">
        <v>1</v>
      </c>
      <c r="B2" s="536" t="s">
        <v>134</v>
      </c>
      <c r="C2" s="536"/>
      <c r="D2" s="536"/>
      <c r="E2" s="536"/>
      <c r="F2" s="536"/>
    </row>
    <row r="3" spans="1:7" ht="14.1" x14ac:dyDescent="0.4">
      <c r="A3" s="217" t="s">
        <v>2</v>
      </c>
      <c r="B3" s="604" t="str">
        <f>'Feuille récapitulative'!B43:F43</f>
        <v>EP3 -  Evaluation des activités développées en entreprise</v>
      </c>
      <c r="C3" s="604"/>
      <c r="D3" s="604"/>
      <c r="E3" s="604"/>
      <c r="F3" s="604"/>
    </row>
    <row r="4" spans="1:7" x14ac:dyDescent="0.4">
      <c r="A4" s="218" t="s">
        <v>37</v>
      </c>
      <c r="B4" s="605">
        <f>'Feuille récapitulative'!B56:F56</f>
        <v>10</v>
      </c>
      <c r="C4" s="541"/>
      <c r="D4" s="541"/>
      <c r="E4" s="541"/>
      <c r="F4" s="606"/>
    </row>
    <row r="5" spans="1:7" x14ac:dyDescent="0.4">
      <c r="A5" s="217" t="s">
        <v>3</v>
      </c>
      <c r="B5" s="600" t="str">
        <f>'Feuille récapitulative'!B4:F4</f>
        <v xml:space="preserve">LPO XXX </v>
      </c>
      <c r="C5" s="600"/>
      <c r="D5" s="600"/>
      <c r="E5" s="600"/>
      <c r="F5" s="600"/>
    </row>
    <row r="6" spans="1:7" x14ac:dyDescent="0.4">
      <c r="A6" s="217" t="s">
        <v>22</v>
      </c>
      <c r="B6" s="600" t="str">
        <f>'Feuille récapitulative'!B5:F5</f>
        <v>2017 / 2019</v>
      </c>
      <c r="C6" s="600"/>
      <c r="D6" s="600"/>
      <c r="E6" s="600"/>
      <c r="F6" s="600"/>
    </row>
    <row r="7" spans="1:7" x14ac:dyDescent="0.4">
      <c r="A7" s="217" t="s">
        <v>5</v>
      </c>
      <c r="B7" s="608" t="str">
        <f>'Feuille récapitulative'!B6:F6</f>
        <v xml:space="preserve">NOM Candidat 1 </v>
      </c>
      <c r="C7" s="608"/>
      <c r="D7" s="608"/>
      <c r="E7" s="608"/>
      <c r="F7" s="608"/>
    </row>
    <row r="8" spans="1:7" x14ac:dyDescent="0.4">
      <c r="A8" s="217" t="s">
        <v>6</v>
      </c>
      <c r="B8" s="608" t="str">
        <f>'Feuille récapitulative'!B7:F7</f>
        <v xml:space="preserve">Prénom candidat </v>
      </c>
      <c r="C8" s="608"/>
      <c r="D8" s="608"/>
      <c r="E8" s="608"/>
      <c r="F8" s="608"/>
    </row>
    <row r="9" spans="1:7" x14ac:dyDescent="0.4">
      <c r="A9" s="217" t="s">
        <v>4</v>
      </c>
      <c r="B9" s="609" t="str">
        <f>'Feuille récapitulative'!B46:F46</f>
        <v>Date</v>
      </c>
      <c r="C9" s="609"/>
      <c r="D9" s="609"/>
      <c r="E9" s="609"/>
      <c r="F9" s="609"/>
    </row>
    <row r="10" spans="1:7" ht="12.6" thickBot="1" x14ac:dyDescent="0.45">
      <c r="A10" s="219" t="s">
        <v>23</v>
      </c>
      <c r="B10" s="610" t="str">
        <f>'Feuille récapitulative'!B9:F9</f>
        <v xml:space="preserve">LPO XXX </v>
      </c>
      <c r="C10" s="610"/>
      <c r="D10" s="610"/>
      <c r="E10" s="610"/>
      <c r="F10" s="610"/>
    </row>
    <row r="11" spans="1:7" s="310" customFormat="1" ht="12.6" thickBot="1" x14ac:dyDescent="0.45">
      <c r="A11" s="553"/>
      <c r="B11" s="553"/>
      <c r="C11" s="553"/>
      <c r="D11" s="553"/>
      <c r="E11" s="553"/>
      <c r="F11" s="553"/>
    </row>
    <row r="12" spans="1:7" ht="12.6" thickBot="1" x14ac:dyDescent="0.45">
      <c r="A12" s="759" t="s">
        <v>24</v>
      </c>
      <c r="B12" s="760"/>
      <c r="C12" s="760"/>
      <c r="D12" s="760"/>
      <c r="E12" s="760"/>
      <c r="F12" s="761"/>
    </row>
    <row r="13" spans="1:7" ht="104.25" customHeight="1" thickBot="1" x14ac:dyDescent="0.45">
      <c r="A13" s="607"/>
      <c r="B13" s="607"/>
      <c r="C13" s="607"/>
      <c r="D13" s="607"/>
      <c r="E13" s="607"/>
      <c r="F13" s="607"/>
    </row>
    <row r="14" spans="1:7" ht="14.1" customHeight="1" thickBot="1" x14ac:dyDescent="0.45">
      <c r="A14" s="784" t="s">
        <v>25</v>
      </c>
      <c r="B14" s="762"/>
      <c r="C14" s="762"/>
      <c r="D14" s="762"/>
      <c r="E14" s="762"/>
      <c r="F14" s="763"/>
    </row>
    <row r="15" spans="1:7" ht="25.5" customHeight="1" x14ac:dyDescent="0.4">
      <c r="A15" s="840" t="s">
        <v>445</v>
      </c>
      <c r="B15" s="194" t="s">
        <v>411</v>
      </c>
      <c r="C15" s="239"/>
      <c r="D15" s="841" t="s">
        <v>424</v>
      </c>
      <c r="E15" s="239" t="s">
        <v>410</v>
      </c>
      <c r="F15" s="223"/>
    </row>
    <row r="16" spans="1:7" ht="25.5" customHeight="1" x14ac:dyDescent="0.4">
      <c r="A16" s="842" t="s">
        <v>446</v>
      </c>
      <c r="B16" s="186" t="s">
        <v>412</v>
      </c>
      <c r="C16" s="240"/>
      <c r="D16" s="795" t="s">
        <v>425</v>
      </c>
      <c r="E16" s="240" t="s">
        <v>409</v>
      </c>
      <c r="F16" s="224"/>
      <c r="G16" s="732"/>
    </row>
    <row r="17" spans="1:8" ht="25.5" customHeight="1" x14ac:dyDescent="0.4">
      <c r="A17" s="842" t="s">
        <v>447</v>
      </c>
      <c r="B17" s="186" t="s">
        <v>405</v>
      </c>
      <c r="C17" s="240"/>
      <c r="D17" s="795" t="s">
        <v>450</v>
      </c>
      <c r="E17" s="240" t="s">
        <v>472</v>
      </c>
      <c r="F17" s="224"/>
      <c r="G17" s="732"/>
    </row>
    <row r="18" spans="1:8" ht="25.5" customHeight="1" x14ac:dyDescent="0.4">
      <c r="A18" s="842" t="s">
        <v>448</v>
      </c>
      <c r="B18" s="186" t="s">
        <v>406</v>
      </c>
      <c r="C18" s="240"/>
      <c r="D18" s="795" t="s">
        <v>464</v>
      </c>
      <c r="E18" s="240" t="s">
        <v>473</v>
      </c>
      <c r="F18" s="224"/>
      <c r="G18" s="732"/>
    </row>
    <row r="19" spans="1:8" ht="25.5" customHeight="1" thickBot="1" x14ac:dyDescent="0.45">
      <c r="A19" s="843" t="s">
        <v>449</v>
      </c>
      <c r="B19" s="844" t="s">
        <v>407</v>
      </c>
      <c r="C19" s="241"/>
      <c r="D19" s="845" t="s">
        <v>426</v>
      </c>
      <c r="E19" s="241" t="s">
        <v>408</v>
      </c>
      <c r="F19" s="225"/>
      <c r="G19" s="732"/>
    </row>
    <row r="20" spans="1:8" ht="14.25" customHeight="1" thickBot="1" x14ac:dyDescent="0.45">
      <c r="A20" s="764" t="s">
        <v>31</v>
      </c>
      <c r="B20" s="764"/>
      <c r="C20" s="764"/>
      <c r="D20" s="764"/>
      <c r="E20" s="764"/>
      <c r="F20" s="764"/>
    </row>
    <row r="21" spans="1:8" ht="14.1" customHeight="1" thickBot="1" x14ac:dyDescent="0.45">
      <c r="A21" s="759" t="s">
        <v>440</v>
      </c>
      <c r="B21" s="760"/>
      <c r="C21" s="760"/>
      <c r="D21" s="760"/>
      <c r="E21" s="760"/>
      <c r="F21" s="761"/>
    </row>
    <row r="22" spans="1:8" ht="14.1" customHeight="1" x14ac:dyDescent="0.4">
      <c r="A22" s="846" t="s">
        <v>471</v>
      </c>
      <c r="B22" s="847"/>
      <c r="C22" s="847"/>
      <c r="D22" s="848" t="s">
        <v>463</v>
      </c>
      <c r="E22" s="849"/>
      <c r="F22" s="850"/>
    </row>
    <row r="23" spans="1:8" ht="14.1" customHeight="1" x14ac:dyDescent="0.4">
      <c r="A23" s="851" t="s">
        <v>380</v>
      </c>
      <c r="B23" s="749"/>
      <c r="C23" s="195"/>
      <c r="D23" s="852" t="s">
        <v>380</v>
      </c>
      <c r="E23" s="749"/>
      <c r="F23" s="190"/>
    </row>
    <row r="24" spans="1:8" ht="14.1" customHeight="1" x14ac:dyDescent="0.4">
      <c r="A24" s="748" t="s">
        <v>451</v>
      </c>
      <c r="B24" s="749"/>
      <c r="C24" s="195"/>
      <c r="D24" s="749" t="s">
        <v>456</v>
      </c>
      <c r="E24" s="749"/>
      <c r="F24" s="190"/>
      <c r="H24" s="747"/>
    </row>
    <row r="25" spans="1:8" ht="14.1" customHeight="1" x14ac:dyDescent="0.4">
      <c r="A25" s="748" t="s">
        <v>452</v>
      </c>
      <c r="B25" s="749"/>
      <c r="C25" s="195"/>
      <c r="D25" s="749" t="s">
        <v>457</v>
      </c>
      <c r="E25" s="749"/>
      <c r="F25" s="190"/>
      <c r="H25" s="747"/>
    </row>
    <row r="26" spans="1:8" ht="14.1" customHeight="1" x14ac:dyDescent="0.4">
      <c r="A26" s="748" t="s">
        <v>454</v>
      </c>
      <c r="B26" s="749"/>
      <c r="C26" s="195"/>
      <c r="D26" s="749" t="s">
        <v>458</v>
      </c>
      <c r="E26" s="749"/>
      <c r="F26" s="190"/>
    </row>
    <row r="27" spans="1:8" ht="14.1" customHeight="1" x14ac:dyDescent="0.4">
      <c r="A27" s="748" t="s">
        <v>455</v>
      </c>
      <c r="B27" s="749"/>
      <c r="C27" s="195"/>
      <c r="D27" s="749" t="s">
        <v>459</v>
      </c>
      <c r="E27" s="749"/>
      <c r="F27" s="190"/>
    </row>
    <row r="28" spans="1:8" ht="14.1" customHeight="1" x14ac:dyDescent="0.4">
      <c r="A28" s="748" t="s">
        <v>439</v>
      </c>
      <c r="B28" s="749"/>
      <c r="C28" s="195"/>
      <c r="D28" s="749" t="s">
        <v>460</v>
      </c>
      <c r="E28" s="749"/>
      <c r="F28" s="190"/>
    </row>
    <row r="29" spans="1:8" ht="14.1" customHeight="1" x14ac:dyDescent="0.4">
      <c r="A29" s="748" t="s">
        <v>441</v>
      </c>
      <c r="B29" s="749"/>
      <c r="C29" s="195"/>
      <c r="D29" s="749" t="s">
        <v>461</v>
      </c>
      <c r="E29" s="749"/>
      <c r="F29" s="190"/>
    </row>
    <row r="30" spans="1:8" ht="14.1" customHeight="1" x14ac:dyDescent="0.4">
      <c r="A30" s="748" t="s">
        <v>453</v>
      </c>
      <c r="B30" s="749"/>
      <c r="C30" s="195"/>
      <c r="D30" s="749" t="s">
        <v>462</v>
      </c>
      <c r="E30" s="749"/>
      <c r="F30" s="190"/>
    </row>
    <row r="31" spans="1:8" ht="14.1" customHeight="1" x14ac:dyDescent="0.4">
      <c r="A31" s="748"/>
      <c r="B31" s="749"/>
      <c r="C31" s="195"/>
      <c r="D31" s="749"/>
      <c r="E31" s="749"/>
      <c r="F31" s="190"/>
    </row>
    <row r="32" spans="1:8" ht="14.1" customHeight="1" thickBot="1" x14ac:dyDescent="0.45">
      <c r="A32" s="853"/>
      <c r="B32" s="854"/>
      <c r="C32" s="198"/>
      <c r="D32" s="854"/>
      <c r="E32" s="854"/>
      <c r="F32" s="192"/>
    </row>
    <row r="33" spans="1:6" ht="14.1" customHeight="1" thickBot="1" x14ac:dyDescent="0.45">
      <c r="A33" s="783" t="s">
        <v>33</v>
      </c>
      <c r="B33" s="783"/>
      <c r="C33" s="783"/>
      <c r="D33" s="783"/>
      <c r="E33" s="783"/>
      <c r="F33" s="783"/>
    </row>
  </sheetData>
  <sheetProtection algorithmName="SHA-512" hashValue="W3qV15WIjMnp8oZm2UKSWw4PdjdoAGleR4G1WwRjGLcs4yEaslYSdRJDj3zVTvhSoRAiRIu1y+ZDzE5Yc4nfHQ==" saltValue="QkPhh7+DqomgOglGdaslHQ==" spinCount="100000" sheet="1" formatCells="0" formatColumns="0" formatRows="0" insertColumns="0" insertRows="0" insertHyperlinks="0" deleteColumns="0" deleteRows="0" sort="0" autoFilter="0" pivotTables="0"/>
  <mergeCells count="39">
    <mergeCell ref="D22:E22"/>
    <mergeCell ref="A23:B23"/>
    <mergeCell ref="A33:F33"/>
    <mergeCell ref="D31:E31"/>
    <mergeCell ref="D32:E32"/>
    <mergeCell ref="A31:B31"/>
    <mergeCell ref="A32:B32"/>
    <mergeCell ref="A22:C22"/>
    <mergeCell ref="A29:B29"/>
    <mergeCell ref="A30:B30"/>
    <mergeCell ref="D24:E24"/>
    <mergeCell ref="D25:E25"/>
    <mergeCell ref="D26:E26"/>
    <mergeCell ref="D27:E27"/>
    <mergeCell ref="D28:E28"/>
    <mergeCell ref="D29:E29"/>
    <mergeCell ref="A12:F12"/>
    <mergeCell ref="A13:F13"/>
    <mergeCell ref="A14:F14"/>
    <mergeCell ref="A20:F20"/>
    <mergeCell ref="A21:F21"/>
    <mergeCell ref="B7:F7"/>
    <mergeCell ref="B8:F8"/>
    <mergeCell ref="B9:F9"/>
    <mergeCell ref="B10:F10"/>
    <mergeCell ref="A11:F11"/>
    <mergeCell ref="B6:F6"/>
    <mergeCell ref="A1:F1"/>
    <mergeCell ref="B2:F2"/>
    <mergeCell ref="B3:F3"/>
    <mergeCell ref="B4:F4"/>
    <mergeCell ref="B5:F5"/>
    <mergeCell ref="D23:E23"/>
    <mergeCell ref="D30:E30"/>
    <mergeCell ref="A24:B24"/>
    <mergeCell ref="A25:B25"/>
    <mergeCell ref="A26:B26"/>
    <mergeCell ref="A27:B27"/>
    <mergeCell ref="A28:B28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85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E59A9-DFFE-4B7C-A78E-A04F34FDE17A}">
  <dimension ref="A1:O39"/>
  <sheetViews>
    <sheetView zoomScale="85" zoomScaleNormal="85" workbookViewId="0">
      <selection activeCell="F14" sqref="F14:F23"/>
    </sheetView>
  </sheetViews>
  <sheetFormatPr baseColWidth="10" defaultRowHeight="12.3" x14ac:dyDescent="0.4"/>
  <cols>
    <col min="1" max="1" width="10.5546875" style="306" customWidth="1"/>
    <col min="2" max="3" width="57.5546875" style="306" customWidth="1"/>
    <col min="4" max="8" width="3.77734375" style="306" customWidth="1"/>
    <col min="9" max="9" width="3.21875" style="306" bestFit="1" customWidth="1"/>
    <col min="10" max="10" width="8.33203125" style="153" hidden="1" customWidth="1"/>
    <col min="11" max="11" width="9.33203125" style="153" hidden="1" customWidth="1"/>
    <col min="12" max="12" width="5.88671875" style="153" hidden="1" customWidth="1"/>
    <col min="13" max="13" width="11" style="153" hidden="1" customWidth="1"/>
    <col min="14" max="14" width="11.5546875" style="153" hidden="1" customWidth="1"/>
    <col min="15" max="15" width="3" style="153" hidden="1" customWidth="1"/>
    <col min="16" max="16384" width="10.6640625" style="306"/>
  </cols>
  <sheetData>
    <row r="1" spans="1:15" ht="15" x14ac:dyDescent="0.4">
      <c r="A1" s="417" t="s">
        <v>39</v>
      </c>
      <c r="B1" s="418" t="str">
        <f>'Feuille récapitulative'!B6:F6</f>
        <v xml:space="preserve">NOM Candidat 1 </v>
      </c>
      <c r="C1" s="330"/>
      <c r="D1" s="419"/>
      <c r="E1" s="420"/>
      <c r="F1" s="421"/>
      <c r="G1" s="422"/>
      <c r="H1" s="422"/>
      <c r="I1" s="423"/>
      <c r="J1" s="47"/>
      <c r="K1" s="47"/>
      <c r="L1" s="47"/>
      <c r="M1" s="48"/>
      <c r="N1" s="226"/>
      <c r="O1" s="226"/>
    </row>
    <row r="2" spans="1:15" ht="15" x14ac:dyDescent="0.4">
      <c r="A2" s="417" t="s">
        <v>7</v>
      </c>
      <c r="B2" s="418" t="str">
        <f>'Feuille récapitulative'!B7:F7</f>
        <v xml:space="preserve">Prénom candidat </v>
      </c>
      <c r="C2" s="330"/>
      <c r="D2" s="425"/>
      <c r="E2" s="418"/>
      <c r="F2" s="418"/>
      <c r="G2" s="418"/>
      <c r="H2" s="418"/>
      <c r="I2" s="418"/>
      <c r="J2" s="47"/>
      <c r="K2" s="47"/>
      <c r="L2" s="47"/>
      <c r="M2" s="46"/>
      <c r="N2" s="226"/>
      <c r="O2" s="226"/>
    </row>
    <row r="3" spans="1:15" ht="15" x14ac:dyDescent="0.4">
      <c r="A3" s="417" t="s">
        <v>40</v>
      </c>
      <c r="B3" s="855" t="str">
        <f>'Feuille récapitulative'!B46:F46</f>
        <v>Date</v>
      </c>
      <c r="C3" s="330"/>
      <c r="D3" s="425"/>
      <c r="E3" s="418"/>
      <c r="F3" s="418"/>
      <c r="G3" s="418"/>
      <c r="H3" s="418"/>
      <c r="I3" s="418"/>
      <c r="J3" s="404"/>
      <c r="K3" s="404"/>
      <c r="L3" s="50" t="s">
        <v>8</v>
      </c>
      <c r="M3" s="48"/>
      <c r="N3" s="226"/>
      <c r="O3" s="226"/>
    </row>
    <row r="4" spans="1:15" ht="18" customHeight="1" thickBot="1" x14ac:dyDescent="0.45">
      <c r="A4" s="638" t="s">
        <v>482</v>
      </c>
      <c r="B4" s="639"/>
      <c r="C4" s="639"/>
      <c r="D4" s="639"/>
      <c r="E4" s="639"/>
      <c r="F4" s="639"/>
      <c r="G4" s="639"/>
      <c r="H4" s="639"/>
      <c r="I4" s="640"/>
      <c r="J4" s="404"/>
      <c r="K4" s="404"/>
      <c r="L4" s="50"/>
      <c r="M4" s="48"/>
      <c r="N4" s="226"/>
      <c r="O4" s="226"/>
    </row>
    <row r="5" spans="1:15" ht="12.6" thickBot="1" x14ac:dyDescent="0.45">
      <c r="A5" s="696" t="s">
        <v>10</v>
      </c>
      <c r="B5" s="697"/>
      <c r="C5" s="402" t="s">
        <v>38</v>
      </c>
      <c r="D5" s="51" t="s">
        <v>11</v>
      </c>
      <c r="E5" s="141">
        <v>0</v>
      </c>
      <c r="F5" s="142" t="s">
        <v>34</v>
      </c>
      <c r="G5" s="147" t="s">
        <v>35</v>
      </c>
      <c r="H5" s="148" t="s">
        <v>36</v>
      </c>
      <c r="I5" s="175"/>
      <c r="J5" s="52" t="s">
        <v>8</v>
      </c>
      <c r="K5" s="52" t="s">
        <v>20</v>
      </c>
      <c r="L5" s="53" t="s">
        <v>12</v>
      </c>
      <c r="M5" s="54" t="s">
        <v>13</v>
      </c>
      <c r="N5" s="226"/>
      <c r="O5" s="226"/>
    </row>
    <row r="6" spans="1:15" ht="14.1" customHeight="1" thickBot="1" x14ac:dyDescent="0.45">
      <c r="A6" s="594" t="s">
        <v>201</v>
      </c>
      <c r="B6" s="595"/>
      <c r="C6" s="595"/>
      <c r="D6" s="595"/>
      <c r="E6" s="595"/>
      <c r="F6" s="595"/>
      <c r="G6" s="595"/>
      <c r="H6" s="595"/>
      <c r="I6" s="596"/>
      <c r="J6" s="126">
        <v>0.7</v>
      </c>
      <c r="K6" s="215">
        <f>SUM(K7:K12)</f>
        <v>0</v>
      </c>
      <c r="L6" s="55">
        <f>SUM(L7:L12)</f>
        <v>6</v>
      </c>
      <c r="M6" s="56"/>
      <c r="N6" s="226"/>
      <c r="O6" s="226"/>
    </row>
    <row r="7" spans="1:15" ht="14.1" customHeight="1" x14ac:dyDescent="0.4">
      <c r="A7" s="67" t="s">
        <v>202</v>
      </c>
      <c r="B7" s="129" t="s">
        <v>537</v>
      </c>
      <c r="C7" s="119" t="s">
        <v>208</v>
      </c>
      <c r="D7" s="130"/>
      <c r="E7" s="130"/>
      <c r="F7" s="130"/>
      <c r="G7" s="130"/>
      <c r="H7" s="130"/>
      <c r="I7" s="411" t="str">
        <f>(IF(O7&lt;&gt;1,"◄",""))</f>
        <v>◄</v>
      </c>
      <c r="J7" s="127">
        <v>1</v>
      </c>
      <c r="K7" s="213">
        <f t="shared" ref="K7:K12" si="0">SUM(M7:M7)</f>
        <v>0</v>
      </c>
      <c r="L7" s="58">
        <f>IF(D7&lt;&gt;"",0,J7)</f>
        <v>1</v>
      </c>
      <c r="M7" s="48">
        <f>(IF(F7&lt;&gt;"",1/3,0)+IF(G7&lt;&gt;"",2/3,0)+IF(H7&lt;&gt;"",1,0))*J$6*20*L7/SUM(L$7:L$12)</f>
        <v>0</v>
      </c>
      <c r="N7" s="226"/>
      <c r="O7" s="227">
        <f>COUNTA(D7:H7)</f>
        <v>0</v>
      </c>
    </row>
    <row r="8" spans="1:15" ht="25.2" customHeight="1" x14ac:dyDescent="0.4">
      <c r="A8" s="399" t="s">
        <v>204</v>
      </c>
      <c r="B8" s="397" t="s">
        <v>539</v>
      </c>
      <c r="C8" s="83" t="s">
        <v>209</v>
      </c>
      <c r="D8" s="80"/>
      <c r="E8" s="80"/>
      <c r="F8" s="80"/>
      <c r="G8" s="80"/>
      <c r="H8" s="80"/>
      <c r="I8" s="413" t="str">
        <f t="shared" ref="I8:I23" si="1">(IF(O8&lt;&gt;1,"◄",""))</f>
        <v>◄</v>
      </c>
      <c r="J8" s="127">
        <v>1</v>
      </c>
      <c r="K8" s="27">
        <f t="shared" si="0"/>
        <v>0</v>
      </c>
      <c r="L8" s="58">
        <f t="shared" ref="L8:L23" si="2">IF(D8&lt;&gt;"",0,J8)</f>
        <v>1</v>
      </c>
      <c r="M8" s="48">
        <f t="shared" ref="M8:M12" si="3">(IF(F8&lt;&gt;"",1/3,0)+IF(G8&lt;&gt;"",2/3,0)+IF(H8&lt;&gt;"",1,0))*J$6*20*L8/SUM(L$7:L$12)</f>
        <v>0</v>
      </c>
      <c r="N8" s="226"/>
      <c r="O8" s="228">
        <f t="shared" ref="O8:O12" si="4">COUNTA(D8:H8)</f>
        <v>0</v>
      </c>
    </row>
    <row r="9" spans="1:15" ht="24.3" customHeight="1" x14ac:dyDescent="0.4">
      <c r="A9" s="399" t="s">
        <v>203</v>
      </c>
      <c r="B9" s="398" t="s">
        <v>538</v>
      </c>
      <c r="C9" s="66" t="s">
        <v>210</v>
      </c>
      <c r="D9" s="84"/>
      <c r="E9" s="84"/>
      <c r="F9" s="84"/>
      <c r="G9" s="84"/>
      <c r="H9" s="84"/>
      <c r="I9" s="413" t="str">
        <f t="shared" si="1"/>
        <v>◄</v>
      </c>
      <c r="J9" s="127">
        <v>1</v>
      </c>
      <c r="K9" s="27">
        <f t="shared" si="0"/>
        <v>0</v>
      </c>
      <c r="L9" s="58">
        <f t="shared" si="2"/>
        <v>1</v>
      </c>
      <c r="M9" s="48">
        <f t="shared" si="3"/>
        <v>0</v>
      </c>
      <c r="N9" s="226"/>
      <c r="O9" s="228">
        <f t="shared" si="4"/>
        <v>0</v>
      </c>
    </row>
    <row r="10" spans="1:15" ht="23.1" customHeight="1" x14ac:dyDescent="0.4">
      <c r="A10" s="399" t="s">
        <v>205</v>
      </c>
      <c r="B10" s="397" t="s">
        <v>540</v>
      </c>
      <c r="C10" s="229" t="s">
        <v>211</v>
      </c>
      <c r="D10" s="85"/>
      <c r="E10" s="85"/>
      <c r="F10" s="85"/>
      <c r="G10" s="85"/>
      <c r="H10" s="85"/>
      <c r="I10" s="413" t="str">
        <f t="shared" si="1"/>
        <v>◄</v>
      </c>
      <c r="J10" s="127">
        <v>1</v>
      </c>
      <c r="K10" s="27">
        <f t="shared" si="0"/>
        <v>0</v>
      </c>
      <c r="L10" s="58">
        <f t="shared" si="2"/>
        <v>1</v>
      </c>
      <c r="M10" s="48">
        <f t="shared" si="3"/>
        <v>0</v>
      </c>
      <c r="N10" s="226"/>
      <c r="O10" s="228">
        <f t="shared" si="4"/>
        <v>0</v>
      </c>
    </row>
    <row r="11" spans="1:15" ht="14.1" customHeight="1" thickBot="1" x14ac:dyDescent="0.45">
      <c r="A11" s="399" t="s">
        <v>206</v>
      </c>
      <c r="B11" s="398" t="s">
        <v>541</v>
      </c>
      <c r="C11" s="66" t="s">
        <v>212</v>
      </c>
      <c r="D11" s="84"/>
      <c r="E11" s="84"/>
      <c r="F11" s="84"/>
      <c r="G11" s="84"/>
      <c r="H11" s="84"/>
      <c r="I11" s="413" t="str">
        <f t="shared" si="1"/>
        <v>◄</v>
      </c>
      <c r="J11" s="127">
        <v>1</v>
      </c>
      <c r="K11" s="27">
        <f t="shared" si="0"/>
        <v>0</v>
      </c>
      <c r="L11" s="58">
        <f t="shared" si="2"/>
        <v>1</v>
      </c>
      <c r="M11" s="48">
        <f t="shared" si="3"/>
        <v>0</v>
      </c>
      <c r="N11" s="226"/>
      <c r="O11" s="230">
        <f t="shared" si="4"/>
        <v>0</v>
      </c>
    </row>
    <row r="12" spans="1:15" ht="14.1" customHeight="1" thickBot="1" x14ac:dyDescent="0.45">
      <c r="A12" s="400" t="s">
        <v>207</v>
      </c>
      <c r="B12" s="231" t="s">
        <v>310</v>
      </c>
      <c r="C12" s="232" t="s">
        <v>213</v>
      </c>
      <c r="D12" s="82"/>
      <c r="E12" s="82"/>
      <c r="F12" s="82"/>
      <c r="G12" s="82"/>
      <c r="H12" s="82"/>
      <c r="I12" s="434" t="str">
        <f t="shared" si="1"/>
        <v>◄</v>
      </c>
      <c r="J12" s="127">
        <v>1</v>
      </c>
      <c r="K12" s="27">
        <f t="shared" si="0"/>
        <v>0</v>
      </c>
      <c r="L12" s="58">
        <f t="shared" si="2"/>
        <v>1</v>
      </c>
      <c r="M12" s="48">
        <f t="shared" si="3"/>
        <v>0</v>
      </c>
      <c r="N12" s="226"/>
      <c r="O12" s="230">
        <f t="shared" si="4"/>
        <v>0</v>
      </c>
    </row>
    <row r="13" spans="1:15" ht="14.1" customHeight="1" thickBot="1" x14ac:dyDescent="0.45">
      <c r="A13" s="594" t="s">
        <v>320</v>
      </c>
      <c r="B13" s="595"/>
      <c r="C13" s="595"/>
      <c r="D13" s="595"/>
      <c r="E13" s="595"/>
      <c r="F13" s="595"/>
      <c r="G13" s="595"/>
      <c r="H13" s="595"/>
      <c r="I13" s="596"/>
      <c r="J13" s="126">
        <v>0.3</v>
      </c>
      <c r="K13" s="74">
        <f>SUM(K14:K23)</f>
        <v>0</v>
      </c>
      <c r="L13" s="214">
        <f>SUM(L14:L23)</f>
        <v>10</v>
      </c>
      <c r="M13" s="48"/>
      <c r="N13" s="226"/>
      <c r="O13" s="233"/>
    </row>
    <row r="14" spans="1:15" ht="23.4" customHeight="1" thickBot="1" x14ac:dyDescent="0.45">
      <c r="A14" s="67" t="s">
        <v>214</v>
      </c>
      <c r="B14" s="128" t="s">
        <v>542</v>
      </c>
      <c r="C14" s="119" t="s">
        <v>220</v>
      </c>
      <c r="D14" s="118"/>
      <c r="E14" s="118"/>
      <c r="F14" s="118"/>
      <c r="G14" s="118"/>
      <c r="H14" s="118"/>
      <c r="I14" s="411" t="str">
        <f t="shared" si="1"/>
        <v>◄</v>
      </c>
      <c r="J14" s="127">
        <v>1</v>
      </c>
      <c r="K14" s="401">
        <f>SUM(M14:M14)</f>
        <v>0</v>
      </c>
      <c r="L14" s="58">
        <f t="shared" si="2"/>
        <v>1</v>
      </c>
      <c r="M14" s="48">
        <f>(IF(F14&lt;&gt;"",1/3,0)+IF(G14&lt;&gt;"",2/3,0)+IF(H14&lt;&gt;"",1,0))*J$13*20*L14/SUM(L$14:L$23)</f>
        <v>0</v>
      </c>
      <c r="N14" s="226"/>
      <c r="O14" s="227">
        <f>COUNTA(D14:H14)</f>
        <v>0</v>
      </c>
    </row>
    <row r="15" spans="1:15" ht="14.1" customHeight="1" thickBot="1" x14ac:dyDescent="0.45">
      <c r="A15" s="661" t="s">
        <v>215</v>
      </c>
      <c r="B15" s="682" t="s">
        <v>543</v>
      </c>
      <c r="C15" s="83" t="s">
        <v>347</v>
      </c>
      <c r="D15" s="85"/>
      <c r="E15" s="85"/>
      <c r="F15" s="85"/>
      <c r="G15" s="85"/>
      <c r="H15" s="85"/>
      <c r="I15" s="413" t="str">
        <f t="shared" si="1"/>
        <v>◄</v>
      </c>
      <c r="J15" s="127">
        <v>1</v>
      </c>
      <c r="K15" s="694">
        <f>SUM(M15:M16)</f>
        <v>0</v>
      </c>
      <c r="L15" s="58">
        <f t="shared" si="2"/>
        <v>1</v>
      </c>
      <c r="M15" s="48">
        <f t="shared" ref="M15:M23" si="5">(IF(F15&lt;&gt;"",1/3,0)+IF(G15&lt;&gt;"",2/3,0)+IF(H15&lt;&gt;"",1,0))*J$13*20*L15/SUM(L$14:L$23)</f>
        <v>0</v>
      </c>
      <c r="N15" s="226"/>
      <c r="O15" s="227">
        <f t="shared" ref="O15:O23" si="6">COUNTA(D15:H15)</f>
        <v>0</v>
      </c>
    </row>
    <row r="16" spans="1:15" ht="14.1" customHeight="1" thickBot="1" x14ac:dyDescent="0.45">
      <c r="A16" s="661"/>
      <c r="B16" s="682"/>
      <c r="C16" s="66" t="s">
        <v>221</v>
      </c>
      <c r="D16" s="115"/>
      <c r="E16" s="115"/>
      <c r="F16" s="115"/>
      <c r="G16" s="115"/>
      <c r="H16" s="115"/>
      <c r="I16" s="413" t="str">
        <f t="shared" si="1"/>
        <v>◄</v>
      </c>
      <c r="J16" s="127">
        <v>1</v>
      </c>
      <c r="K16" s="695"/>
      <c r="L16" s="58">
        <f t="shared" si="2"/>
        <v>1</v>
      </c>
      <c r="M16" s="48">
        <f t="shared" si="5"/>
        <v>0</v>
      </c>
      <c r="N16" s="226"/>
      <c r="O16" s="227">
        <f t="shared" si="6"/>
        <v>0</v>
      </c>
    </row>
    <row r="17" spans="1:15" ht="14.1" customHeight="1" thickBot="1" x14ac:dyDescent="0.45">
      <c r="A17" s="661" t="s">
        <v>216</v>
      </c>
      <c r="B17" s="682" t="s">
        <v>544</v>
      </c>
      <c r="C17" s="83" t="s">
        <v>222</v>
      </c>
      <c r="D17" s="85"/>
      <c r="E17" s="85"/>
      <c r="F17" s="85"/>
      <c r="G17" s="85"/>
      <c r="H17" s="85"/>
      <c r="I17" s="413" t="str">
        <f t="shared" si="1"/>
        <v>◄</v>
      </c>
      <c r="J17" s="127">
        <v>1</v>
      </c>
      <c r="K17" s="694">
        <f>SUM(M17:M18)</f>
        <v>0</v>
      </c>
      <c r="L17" s="58">
        <f t="shared" si="2"/>
        <v>1</v>
      </c>
      <c r="M17" s="48">
        <f t="shared" si="5"/>
        <v>0</v>
      </c>
      <c r="N17" s="226"/>
      <c r="O17" s="227">
        <f t="shared" si="6"/>
        <v>0</v>
      </c>
    </row>
    <row r="18" spans="1:15" ht="14.1" customHeight="1" thickBot="1" x14ac:dyDescent="0.45">
      <c r="A18" s="661"/>
      <c r="B18" s="682"/>
      <c r="C18" s="234" t="s">
        <v>223</v>
      </c>
      <c r="D18" s="115"/>
      <c r="E18" s="115"/>
      <c r="F18" s="115"/>
      <c r="G18" s="115"/>
      <c r="H18" s="115"/>
      <c r="I18" s="413" t="str">
        <f t="shared" si="1"/>
        <v>◄</v>
      </c>
      <c r="J18" s="127">
        <v>1</v>
      </c>
      <c r="K18" s="695"/>
      <c r="L18" s="58">
        <f t="shared" si="2"/>
        <v>1</v>
      </c>
      <c r="M18" s="48">
        <f t="shared" si="5"/>
        <v>0</v>
      </c>
      <c r="N18" s="226"/>
      <c r="O18" s="227">
        <f t="shared" si="6"/>
        <v>0</v>
      </c>
    </row>
    <row r="19" spans="1:15" ht="14.1" customHeight="1" thickBot="1" x14ac:dyDescent="0.45">
      <c r="A19" s="399" t="s">
        <v>217</v>
      </c>
      <c r="B19" s="403" t="s">
        <v>545</v>
      </c>
      <c r="C19" s="235" t="s">
        <v>224</v>
      </c>
      <c r="D19" s="85"/>
      <c r="E19" s="85"/>
      <c r="F19" s="85"/>
      <c r="G19" s="85"/>
      <c r="H19" s="85"/>
      <c r="I19" s="413" t="str">
        <f t="shared" si="1"/>
        <v>◄</v>
      </c>
      <c r="J19" s="127">
        <v>1</v>
      </c>
      <c r="K19" s="401">
        <f t="shared" ref="K19:K23" si="7">SUM(M19:M19)</f>
        <v>0</v>
      </c>
      <c r="L19" s="58">
        <f t="shared" si="2"/>
        <v>1</v>
      </c>
      <c r="M19" s="48">
        <f t="shared" si="5"/>
        <v>0</v>
      </c>
      <c r="N19" s="226"/>
      <c r="O19" s="227">
        <f t="shared" si="6"/>
        <v>0</v>
      </c>
    </row>
    <row r="20" spans="1:15" ht="14.1" customHeight="1" thickBot="1" x14ac:dyDescent="0.45">
      <c r="A20" s="399" t="s">
        <v>218</v>
      </c>
      <c r="B20" s="403" t="s">
        <v>546</v>
      </c>
      <c r="C20" s="236" t="s">
        <v>225</v>
      </c>
      <c r="D20" s="115"/>
      <c r="E20" s="115"/>
      <c r="F20" s="115"/>
      <c r="G20" s="115"/>
      <c r="H20" s="115"/>
      <c r="I20" s="413" t="str">
        <f t="shared" si="1"/>
        <v>◄</v>
      </c>
      <c r="J20" s="127">
        <v>1</v>
      </c>
      <c r="K20" s="401">
        <f t="shared" si="7"/>
        <v>0</v>
      </c>
      <c r="L20" s="58">
        <f t="shared" si="2"/>
        <v>1</v>
      </c>
      <c r="M20" s="48">
        <f t="shared" si="5"/>
        <v>0</v>
      </c>
      <c r="N20" s="226"/>
      <c r="O20" s="227">
        <f t="shared" si="6"/>
        <v>0</v>
      </c>
    </row>
    <row r="21" spans="1:15" ht="25.8" customHeight="1" thickBot="1" x14ac:dyDescent="0.45">
      <c r="A21" s="661" t="s">
        <v>219</v>
      </c>
      <c r="B21" s="682" t="s">
        <v>547</v>
      </c>
      <c r="C21" s="237" t="s">
        <v>226</v>
      </c>
      <c r="D21" s="85"/>
      <c r="E21" s="85"/>
      <c r="F21" s="85"/>
      <c r="G21" s="85"/>
      <c r="H21" s="85"/>
      <c r="I21" s="413" t="str">
        <f t="shared" si="1"/>
        <v>◄</v>
      </c>
      <c r="J21" s="127">
        <v>1</v>
      </c>
      <c r="K21" s="694">
        <f>SUM(M21:M22)</f>
        <v>0</v>
      </c>
      <c r="L21" s="58">
        <f t="shared" si="2"/>
        <v>1</v>
      </c>
      <c r="M21" s="48">
        <f t="shared" si="5"/>
        <v>0</v>
      </c>
      <c r="N21" s="226"/>
      <c r="O21" s="227">
        <f t="shared" si="6"/>
        <v>0</v>
      </c>
    </row>
    <row r="22" spans="1:15" ht="14.1" customHeight="1" thickBot="1" x14ac:dyDescent="0.45">
      <c r="A22" s="661"/>
      <c r="B22" s="682"/>
      <c r="C22" s="234" t="s">
        <v>227</v>
      </c>
      <c r="D22" s="115"/>
      <c r="E22" s="115"/>
      <c r="F22" s="115"/>
      <c r="G22" s="115"/>
      <c r="H22" s="115"/>
      <c r="I22" s="413" t="str">
        <f t="shared" si="1"/>
        <v>◄</v>
      </c>
      <c r="J22" s="127">
        <v>1</v>
      </c>
      <c r="K22" s="695"/>
      <c r="L22" s="58">
        <f t="shared" si="2"/>
        <v>1</v>
      </c>
      <c r="M22" s="48">
        <f t="shared" si="5"/>
        <v>0</v>
      </c>
      <c r="N22" s="226"/>
      <c r="O22" s="227">
        <f t="shared" si="6"/>
        <v>0</v>
      </c>
    </row>
    <row r="23" spans="1:15" ht="14.1" customHeight="1" thickBot="1" x14ac:dyDescent="0.45">
      <c r="A23" s="86" t="s">
        <v>229</v>
      </c>
      <c r="B23" s="87" t="s">
        <v>548</v>
      </c>
      <c r="C23" s="88" t="s">
        <v>228</v>
      </c>
      <c r="D23" s="89"/>
      <c r="E23" s="89"/>
      <c r="F23" s="89"/>
      <c r="G23" s="89"/>
      <c r="H23" s="89"/>
      <c r="I23" s="414" t="str">
        <f t="shared" si="1"/>
        <v>◄</v>
      </c>
      <c r="J23" s="127">
        <v>1</v>
      </c>
      <c r="K23" s="401">
        <f t="shared" si="7"/>
        <v>0</v>
      </c>
      <c r="L23" s="58">
        <f t="shared" si="2"/>
        <v>1</v>
      </c>
      <c r="M23" s="48">
        <f t="shared" si="5"/>
        <v>0</v>
      </c>
      <c r="N23" s="226"/>
      <c r="O23" s="227">
        <f t="shared" si="6"/>
        <v>0</v>
      </c>
    </row>
    <row r="24" spans="1:15" ht="14.1" customHeight="1" x14ac:dyDescent="0.4">
      <c r="A24" s="59"/>
      <c r="B24" s="2"/>
      <c r="C24" s="60" t="s">
        <v>274</v>
      </c>
      <c r="D24" s="49"/>
      <c r="E24" s="691">
        <f>L6/SUM(J7:J12)</f>
        <v>1</v>
      </c>
      <c r="F24" s="691"/>
      <c r="G24" s="691"/>
      <c r="H24" s="691"/>
      <c r="I24" s="57"/>
      <c r="J24" s="61">
        <f>J6+J13</f>
        <v>1</v>
      </c>
      <c r="K24" s="62"/>
      <c r="L24" s="62"/>
      <c r="M24" s="48"/>
      <c r="N24" s="226"/>
      <c r="O24" s="233">
        <f>SUM(O7:O23)</f>
        <v>0</v>
      </c>
    </row>
    <row r="25" spans="1:15" ht="14.1" customHeight="1" x14ac:dyDescent="0.4">
      <c r="A25" s="59"/>
      <c r="B25" s="2"/>
      <c r="C25" s="60" t="s">
        <v>275</v>
      </c>
      <c r="D25" s="49"/>
      <c r="E25" s="692">
        <f>L13/SUM(J14:J23)</f>
        <v>1</v>
      </c>
      <c r="F25" s="692"/>
      <c r="G25" s="692"/>
      <c r="H25" s="692"/>
      <c r="I25" s="57"/>
      <c r="J25" s="62"/>
      <c r="K25" s="62"/>
      <c r="L25" s="62"/>
      <c r="M25" s="48"/>
      <c r="N25" s="226"/>
      <c r="O25" s="233"/>
    </row>
    <row r="26" spans="1:15" ht="14.1" customHeight="1" thickBot="1" x14ac:dyDescent="0.45">
      <c r="A26" s="693" t="s">
        <v>364</v>
      </c>
      <c r="B26" s="693"/>
      <c r="C26" s="693"/>
      <c r="D26" s="63"/>
      <c r="E26" s="689" t="str">
        <f>IF(OR(E24&lt;0.5,E25&lt;0.5),"Tx&lt;50",IF(O24&lt;&gt;16,"Erreur",(K6+K13)))</f>
        <v>Erreur</v>
      </c>
      <c r="F26" s="689"/>
      <c r="G26" s="690" t="s">
        <v>14</v>
      </c>
      <c r="H26" s="690"/>
      <c r="I26" s="64"/>
      <c r="J26" s="47"/>
      <c r="K26" s="47"/>
      <c r="L26" s="47"/>
      <c r="M26" s="48"/>
      <c r="N26" s="238"/>
      <c r="O26" s="226"/>
    </row>
    <row r="27" spans="1:15" ht="14.1" customHeight="1" thickBot="1" x14ac:dyDescent="0.45">
      <c r="A27" s="59"/>
      <c r="B27" s="2"/>
      <c r="C27" s="45" t="s">
        <v>15</v>
      </c>
      <c r="D27" s="427"/>
      <c r="E27" s="683"/>
      <c r="F27" s="683"/>
      <c r="G27" s="684" t="s">
        <v>9</v>
      </c>
      <c r="H27" s="684"/>
      <c r="I27" s="428"/>
      <c r="J27" s="47"/>
      <c r="K27" s="62"/>
      <c r="L27" s="47"/>
      <c r="M27" s="48"/>
      <c r="N27" s="226"/>
      <c r="O27" s="226"/>
    </row>
    <row r="28" spans="1:15" ht="14.1" customHeight="1" thickBot="1" x14ac:dyDescent="0.45">
      <c r="A28" s="59"/>
      <c r="B28" s="2"/>
      <c r="C28" s="65" t="s">
        <v>16</v>
      </c>
      <c r="D28" s="425"/>
      <c r="E28" s="685">
        <f>((E27/20)*30)</f>
        <v>0</v>
      </c>
      <c r="F28" s="685"/>
      <c r="G28" s="686" t="s">
        <v>198</v>
      </c>
      <c r="H28" s="686"/>
      <c r="I28" s="426"/>
      <c r="J28" s="47"/>
      <c r="K28" s="47"/>
      <c r="L28" s="47"/>
      <c r="M28" s="48"/>
      <c r="N28" s="226"/>
      <c r="O28" s="226"/>
    </row>
    <row r="29" spans="1:15" ht="14.1" customHeight="1" x14ac:dyDescent="0.4">
      <c r="A29" s="687" t="s">
        <v>21</v>
      </c>
      <c r="B29" s="687"/>
      <c r="C29" s="687"/>
      <c r="D29" s="687"/>
      <c r="E29" s="687"/>
      <c r="F29" s="687"/>
      <c r="G29" s="687"/>
      <c r="H29" s="687"/>
      <c r="I29" s="428"/>
      <c r="J29" s="47"/>
      <c r="K29" s="47"/>
      <c r="L29" s="47"/>
      <c r="M29" s="48"/>
      <c r="N29" s="226"/>
      <c r="O29" s="226"/>
    </row>
    <row r="30" spans="1:15" ht="14.1" customHeight="1" x14ac:dyDescent="0.4">
      <c r="A30" s="429"/>
      <c r="B30" s="429"/>
      <c r="C30" s="688" t="str">
        <f>(IF(O24&gt;33,"ATTENTION. Erreur de saisie : cocher une seule colonne par ligne ! Voir repères ◄ à droite de la grille.",""))</f>
        <v/>
      </c>
      <c r="D30" s="688"/>
      <c r="E30" s="688"/>
      <c r="F30" s="688"/>
      <c r="G30" s="688"/>
      <c r="H30" s="688"/>
      <c r="I30" s="430"/>
      <c r="J30" s="47"/>
      <c r="K30" s="47"/>
      <c r="L30" s="47"/>
      <c r="M30" s="48"/>
      <c r="N30" s="226"/>
      <c r="O30" s="226"/>
    </row>
    <row r="31" spans="1:15" ht="15" customHeight="1" x14ac:dyDescent="0.4">
      <c r="A31" s="583" t="s">
        <v>17</v>
      </c>
      <c r="B31" s="583"/>
      <c r="C31" s="583"/>
      <c r="D31" s="583"/>
      <c r="E31" s="583"/>
      <c r="F31" s="583"/>
      <c r="G31" s="583"/>
      <c r="H31" s="583"/>
      <c r="I31" s="431"/>
      <c r="J31" s="47"/>
      <c r="K31" s="47"/>
      <c r="L31" s="47"/>
      <c r="M31" s="48"/>
      <c r="N31" s="226"/>
      <c r="O31" s="226"/>
    </row>
    <row r="32" spans="1:15" ht="85" customHeight="1" thickBot="1" x14ac:dyDescent="0.45">
      <c r="A32" s="584"/>
      <c r="B32" s="584"/>
      <c r="C32" s="584"/>
      <c r="D32" s="584"/>
      <c r="E32" s="584"/>
      <c r="F32" s="584"/>
      <c r="G32" s="584"/>
      <c r="H32" s="584"/>
      <c r="I32" s="336"/>
      <c r="J32" s="47"/>
      <c r="K32" s="47"/>
      <c r="L32" s="47"/>
      <c r="M32" s="48"/>
      <c r="N32" s="226"/>
      <c r="O32" s="226"/>
    </row>
    <row r="33" spans="1:15" ht="12.6" thickBot="1" x14ac:dyDescent="0.45">
      <c r="A33" s="567"/>
      <c r="B33" s="567"/>
      <c r="C33" s="567"/>
      <c r="D33" s="567"/>
      <c r="E33" s="567"/>
      <c r="F33" s="567"/>
      <c r="G33" s="567"/>
      <c r="H33" s="567"/>
      <c r="I33" s="337"/>
      <c r="J33" s="47"/>
      <c r="K33" s="47"/>
      <c r="L33" s="47"/>
      <c r="M33" s="48"/>
      <c r="N33" s="226"/>
      <c r="O33" s="226"/>
    </row>
    <row r="34" spans="1:15" ht="15" customHeight="1" x14ac:dyDescent="0.4">
      <c r="A34" s="555" t="s">
        <v>18</v>
      </c>
      <c r="B34" s="555"/>
      <c r="C34" s="556" t="s">
        <v>19</v>
      </c>
      <c r="D34" s="557"/>
      <c r="E34" s="557"/>
      <c r="F34" s="557"/>
      <c r="G34" s="557"/>
      <c r="H34" s="558"/>
      <c r="I34" s="432"/>
      <c r="J34" s="47"/>
      <c r="K34" s="47"/>
      <c r="L34" s="47"/>
      <c r="M34" s="48"/>
      <c r="N34" s="226"/>
      <c r="O34" s="226"/>
    </row>
    <row r="35" spans="1:15" ht="31" customHeight="1" x14ac:dyDescent="0.4">
      <c r="A35" s="653"/>
      <c r="B35" s="653"/>
      <c r="C35" s="641"/>
      <c r="D35" s="642"/>
      <c r="E35" s="642"/>
      <c r="F35" s="642"/>
      <c r="G35" s="642"/>
      <c r="H35" s="643"/>
      <c r="I35" s="433"/>
      <c r="J35" s="47"/>
      <c r="K35" s="47"/>
      <c r="L35" s="47"/>
      <c r="M35" s="48"/>
      <c r="N35" s="226"/>
      <c r="O35" s="226"/>
    </row>
    <row r="36" spans="1:15" ht="31" customHeight="1" x14ac:dyDescent="0.4">
      <c r="A36" s="653"/>
      <c r="B36" s="653"/>
      <c r="C36" s="641"/>
      <c r="D36" s="642"/>
      <c r="E36" s="642"/>
      <c r="F36" s="642"/>
      <c r="G36" s="642"/>
      <c r="H36" s="643"/>
      <c r="I36" s="423"/>
      <c r="J36" s="47"/>
      <c r="K36" s="47"/>
      <c r="L36" s="47"/>
      <c r="M36" s="48"/>
      <c r="N36" s="226"/>
      <c r="O36" s="226"/>
    </row>
    <row r="37" spans="1:15" ht="31" customHeight="1" x14ac:dyDescent="0.4">
      <c r="A37" s="654"/>
      <c r="B37" s="654"/>
      <c r="C37" s="641"/>
      <c r="D37" s="642"/>
      <c r="E37" s="642"/>
      <c r="F37" s="642"/>
      <c r="G37" s="642"/>
      <c r="H37" s="643"/>
      <c r="I37" s="423"/>
      <c r="J37" s="47"/>
      <c r="K37" s="47"/>
      <c r="L37" s="47"/>
      <c r="M37" s="48"/>
      <c r="N37" s="226"/>
      <c r="O37" s="226"/>
    </row>
    <row r="38" spans="1:15" ht="31" customHeight="1" x14ac:dyDescent="0.4">
      <c r="A38" s="653"/>
      <c r="B38" s="653"/>
      <c r="C38" s="641"/>
      <c r="D38" s="642"/>
      <c r="E38" s="642"/>
      <c r="F38" s="642"/>
      <c r="G38" s="642"/>
      <c r="H38" s="643"/>
      <c r="I38" s="424"/>
      <c r="J38" s="226"/>
      <c r="K38" s="226"/>
      <c r="L38" s="226"/>
      <c r="M38" s="226"/>
      <c r="N38" s="226"/>
      <c r="O38" s="226"/>
    </row>
    <row r="39" spans="1:15" ht="31" customHeight="1" thickBot="1" x14ac:dyDescent="0.45">
      <c r="A39" s="652"/>
      <c r="B39" s="652"/>
      <c r="C39" s="649"/>
      <c r="D39" s="650"/>
      <c r="E39" s="650"/>
      <c r="F39" s="650"/>
      <c r="G39" s="650"/>
      <c r="H39" s="651"/>
      <c r="I39" s="424"/>
      <c r="J39" s="226"/>
      <c r="K39" s="226"/>
      <c r="L39" s="226"/>
      <c r="M39" s="226"/>
      <c r="N39" s="226"/>
      <c r="O39" s="226"/>
    </row>
  </sheetData>
  <sheetProtection algorithmName="SHA-512" hashValue="1wVms0iEjsM9WWQDFdBVL/mZPCOEbuqDCkXbFOeeGoh6SGm2XrIW8NR+i66WJmotmdqagbKI8VXCK761x0HpPg==" saltValue="ctTbxTxQK5GSh/qPtQJnOw==" spinCount="100000" sheet="1" objects="1" scenarios="1" selectLockedCells="1"/>
  <mergeCells count="39">
    <mergeCell ref="K15:K16"/>
    <mergeCell ref="K17:K18"/>
    <mergeCell ref="K21:K22"/>
    <mergeCell ref="A5:B5"/>
    <mergeCell ref="A6:I6"/>
    <mergeCell ref="A13:I13"/>
    <mergeCell ref="E26:F26"/>
    <mergeCell ref="G26:H26"/>
    <mergeCell ref="E24:H24"/>
    <mergeCell ref="E25:H25"/>
    <mergeCell ref="A15:A16"/>
    <mergeCell ref="B15:B16"/>
    <mergeCell ref="A26:C26"/>
    <mergeCell ref="C34:H34"/>
    <mergeCell ref="A35:B35"/>
    <mergeCell ref="C35:H35"/>
    <mergeCell ref="E27:F27"/>
    <mergeCell ref="G27:H27"/>
    <mergeCell ref="E28:F28"/>
    <mergeCell ref="G28:H28"/>
    <mergeCell ref="A29:H29"/>
    <mergeCell ref="C30:H30"/>
    <mergeCell ref="A33:H33"/>
    <mergeCell ref="A4:I4"/>
    <mergeCell ref="A39:B39"/>
    <mergeCell ref="C39:H39"/>
    <mergeCell ref="A17:A18"/>
    <mergeCell ref="B17:B18"/>
    <mergeCell ref="B21:B22"/>
    <mergeCell ref="A21:A22"/>
    <mergeCell ref="A36:B36"/>
    <mergeCell ref="C36:H36"/>
    <mergeCell ref="A37:B37"/>
    <mergeCell ref="C37:H37"/>
    <mergeCell ref="A38:B38"/>
    <mergeCell ref="C38:H38"/>
    <mergeCell ref="A31:H31"/>
    <mergeCell ref="A32:H32"/>
    <mergeCell ref="A34:B3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48680-B31A-4301-975C-618980B9549F}">
  <sheetPr>
    <pageSetUpPr fitToPage="1"/>
  </sheetPr>
  <dimension ref="A1:H35"/>
  <sheetViews>
    <sheetView zoomScale="80" zoomScaleNormal="80" workbookViewId="0">
      <selection activeCell="B7" sqref="B7:F7"/>
    </sheetView>
  </sheetViews>
  <sheetFormatPr baseColWidth="10" defaultColWidth="10.77734375" defaultRowHeight="12.3" x14ac:dyDescent="0.4"/>
  <cols>
    <col min="1" max="1" width="67.77734375" style="721" customWidth="1"/>
    <col min="2" max="2" width="7.6640625" style="721" customWidth="1"/>
    <col min="3" max="3" width="4.5546875" style="721" customWidth="1"/>
    <col min="4" max="4" width="77.5546875" style="721" customWidth="1"/>
    <col min="5" max="5" width="7.6640625" style="721" customWidth="1"/>
    <col min="6" max="6" width="4.6640625" style="721" customWidth="1"/>
    <col min="7" max="7" width="4.44140625" style="721" customWidth="1"/>
    <col min="8" max="256" width="10.77734375" style="721"/>
    <col min="257" max="257" width="67.77734375" style="721" customWidth="1"/>
    <col min="258" max="258" width="4.88671875" style="721" customWidth="1"/>
    <col min="259" max="259" width="6.44140625" style="721" bestFit="1" customWidth="1"/>
    <col min="260" max="260" width="80.5546875" style="721" customWidth="1"/>
    <col min="261" max="261" width="5.21875" style="721" customWidth="1"/>
    <col min="262" max="262" width="6.44140625" style="721" bestFit="1" customWidth="1"/>
    <col min="263" max="263" width="4.44140625" style="721" customWidth="1"/>
    <col min="264" max="512" width="10.77734375" style="721"/>
    <col min="513" max="513" width="67.77734375" style="721" customWidth="1"/>
    <col min="514" max="514" width="4.88671875" style="721" customWidth="1"/>
    <col min="515" max="515" width="6.44140625" style="721" bestFit="1" customWidth="1"/>
    <col min="516" max="516" width="80.5546875" style="721" customWidth="1"/>
    <col min="517" max="517" width="5.21875" style="721" customWidth="1"/>
    <col min="518" max="518" width="6.44140625" style="721" bestFit="1" customWidth="1"/>
    <col min="519" max="519" width="4.44140625" style="721" customWidth="1"/>
    <col min="520" max="768" width="10.77734375" style="721"/>
    <col min="769" max="769" width="67.77734375" style="721" customWidth="1"/>
    <col min="770" max="770" width="4.88671875" style="721" customWidth="1"/>
    <col min="771" max="771" width="6.44140625" style="721" bestFit="1" customWidth="1"/>
    <col min="772" max="772" width="80.5546875" style="721" customWidth="1"/>
    <col min="773" max="773" width="5.21875" style="721" customWidth="1"/>
    <col min="774" max="774" width="6.44140625" style="721" bestFit="1" customWidth="1"/>
    <col min="775" max="775" width="4.44140625" style="721" customWidth="1"/>
    <col min="776" max="1024" width="10.77734375" style="721"/>
    <col min="1025" max="1025" width="67.77734375" style="721" customWidth="1"/>
    <col min="1026" max="1026" width="4.88671875" style="721" customWidth="1"/>
    <col min="1027" max="1027" width="6.44140625" style="721" bestFit="1" customWidth="1"/>
    <col min="1028" max="1028" width="80.5546875" style="721" customWidth="1"/>
    <col min="1029" max="1029" width="5.21875" style="721" customWidth="1"/>
    <col min="1030" max="1030" width="6.44140625" style="721" bestFit="1" customWidth="1"/>
    <col min="1031" max="1031" width="4.44140625" style="721" customWidth="1"/>
    <col min="1032" max="1280" width="10.77734375" style="721"/>
    <col min="1281" max="1281" width="67.77734375" style="721" customWidth="1"/>
    <col min="1282" max="1282" width="4.88671875" style="721" customWidth="1"/>
    <col min="1283" max="1283" width="6.44140625" style="721" bestFit="1" customWidth="1"/>
    <col min="1284" max="1284" width="80.5546875" style="721" customWidth="1"/>
    <col min="1285" max="1285" width="5.21875" style="721" customWidth="1"/>
    <col min="1286" max="1286" width="6.44140625" style="721" bestFit="1" customWidth="1"/>
    <col min="1287" max="1287" width="4.44140625" style="721" customWidth="1"/>
    <col min="1288" max="1536" width="10.77734375" style="721"/>
    <col min="1537" max="1537" width="67.77734375" style="721" customWidth="1"/>
    <col min="1538" max="1538" width="4.88671875" style="721" customWidth="1"/>
    <col min="1539" max="1539" width="6.44140625" style="721" bestFit="1" customWidth="1"/>
    <col min="1540" max="1540" width="80.5546875" style="721" customWidth="1"/>
    <col min="1541" max="1541" width="5.21875" style="721" customWidth="1"/>
    <col min="1542" max="1542" width="6.44140625" style="721" bestFit="1" customWidth="1"/>
    <col min="1543" max="1543" width="4.44140625" style="721" customWidth="1"/>
    <col min="1544" max="1792" width="10.77734375" style="721"/>
    <col min="1793" max="1793" width="67.77734375" style="721" customWidth="1"/>
    <col min="1794" max="1794" width="4.88671875" style="721" customWidth="1"/>
    <col min="1795" max="1795" width="6.44140625" style="721" bestFit="1" customWidth="1"/>
    <col min="1796" max="1796" width="80.5546875" style="721" customWidth="1"/>
    <col min="1797" max="1797" width="5.21875" style="721" customWidth="1"/>
    <col min="1798" max="1798" width="6.44140625" style="721" bestFit="1" customWidth="1"/>
    <col min="1799" max="1799" width="4.44140625" style="721" customWidth="1"/>
    <col min="1800" max="2048" width="10.77734375" style="721"/>
    <col min="2049" max="2049" width="67.77734375" style="721" customWidth="1"/>
    <col min="2050" max="2050" width="4.88671875" style="721" customWidth="1"/>
    <col min="2051" max="2051" width="6.44140625" style="721" bestFit="1" customWidth="1"/>
    <col min="2052" max="2052" width="80.5546875" style="721" customWidth="1"/>
    <col min="2053" max="2053" width="5.21875" style="721" customWidth="1"/>
    <col min="2054" max="2054" width="6.44140625" style="721" bestFit="1" customWidth="1"/>
    <col min="2055" max="2055" width="4.44140625" style="721" customWidth="1"/>
    <col min="2056" max="2304" width="10.77734375" style="721"/>
    <col min="2305" max="2305" width="67.77734375" style="721" customWidth="1"/>
    <col min="2306" max="2306" width="4.88671875" style="721" customWidth="1"/>
    <col min="2307" max="2307" width="6.44140625" style="721" bestFit="1" customWidth="1"/>
    <col min="2308" max="2308" width="80.5546875" style="721" customWidth="1"/>
    <col min="2309" max="2309" width="5.21875" style="721" customWidth="1"/>
    <col min="2310" max="2310" width="6.44140625" style="721" bestFit="1" customWidth="1"/>
    <col min="2311" max="2311" width="4.44140625" style="721" customWidth="1"/>
    <col min="2312" max="2560" width="10.77734375" style="721"/>
    <col min="2561" max="2561" width="67.77734375" style="721" customWidth="1"/>
    <col min="2562" max="2562" width="4.88671875" style="721" customWidth="1"/>
    <col min="2563" max="2563" width="6.44140625" style="721" bestFit="1" customWidth="1"/>
    <col min="2564" max="2564" width="80.5546875" style="721" customWidth="1"/>
    <col min="2565" max="2565" width="5.21875" style="721" customWidth="1"/>
    <col min="2566" max="2566" width="6.44140625" style="721" bestFit="1" customWidth="1"/>
    <col min="2567" max="2567" width="4.44140625" style="721" customWidth="1"/>
    <col min="2568" max="2816" width="10.77734375" style="721"/>
    <col min="2817" max="2817" width="67.77734375" style="721" customWidth="1"/>
    <col min="2818" max="2818" width="4.88671875" style="721" customWidth="1"/>
    <col min="2819" max="2819" width="6.44140625" style="721" bestFit="1" customWidth="1"/>
    <col min="2820" max="2820" width="80.5546875" style="721" customWidth="1"/>
    <col min="2821" max="2821" width="5.21875" style="721" customWidth="1"/>
    <col min="2822" max="2822" width="6.44140625" style="721" bestFit="1" customWidth="1"/>
    <col min="2823" max="2823" width="4.44140625" style="721" customWidth="1"/>
    <col min="2824" max="3072" width="10.77734375" style="721"/>
    <col min="3073" max="3073" width="67.77734375" style="721" customWidth="1"/>
    <col min="3074" max="3074" width="4.88671875" style="721" customWidth="1"/>
    <col min="3075" max="3075" width="6.44140625" style="721" bestFit="1" customWidth="1"/>
    <col min="3076" max="3076" width="80.5546875" style="721" customWidth="1"/>
    <col min="3077" max="3077" width="5.21875" style="721" customWidth="1"/>
    <col min="3078" max="3078" width="6.44140625" style="721" bestFit="1" customWidth="1"/>
    <col min="3079" max="3079" width="4.44140625" style="721" customWidth="1"/>
    <col min="3080" max="3328" width="10.77734375" style="721"/>
    <col min="3329" max="3329" width="67.77734375" style="721" customWidth="1"/>
    <col min="3330" max="3330" width="4.88671875" style="721" customWidth="1"/>
    <col min="3331" max="3331" width="6.44140625" style="721" bestFit="1" customWidth="1"/>
    <col min="3332" max="3332" width="80.5546875" style="721" customWidth="1"/>
    <col min="3333" max="3333" width="5.21875" style="721" customWidth="1"/>
    <col min="3334" max="3334" width="6.44140625" style="721" bestFit="1" customWidth="1"/>
    <col min="3335" max="3335" width="4.44140625" style="721" customWidth="1"/>
    <col min="3336" max="3584" width="10.77734375" style="721"/>
    <col min="3585" max="3585" width="67.77734375" style="721" customWidth="1"/>
    <col min="3586" max="3586" width="4.88671875" style="721" customWidth="1"/>
    <col min="3587" max="3587" width="6.44140625" style="721" bestFit="1" customWidth="1"/>
    <col min="3588" max="3588" width="80.5546875" style="721" customWidth="1"/>
    <col min="3589" max="3589" width="5.21875" style="721" customWidth="1"/>
    <col min="3590" max="3590" width="6.44140625" style="721" bestFit="1" customWidth="1"/>
    <col min="3591" max="3591" width="4.44140625" style="721" customWidth="1"/>
    <col min="3592" max="3840" width="10.77734375" style="721"/>
    <col min="3841" max="3841" width="67.77734375" style="721" customWidth="1"/>
    <col min="3842" max="3842" width="4.88671875" style="721" customWidth="1"/>
    <col min="3843" max="3843" width="6.44140625" style="721" bestFit="1" customWidth="1"/>
    <col min="3844" max="3844" width="80.5546875" style="721" customWidth="1"/>
    <col min="3845" max="3845" width="5.21875" style="721" customWidth="1"/>
    <col min="3846" max="3846" width="6.44140625" style="721" bestFit="1" customWidth="1"/>
    <col min="3847" max="3847" width="4.44140625" style="721" customWidth="1"/>
    <col min="3848" max="4096" width="10.77734375" style="721"/>
    <col min="4097" max="4097" width="67.77734375" style="721" customWidth="1"/>
    <col min="4098" max="4098" width="4.88671875" style="721" customWidth="1"/>
    <col min="4099" max="4099" width="6.44140625" style="721" bestFit="1" customWidth="1"/>
    <col min="4100" max="4100" width="80.5546875" style="721" customWidth="1"/>
    <col min="4101" max="4101" width="5.21875" style="721" customWidth="1"/>
    <col min="4102" max="4102" width="6.44140625" style="721" bestFit="1" customWidth="1"/>
    <col min="4103" max="4103" width="4.44140625" style="721" customWidth="1"/>
    <col min="4104" max="4352" width="10.77734375" style="721"/>
    <col min="4353" max="4353" width="67.77734375" style="721" customWidth="1"/>
    <col min="4354" max="4354" width="4.88671875" style="721" customWidth="1"/>
    <col min="4355" max="4355" width="6.44140625" style="721" bestFit="1" customWidth="1"/>
    <col min="4356" max="4356" width="80.5546875" style="721" customWidth="1"/>
    <col min="4357" max="4357" width="5.21875" style="721" customWidth="1"/>
    <col min="4358" max="4358" width="6.44140625" style="721" bestFit="1" customWidth="1"/>
    <col min="4359" max="4359" width="4.44140625" style="721" customWidth="1"/>
    <col min="4360" max="4608" width="10.77734375" style="721"/>
    <col min="4609" max="4609" width="67.77734375" style="721" customWidth="1"/>
    <col min="4610" max="4610" width="4.88671875" style="721" customWidth="1"/>
    <col min="4611" max="4611" width="6.44140625" style="721" bestFit="1" customWidth="1"/>
    <col min="4612" max="4612" width="80.5546875" style="721" customWidth="1"/>
    <col min="4613" max="4613" width="5.21875" style="721" customWidth="1"/>
    <col min="4614" max="4614" width="6.44140625" style="721" bestFit="1" customWidth="1"/>
    <col min="4615" max="4615" width="4.44140625" style="721" customWidth="1"/>
    <col min="4616" max="4864" width="10.77734375" style="721"/>
    <col min="4865" max="4865" width="67.77734375" style="721" customWidth="1"/>
    <col min="4866" max="4866" width="4.88671875" style="721" customWidth="1"/>
    <col min="4867" max="4867" width="6.44140625" style="721" bestFit="1" customWidth="1"/>
    <col min="4868" max="4868" width="80.5546875" style="721" customWidth="1"/>
    <col min="4869" max="4869" width="5.21875" style="721" customWidth="1"/>
    <col min="4870" max="4870" width="6.44140625" style="721" bestFit="1" customWidth="1"/>
    <col min="4871" max="4871" width="4.44140625" style="721" customWidth="1"/>
    <col min="4872" max="5120" width="10.77734375" style="721"/>
    <col min="5121" max="5121" width="67.77734375" style="721" customWidth="1"/>
    <col min="5122" max="5122" width="4.88671875" style="721" customWidth="1"/>
    <col min="5123" max="5123" width="6.44140625" style="721" bestFit="1" customWidth="1"/>
    <col min="5124" max="5124" width="80.5546875" style="721" customWidth="1"/>
    <col min="5125" max="5125" width="5.21875" style="721" customWidth="1"/>
    <col min="5126" max="5126" width="6.44140625" style="721" bestFit="1" customWidth="1"/>
    <col min="5127" max="5127" width="4.44140625" style="721" customWidth="1"/>
    <col min="5128" max="5376" width="10.77734375" style="721"/>
    <col min="5377" max="5377" width="67.77734375" style="721" customWidth="1"/>
    <col min="5378" max="5378" width="4.88671875" style="721" customWidth="1"/>
    <col min="5379" max="5379" width="6.44140625" style="721" bestFit="1" customWidth="1"/>
    <col min="5380" max="5380" width="80.5546875" style="721" customWidth="1"/>
    <col min="5381" max="5381" width="5.21875" style="721" customWidth="1"/>
    <col min="5382" max="5382" width="6.44140625" style="721" bestFit="1" customWidth="1"/>
    <col min="5383" max="5383" width="4.44140625" style="721" customWidth="1"/>
    <col min="5384" max="5632" width="10.77734375" style="721"/>
    <col min="5633" max="5633" width="67.77734375" style="721" customWidth="1"/>
    <col min="5634" max="5634" width="4.88671875" style="721" customWidth="1"/>
    <col min="5635" max="5635" width="6.44140625" style="721" bestFit="1" customWidth="1"/>
    <col min="5636" max="5636" width="80.5546875" style="721" customWidth="1"/>
    <col min="5637" max="5637" width="5.21875" style="721" customWidth="1"/>
    <col min="5638" max="5638" width="6.44140625" style="721" bestFit="1" customWidth="1"/>
    <col min="5639" max="5639" width="4.44140625" style="721" customWidth="1"/>
    <col min="5640" max="5888" width="10.77734375" style="721"/>
    <col min="5889" max="5889" width="67.77734375" style="721" customWidth="1"/>
    <col min="5890" max="5890" width="4.88671875" style="721" customWidth="1"/>
    <col min="5891" max="5891" width="6.44140625" style="721" bestFit="1" customWidth="1"/>
    <col min="5892" max="5892" width="80.5546875" style="721" customWidth="1"/>
    <col min="5893" max="5893" width="5.21875" style="721" customWidth="1"/>
    <col min="5894" max="5894" width="6.44140625" style="721" bestFit="1" customWidth="1"/>
    <col min="5895" max="5895" width="4.44140625" style="721" customWidth="1"/>
    <col min="5896" max="6144" width="10.77734375" style="721"/>
    <col min="6145" max="6145" width="67.77734375" style="721" customWidth="1"/>
    <col min="6146" max="6146" width="4.88671875" style="721" customWidth="1"/>
    <col min="6147" max="6147" width="6.44140625" style="721" bestFit="1" customWidth="1"/>
    <col min="6148" max="6148" width="80.5546875" style="721" customWidth="1"/>
    <col min="6149" max="6149" width="5.21875" style="721" customWidth="1"/>
    <col min="6150" max="6150" width="6.44140625" style="721" bestFit="1" customWidth="1"/>
    <col min="6151" max="6151" width="4.44140625" style="721" customWidth="1"/>
    <col min="6152" max="6400" width="10.77734375" style="721"/>
    <col min="6401" max="6401" width="67.77734375" style="721" customWidth="1"/>
    <col min="6402" max="6402" width="4.88671875" style="721" customWidth="1"/>
    <col min="6403" max="6403" width="6.44140625" style="721" bestFit="1" customWidth="1"/>
    <col min="6404" max="6404" width="80.5546875" style="721" customWidth="1"/>
    <col min="6405" max="6405" width="5.21875" style="721" customWidth="1"/>
    <col min="6406" max="6406" width="6.44140625" style="721" bestFit="1" customWidth="1"/>
    <col min="6407" max="6407" width="4.44140625" style="721" customWidth="1"/>
    <col min="6408" max="6656" width="10.77734375" style="721"/>
    <col min="6657" max="6657" width="67.77734375" style="721" customWidth="1"/>
    <col min="6658" max="6658" width="4.88671875" style="721" customWidth="1"/>
    <col min="6659" max="6659" width="6.44140625" style="721" bestFit="1" customWidth="1"/>
    <col min="6660" max="6660" width="80.5546875" style="721" customWidth="1"/>
    <col min="6661" max="6661" width="5.21875" style="721" customWidth="1"/>
    <col min="6662" max="6662" width="6.44140625" style="721" bestFit="1" customWidth="1"/>
    <col min="6663" max="6663" width="4.44140625" style="721" customWidth="1"/>
    <col min="6664" max="6912" width="10.77734375" style="721"/>
    <col min="6913" max="6913" width="67.77734375" style="721" customWidth="1"/>
    <col min="6914" max="6914" width="4.88671875" style="721" customWidth="1"/>
    <col min="6915" max="6915" width="6.44140625" style="721" bestFit="1" customWidth="1"/>
    <col min="6916" max="6916" width="80.5546875" style="721" customWidth="1"/>
    <col min="6917" max="6917" width="5.21875" style="721" customWidth="1"/>
    <col min="6918" max="6918" width="6.44140625" style="721" bestFit="1" customWidth="1"/>
    <col min="6919" max="6919" width="4.44140625" style="721" customWidth="1"/>
    <col min="6920" max="7168" width="10.77734375" style="721"/>
    <col min="7169" max="7169" width="67.77734375" style="721" customWidth="1"/>
    <col min="7170" max="7170" width="4.88671875" style="721" customWidth="1"/>
    <col min="7171" max="7171" width="6.44140625" style="721" bestFit="1" customWidth="1"/>
    <col min="7172" max="7172" width="80.5546875" style="721" customWidth="1"/>
    <col min="7173" max="7173" width="5.21875" style="721" customWidth="1"/>
    <col min="7174" max="7174" width="6.44140625" style="721" bestFit="1" customWidth="1"/>
    <col min="7175" max="7175" width="4.44140625" style="721" customWidth="1"/>
    <col min="7176" max="7424" width="10.77734375" style="721"/>
    <col min="7425" max="7425" width="67.77734375" style="721" customWidth="1"/>
    <col min="7426" max="7426" width="4.88671875" style="721" customWidth="1"/>
    <col min="7427" max="7427" width="6.44140625" style="721" bestFit="1" customWidth="1"/>
    <col min="7428" max="7428" width="80.5546875" style="721" customWidth="1"/>
    <col min="7429" max="7429" width="5.21875" style="721" customWidth="1"/>
    <col min="7430" max="7430" width="6.44140625" style="721" bestFit="1" customWidth="1"/>
    <col min="7431" max="7431" width="4.44140625" style="721" customWidth="1"/>
    <col min="7432" max="7680" width="10.77734375" style="721"/>
    <col min="7681" max="7681" width="67.77734375" style="721" customWidth="1"/>
    <col min="7682" max="7682" width="4.88671875" style="721" customWidth="1"/>
    <col min="7683" max="7683" width="6.44140625" style="721" bestFit="1" customWidth="1"/>
    <col min="7684" max="7684" width="80.5546875" style="721" customWidth="1"/>
    <col min="7685" max="7685" width="5.21875" style="721" customWidth="1"/>
    <col min="7686" max="7686" width="6.44140625" style="721" bestFit="1" customWidth="1"/>
    <col min="7687" max="7687" width="4.44140625" style="721" customWidth="1"/>
    <col min="7688" max="7936" width="10.77734375" style="721"/>
    <col min="7937" max="7937" width="67.77734375" style="721" customWidth="1"/>
    <col min="7938" max="7938" width="4.88671875" style="721" customWidth="1"/>
    <col min="7939" max="7939" width="6.44140625" style="721" bestFit="1" customWidth="1"/>
    <col min="7940" max="7940" width="80.5546875" style="721" customWidth="1"/>
    <col min="7941" max="7941" width="5.21875" style="721" customWidth="1"/>
    <col min="7942" max="7942" width="6.44140625" style="721" bestFit="1" customWidth="1"/>
    <col min="7943" max="7943" width="4.44140625" style="721" customWidth="1"/>
    <col min="7944" max="8192" width="10.77734375" style="721"/>
    <col min="8193" max="8193" width="67.77734375" style="721" customWidth="1"/>
    <col min="8194" max="8194" width="4.88671875" style="721" customWidth="1"/>
    <col min="8195" max="8195" width="6.44140625" style="721" bestFit="1" customWidth="1"/>
    <col min="8196" max="8196" width="80.5546875" style="721" customWidth="1"/>
    <col min="8197" max="8197" width="5.21875" style="721" customWidth="1"/>
    <col min="8198" max="8198" width="6.44140625" style="721" bestFit="1" customWidth="1"/>
    <col min="8199" max="8199" width="4.44140625" style="721" customWidth="1"/>
    <col min="8200" max="8448" width="10.77734375" style="721"/>
    <col min="8449" max="8449" width="67.77734375" style="721" customWidth="1"/>
    <col min="8450" max="8450" width="4.88671875" style="721" customWidth="1"/>
    <col min="8451" max="8451" width="6.44140625" style="721" bestFit="1" customWidth="1"/>
    <col min="8452" max="8452" width="80.5546875" style="721" customWidth="1"/>
    <col min="8453" max="8453" width="5.21875" style="721" customWidth="1"/>
    <col min="8454" max="8454" width="6.44140625" style="721" bestFit="1" customWidth="1"/>
    <col min="8455" max="8455" width="4.44140625" style="721" customWidth="1"/>
    <col min="8456" max="8704" width="10.77734375" style="721"/>
    <col min="8705" max="8705" width="67.77734375" style="721" customWidth="1"/>
    <col min="8706" max="8706" width="4.88671875" style="721" customWidth="1"/>
    <col min="8707" max="8707" width="6.44140625" style="721" bestFit="1" customWidth="1"/>
    <col min="8708" max="8708" width="80.5546875" style="721" customWidth="1"/>
    <col min="8709" max="8709" width="5.21875" style="721" customWidth="1"/>
    <col min="8710" max="8710" width="6.44140625" style="721" bestFit="1" customWidth="1"/>
    <col min="8711" max="8711" width="4.44140625" style="721" customWidth="1"/>
    <col min="8712" max="8960" width="10.77734375" style="721"/>
    <col min="8961" max="8961" width="67.77734375" style="721" customWidth="1"/>
    <col min="8962" max="8962" width="4.88671875" style="721" customWidth="1"/>
    <col min="8963" max="8963" width="6.44140625" style="721" bestFit="1" customWidth="1"/>
    <col min="8964" max="8964" width="80.5546875" style="721" customWidth="1"/>
    <col min="8965" max="8965" width="5.21875" style="721" customWidth="1"/>
    <col min="8966" max="8966" width="6.44140625" style="721" bestFit="1" customWidth="1"/>
    <col min="8967" max="8967" width="4.44140625" style="721" customWidth="1"/>
    <col min="8968" max="9216" width="10.77734375" style="721"/>
    <col min="9217" max="9217" width="67.77734375" style="721" customWidth="1"/>
    <col min="9218" max="9218" width="4.88671875" style="721" customWidth="1"/>
    <col min="9219" max="9219" width="6.44140625" style="721" bestFit="1" customWidth="1"/>
    <col min="9220" max="9220" width="80.5546875" style="721" customWidth="1"/>
    <col min="9221" max="9221" width="5.21875" style="721" customWidth="1"/>
    <col min="9222" max="9222" width="6.44140625" style="721" bestFit="1" customWidth="1"/>
    <col min="9223" max="9223" width="4.44140625" style="721" customWidth="1"/>
    <col min="9224" max="9472" width="10.77734375" style="721"/>
    <col min="9473" max="9473" width="67.77734375" style="721" customWidth="1"/>
    <col min="9474" max="9474" width="4.88671875" style="721" customWidth="1"/>
    <col min="9475" max="9475" width="6.44140625" style="721" bestFit="1" customWidth="1"/>
    <col min="9476" max="9476" width="80.5546875" style="721" customWidth="1"/>
    <col min="9477" max="9477" width="5.21875" style="721" customWidth="1"/>
    <col min="9478" max="9478" width="6.44140625" style="721" bestFit="1" customWidth="1"/>
    <col min="9479" max="9479" width="4.44140625" style="721" customWidth="1"/>
    <col min="9480" max="9728" width="10.77734375" style="721"/>
    <col min="9729" max="9729" width="67.77734375" style="721" customWidth="1"/>
    <col min="9730" max="9730" width="4.88671875" style="721" customWidth="1"/>
    <col min="9731" max="9731" width="6.44140625" style="721" bestFit="1" customWidth="1"/>
    <col min="9732" max="9732" width="80.5546875" style="721" customWidth="1"/>
    <col min="9733" max="9733" width="5.21875" style="721" customWidth="1"/>
    <col min="9734" max="9734" width="6.44140625" style="721" bestFit="1" customWidth="1"/>
    <col min="9735" max="9735" width="4.44140625" style="721" customWidth="1"/>
    <col min="9736" max="9984" width="10.77734375" style="721"/>
    <col min="9985" max="9985" width="67.77734375" style="721" customWidth="1"/>
    <col min="9986" max="9986" width="4.88671875" style="721" customWidth="1"/>
    <col min="9987" max="9987" width="6.44140625" style="721" bestFit="1" customWidth="1"/>
    <col min="9988" max="9988" width="80.5546875" style="721" customWidth="1"/>
    <col min="9989" max="9989" width="5.21875" style="721" customWidth="1"/>
    <col min="9990" max="9990" width="6.44140625" style="721" bestFit="1" customWidth="1"/>
    <col min="9991" max="9991" width="4.44140625" style="721" customWidth="1"/>
    <col min="9992" max="10240" width="10.77734375" style="721"/>
    <col min="10241" max="10241" width="67.77734375" style="721" customWidth="1"/>
    <col min="10242" max="10242" width="4.88671875" style="721" customWidth="1"/>
    <col min="10243" max="10243" width="6.44140625" style="721" bestFit="1" customWidth="1"/>
    <col min="10244" max="10244" width="80.5546875" style="721" customWidth="1"/>
    <col min="10245" max="10245" width="5.21875" style="721" customWidth="1"/>
    <col min="10246" max="10246" width="6.44140625" style="721" bestFit="1" customWidth="1"/>
    <col min="10247" max="10247" width="4.44140625" style="721" customWidth="1"/>
    <col min="10248" max="10496" width="10.77734375" style="721"/>
    <col min="10497" max="10497" width="67.77734375" style="721" customWidth="1"/>
    <col min="10498" max="10498" width="4.88671875" style="721" customWidth="1"/>
    <col min="10499" max="10499" width="6.44140625" style="721" bestFit="1" customWidth="1"/>
    <col min="10500" max="10500" width="80.5546875" style="721" customWidth="1"/>
    <col min="10501" max="10501" width="5.21875" style="721" customWidth="1"/>
    <col min="10502" max="10502" width="6.44140625" style="721" bestFit="1" customWidth="1"/>
    <col min="10503" max="10503" width="4.44140625" style="721" customWidth="1"/>
    <col min="10504" max="10752" width="10.77734375" style="721"/>
    <col min="10753" max="10753" width="67.77734375" style="721" customWidth="1"/>
    <col min="10754" max="10754" width="4.88671875" style="721" customWidth="1"/>
    <col min="10755" max="10755" width="6.44140625" style="721" bestFit="1" customWidth="1"/>
    <col min="10756" max="10756" width="80.5546875" style="721" customWidth="1"/>
    <col min="10757" max="10757" width="5.21875" style="721" customWidth="1"/>
    <col min="10758" max="10758" width="6.44140625" style="721" bestFit="1" customWidth="1"/>
    <col min="10759" max="10759" width="4.44140625" style="721" customWidth="1"/>
    <col min="10760" max="11008" width="10.77734375" style="721"/>
    <col min="11009" max="11009" width="67.77734375" style="721" customWidth="1"/>
    <col min="11010" max="11010" width="4.88671875" style="721" customWidth="1"/>
    <col min="11011" max="11011" width="6.44140625" style="721" bestFit="1" customWidth="1"/>
    <col min="11012" max="11012" width="80.5546875" style="721" customWidth="1"/>
    <col min="11013" max="11013" width="5.21875" style="721" customWidth="1"/>
    <col min="11014" max="11014" width="6.44140625" style="721" bestFit="1" customWidth="1"/>
    <col min="11015" max="11015" width="4.44140625" style="721" customWidth="1"/>
    <col min="11016" max="11264" width="10.77734375" style="721"/>
    <col min="11265" max="11265" width="67.77734375" style="721" customWidth="1"/>
    <col min="11266" max="11266" width="4.88671875" style="721" customWidth="1"/>
    <col min="11267" max="11267" width="6.44140625" style="721" bestFit="1" customWidth="1"/>
    <col min="11268" max="11268" width="80.5546875" style="721" customWidth="1"/>
    <col min="11269" max="11269" width="5.21875" style="721" customWidth="1"/>
    <col min="11270" max="11270" width="6.44140625" style="721" bestFit="1" customWidth="1"/>
    <col min="11271" max="11271" width="4.44140625" style="721" customWidth="1"/>
    <col min="11272" max="11520" width="10.77734375" style="721"/>
    <col min="11521" max="11521" width="67.77734375" style="721" customWidth="1"/>
    <col min="11522" max="11522" width="4.88671875" style="721" customWidth="1"/>
    <col min="11523" max="11523" width="6.44140625" style="721" bestFit="1" customWidth="1"/>
    <col min="11524" max="11524" width="80.5546875" style="721" customWidth="1"/>
    <col min="11525" max="11525" width="5.21875" style="721" customWidth="1"/>
    <col min="11526" max="11526" width="6.44140625" style="721" bestFit="1" customWidth="1"/>
    <col min="11527" max="11527" width="4.44140625" style="721" customWidth="1"/>
    <col min="11528" max="11776" width="10.77734375" style="721"/>
    <col min="11777" max="11777" width="67.77734375" style="721" customWidth="1"/>
    <col min="11778" max="11778" width="4.88671875" style="721" customWidth="1"/>
    <col min="11779" max="11779" width="6.44140625" style="721" bestFit="1" customWidth="1"/>
    <col min="11780" max="11780" width="80.5546875" style="721" customWidth="1"/>
    <col min="11781" max="11781" width="5.21875" style="721" customWidth="1"/>
    <col min="11782" max="11782" width="6.44140625" style="721" bestFit="1" customWidth="1"/>
    <col min="11783" max="11783" width="4.44140625" style="721" customWidth="1"/>
    <col min="11784" max="12032" width="10.77734375" style="721"/>
    <col min="12033" max="12033" width="67.77734375" style="721" customWidth="1"/>
    <col min="12034" max="12034" width="4.88671875" style="721" customWidth="1"/>
    <col min="12035" max="12035" width="6.44140625" style="721" bestFit="1" customWidth="1"/>
    <col min="12036" max="12036" width="80.5546875" style="721" customWidth="1"/>
    <col min="12037" max="12037" width="5.21875" style="721" customWidth="1"/>
    <col min="12038" max="12038" width="6.44140625" style="721" bestFit="1" customWidth="1"/>
    <col min="12039" max="12039" width="4.44140625" style="721" customWidth="1"/>
    <col min="12040" max="12288" width="10.77734375" style="721"/>
    <col min="12289" max="12289" width="67.77734375" style="721" customWidth="1"/>
    <col min="12290" max="12290" width="4.88671875" style="721" customWidth="1"/>
    <col min="12291" max="12291" width="6.44140625" style="721" bestFit="1" customWidth="1"/>
    <col min="12292" max="12292" width="80.5546875" style="721" customWidth="1"/>
    <col min="12293" max="12293" width="5.21875" style="721" customWidth="1"/>
    <col min="12294" max="12294" width="6.44140625" style="721" bestFit="1" customWidth="1"/>
    <col min="12295" max="12295" width="4.44140625" style="721" customWidth="1"/>
    <col min="12296" max="12544" width="10.77734375" style="721"/>
    <col min="12545" max="12545" width="67.77734375" style="721" customWidth="1"/>
    <col min="12546" max="12546" width="4.88671875" style="721" customWidth="1"/>
    <col min="12547" max="12547" width="6.44140625" style="721" bestFit="1" customWidth="1"/>
    <col min="12548" max="12548" width="80.5546875" style="721" customWidth="1"/>
    <col min="12549" max="12549" width="5.21875" style="721" customWidth="1"/>
    <col min="12550" max="12550" width="6.44140625" style="721" bestFit="1" customWidth="1"/>
    <col min="12551" max="12551" width="4.44140625" style="721" customWidth="1"/>
    <col min="12552" max="12800" width="10.77734375" style="721"/>
    <col min="12801" max="12801" width="67.77734375" style="721" customWidth="1"/>
    <col min="12802" max="12802" width="4.88671875" style="721" customWidth="1"/>
    <col min="12803" max="12803" width="6.44140625" style="721" bestFit="1" customWidth="1"/>
    <col min="12804" max="12804" width="80.5546875" style="721" customWidth="1"/>
    <col min="12805" max="12805" width="5.21875" style="721" customWidth="1"/>
    <col min="12806" max="12806" width="6.44140625" style="721" bestFit="1" customWidth="1"/>
    <col min="12807" max="12807" width="4.44140625" style="721" customWidth="1"/>
    <col min="12808" max="13056" width="10.77734375" style="721"/>
    <col min="13057" max="13057" width="67.77734375" style="721" customWidth="1"/>
    <col min="13058" max="13058" width="4.88671875" style="721" customWidth="1"/>
    <col min="13059" max="13059" width="6.44140625" style="721" bestFit="1" customWidth="1"/>
    <col min="13060" max="13060" width="80.5546875" style="721" customWidth="1"/>
    <col min="13061" max="13061" width="5.21875" style="721" customWidth="1"/>
    <col min="13062" max="13062" width="6.44140625" style="721" bestFit="1" customWidth="1"/>
    <col min="13063" max="13063" width="4.44140625" style="721" customWidth="1"/>
    <col min="13064" max="13312" width="10.77734375" style="721"/>
    <col min="13313" max="13313" width="67.77734375" style="721" customWidth="1"/>
    <col min="13314" max="13314" width="4.88671875" style="721" customWidth="1"/>
    <col min="13315" max="13315" width="6.44140625" style="721" bestFit="1" customWidth="1"/>
    <col min="13316" max="13316" width="80.5546875" style="721" customWidth="1"/>
    <col min="13317" max="13317" width="5.21875" style="721" customWidth="1"/>
    <col min="13318" max="13318" width="6.44140625" style="721" bestFit="1" customWidth="1"/>
    <col min="13319" max="13319" width="4.44140625" style="721" customWidth="1"/>
    <col min="13320" max="13568" width="10.77734375" style="721"/>
    <col min="13569" max="13569" width="67.77734375" style="721" customWidth="1"/>
    <col min="13570" max="13570" width="4.88671875" style="721" customWidth="1"/>
    <col min="13571" max="13571" width="6.44140625" style="721" bestFit="1" customWidth="1"/>
    <col min="13572" max="13572" width="80.5546875" style="721" customWidth="1"/>
    <col min="13573" max="13573" width="5.21875" style="721" customWidth="1"/>
    <col min="13574" max="13574" width="6.44140625" style="721" bestFit="1" customWidth="1"/>
    <col min="13575" max="13575" width="4.44140625" style="721" customWidth="1"/>
    <col min="13576" max="13824" width="10.77734375" style="721"/>
    <col min="13825" max="13825" width="67.77734375" style="721" customWidth="1"/>
    <col min="13826" max="13826" width="4.88671875" style="721" customWidth="1"/>
    <col min="13827" max="13827" width="6.44140625" style="721" bestFit="1" customWidth="1"/>
    <col min="13828" max="13828" width="80.5546875" style="721" customWidth="1"/>
    <col min="13829" max="13829" width="5.21875" style="721" customWidth="1"/>
    <col min="13830" max="13830" width="6.44140625" style="721" bestFit="1" customWidth="1"/>
    <col min="13831" max="13831" width="4.44140625" style="721" customWidth="1"/>
    <col min="13832" max="14080" width="10.77734375" style="721"/>
    <col min="14081" max="14081" width="67.77734375" style="721" customWidth="1"/>
    <col min="14082" max="14082" width="4.88671875" style="721" customWidth="1"/>
    <col min="14083" max="14083" width="6.44140625" style="721" bestFit="1" customWidth="1"/>
    <col min="14084" max="14084" width="80.5546875" style="721" customWidth="1"/>
    <col min="14085" max="14085" width="5.21875" style="721" customWidth="1"/>
    <col min="14086" max="14086" width="6.44140625" style="721" bestFit="1" customWidth="1"/>
    <col min="14087" max="14087" width="4.44140625" style="721" customWidth="1"/>
    <col min="14088" max="14336" width="10.77734375" style="721"/>
    <col min="14337" max="14337" width="67.77734375" style="721" customWidth="1"/>
    <col min="14338" max="14338" width="4.88671875" style="721" customWidth="1"/>
    <col min="14339" max="14339" width="6.44140625" style="721" bestFit="1" customWidth="1"/>
    <col min="14340" max="14340" width="80.5546875" style="721" customWidth="1"/>
    <col min="14341" max="14341" width="5.21875" style="721" customWidth="1"/>
    <col min="14342" max="14342" width="6.44140625" style="721" bestFit="1" customWidth="1"/>
    <col min="14343" max="14343" width="4.44140625" style="721" customWidth="1"/>
    <col min="14344" max="14592" width="10.77734375" style="721"/>
    <col min="14593" max="14593" width="67.77734375" style="721" customWidth="1"/>
    <col min="14594" max="14594" width="4.88671875" style="721" customWidth="1"/>
    <col min="14595" max="14595" width="6.44140625" style="721" bestFit="1" customWidth="1"/>
    <col min="14596" max="14596" width="80.5546875" style="721" customWidth="1"/>
    <col min="14597" max="14597" width="5.21875" style="721" customWidth="1"/>
    <col min="14598" max="14598" width="6.44140625" style="721" bestFit="1" customWidth="1"/>
    <col min="14599" max="14599" width="4.44140625" style="721" customWidth="1"/>
    <col min="14600" max="14848" width="10.77734375" style="721"/>
    <col min="14849" max="14849" width="67.77734375" style="721" customWidth="1"/>
    <col min="14850" max="14850" width="4.88671875" style="721" customWidth="1"/>
    <col min="14851" max="14851" width="6.44140625" style="721" bestFit="1" customWidth="1"/>
    <col min="14852" max="14852" width="80.5546875" style="721" customWidth="1"/>
    <col min="14853" max="14853" width="5.21875" style="721" customWidth="1"/>
    <col min="14854" max="14854" width="6.44140625" style="721" bestFit="1" customWidth="1"/>
    <col min="14855" max="14855" width="4.44140625" style="721" customWidth="1"/>
    <col min="14856" max="15104" width="10.77734375" style="721"/>
    <col min="15105" max="15105" width="67.77734375" style="721" customWidth="1"/>
    <col min="15106" max="15106" width="4.88671875" style="721" customWidth="1"/>
    <col min="15107" max="15107" width="6.44140625" style="721" bestFit="1" customWidth="1"/>
    <col min="15108" max="15108" width="80.5546875" style="721" customWidth="1"/>
    <col min="15109" max="15109" width="5.21875" style="721" customWidth="1"/>
    <col min="15110" max="15110" width="6.44140625" style="721" bestFit="1" customWidth="1"/>
    <col min="15111" max="15111" width="4.44140625" style="721" customWidth="1"/>
    <col min="15112" max="15360" width="10.77734375" style="721"/>
    <col min="15361" max="15361" width="67.77734375" style="721" customWidth="1"/>
    <col min="15362" max="15362" width="4.88671875" style="721" customWidth="1"/>
    <col min="15363" max="15363" width="6.44140625" style="721" bestFit="1" customWidth="1"/>
    <col min="15364" max="15364" width="80.5546875" style="721" customWidth="1"/>
    <col min="15365" max="15365" width="5.21875" style="721" customWidth="1"/>
    <col min="15366" max="15366" width="6.44140625" style="721" bestFit="1" customWidth="1"/>
    <col min="15367" max="15367" width="4.44140625" style="721" customWidth="1"/>
    <col min="15368" max="15616" width="10.77734375" style="721"/>
    <col min="15617" max="15617" width="67.77734375" style="721" customWidth="1"/>
    <col min="15618" max="15618" width="4.88671875" style="721" customWidth="1"/>
    <col min="15619" max="15619" width="6.44140625" style="721" bestFit="1" customWidth="1"/>
    <col min="15620" max="15620" width="80.5546875" style="721" customWidth="1"/>
    <col min="15621" max="15621" width="5.21875" style="721" customWidth="1"/>
    <col min="15622" max="15622" width="6.44140625" style="721" bestFit="1" customWidth="1"/>
    <col min="15623" max="15623" width="4.44140625" style="721" customWidth="1"/>
    <col min="15624" max="15872" width="10.77734375" style="721"/>
    <col min="15873" max="15873" width="67.77734375" style="721" customWidth="1"/>
    <col min="15874" max="15874" width="4.88671875" style="721" customWidth="1"/>
    <col min="15875" max="15875" width="6.44140625" style="721" bestFit="1" customWidth="1"/>
    <col min="15876" max="15876" width="80.5546875" style="721" customWidth="1"/>
    <col min="15877" max="15877" width="5.21875" style="721" customWidth="1"/>
    <col min="15878" max="15878" width="6.44140625" style="721" bestFit="1" customWidth="1"/>
    <col min="15879" max="15879" width="4.44140625" style="721" customWidth="1"/>
    <col min="15880" max="16128" width="10.77734375" style="721"/>
    <col min="16129" max="16129" width="67.77734375" style="721" customWidth="1"/>
    <col min="16130" max="16130" width="4.88671875" style="721" customWidth="1"/>
    <col min="16131" max="16131" width="6.44140625" style="721" bestFit="1" customWidth="1"/>
    <col min="16132" max="16132" width="80.5546875" style="721" customWidth="1"/>
    <col min="16133" max="16133" width="5.21875" style="721" customWidth="1"/>
    <col min="16134" max="16134" width="6.44140625" style="721" bestFit="1" customWidth="1"/>
    <col min="16135" max="16135" width="4.44140625" style="721" customWidth="1"/>
    <col min="16136" max="16384" width="10.77734375" style="721"/>
  </cols>
  <sheetData>
    <row r="1" spans="1:7" ht="15" customHeight="1" thickBot="1" x14ac:dyDescent="0.45">
      <c r="A1" s="601" t="s">
        <v>0</v>
      </c>
      <c r="B1" s="602"/>
      <c r="C1" s="602"/>
      <c r="D1" s="602"/>
      <c r="E1" s="602"/>
      <c r="F1" s="603"/>
    </row>
    <row r="2" spans="1:7" ht="15" x14ac:dyDescent="0.4">
      <c r="A2" s="216" t="s">
        <v>1</v>
      </c>
      <c r="B2" s="536" t="s">
        <v>134</v>
      </c>
      <c r="C2" s="536"/>
      <c r="D2" s="536"/>
      <c r="E2" s="536"/>
      <c r="F2" s="536"/>
    </row>
    <row r="3" spans="1:7" ht="14.1" x14ac:dyDescent="0.4">
      <c r="A3" s="217" t="s">
        <v>2</v>
      </c>
      <c r="B3" s="604" t="str">
        <f>'Feuille récapitulative'!B47:F47</f>
        <v xml:space="preserve">EP3 - Evaluation du rapport d'activité </v>
      </c>
      <c r="C3" s="604"/>
      <c r="D3" s="604"/>
      <c r="E3" s="604"/>
      <c r="F3" s="604"/>
    </row>
    <row r="4" spans="1:7" x14ac:dyDescent="0.4">
      <c r="A4" s="218" t="s">
        <v>37</v>
      </c>
      <c r="B4" s="605">
        <f>'Feuille récapitulative'!B56:F56</f>
        <v>10</v>
      </c>
      <c r="C4" s="541"/>
      <c r="D4" s="541"/>
      <c r="E4" s="541"/>
      <c r="F4" s="606"/>
    </row>
    <row r="5" spans="1:7" x14ac:dyDescent="0.4">
      <c r="A5" s="217" t="s">
        <v>3</v>
      </c>
      <c r="B5" s="600" t="str">
        <f>'Feuille récapitulative'!B4:F4</f>
        <v xml:space="preserve">LPO XXX </v>
      </c>
      <c r="C5" s="600"/>
      <c r="D5" s="600"/>
      <c r="E5" s="600"/>
      <c r="F5" s="600"/>
    </row>
    <row r="6" spans="1:7" x14ac:dyDescent="0.4">
      <c r="A6" s="217" t="s">
        <v>22</v>
      </c>
      <c r="B6" s="600" t="str">
        <f>'Feuille récapitulative'!B5:F5</f>
        <v>2017 / 2019</v>
      </c>
      <c r="C6" s="600"/>
      <c r="D6" s="600"/>
      <c r="E6" s="600"/>
      <c r="F6" s="600"/>
    </row>
    <row r="7" spans="1:7" x14ac:dyDescent="0.4">
      <c r="A7" s="217" t="s">
        <v>5</v>
      </c>
      <c r="B7" s="608" t="str">
        <f>'Feuille récapitulative'!B6:F6</f>
        <v xml:space="preserve">NOM Candidat 1 </v>
      </c>
      <c r="C7" s="608"/>
      <c r="D7" s="608"/>
      <c r="E7" s="608"/>
      <c r="F7" s="608"/>
    </row>
    <row r="8" spans="1:7" x14ac:dyDescent="0.4">
      <c r="A8" s="217" t="s">
        <v>6</v>
      </c>
      <c r="B8" s="608" t="str">
        <f>'Feuille récapitulative'!B7:F7</f>
        <v xml:space="preserve">Prénom candidat </v>
      </c>
      <c r="C8" s="608"/>
      <c r="D8" s="608"/>
      <c r="E8" s="608"/>
      <c r="F8" s="608"/>
    </row>
    <row r="9" spans="1:7" x14ac:dyDescent="0.4">
      <c r="A9" s="217" t="s">
        <v>4</v>
      </c>
      <c r="B9" s="609" t="str">
        <f>'Feuille récapitulative'!B51:F51</f>
        <v>Date</v>
      </c>
      <c r="C9" s="609"/>
      <c r="D9" s="609"/>
      <c r="E9" s="609"/>
      <c r="F9" s="609"/>
    </row>
    <row r="10" spans="1:7" ht="12.6" thickBot="1" x14ac:dyDescent="0.45">
      <c r="A10" s="219" t="s">
        <v>23</v>
      </c>
      <c r="B10" s="610" t="str">
        <f>'Feuille récapitulative'!B9:F9</f>
        <v xml:space="preserve">LPO XXX </v>
      </c>
      <c r="C10" s="610"/>
      <c r="D10" s="610"/>
      <c r="E10" s="610"/>
      <c r="F10" s="610"/>
    </row>
    <row r="11" spans="1:7" s="310" customFormat="1" ht="12.6" thickBot="1" x14ac:dyDescent="0.45">
      <c r="A11" s="553"/>
      <c r="B11" s="553"/>
      <c r="C11" s="553"/>
      <c r="D11" s="553"/>
      <c r="E11" s="553"/>
      <c r="F11" s="553"/>
    </row>
    <row r="12" spans="1:7" ht="12.6" thickBot="1" x14ac:dyDescent="0.45">
      <c r="A12" s="759" t="s">
        <v>24</v>
      </c>
      <c r="B12" s="760"/>
      <c r="C12" s="760"/>
      <c r="D12" s="760"/>
      <c r="E12" s="760"/>
      <c r="F12" s="761"/>
    </row>
    <row r="13" spans="1:7" ht="104.25" customHeight="1" thickBot="1" x14ac:dyDescent="0.45">
      <c r="A13" s="607"/>
      <c r="B13" s="607"/>
      <c r="C13" s="607"/>
      <c r="D13" s="607"/>
      <c r="E13" s="607"/>
      <c r="F13" s="607"/>
    </row>
    <row r="14" spans="1:7" ht="14.1" customHeight="1" thickBot="1" x14ac:dyDescent="0.45">
      <c r="A14" s="784" t="s">
        <v>25</v>
      </c>
      <c r="B14" s="762"/>
      <c r="C14" s="762"/>
      <c r="D14" s="762"/>
      <c r="E14" s="762"/>
      <c r="F14" s="763"/>
    </row>
    <row r="15" spans="1:7" ht="25.5" customHeight="1" x14ac:dyDescent="0.4">
      <c r="A15" s="840" t="s">
        <v>446</v>
      </c>
      <c r="B15" s="194" t="s">
        <v>412</v>
      </c>
      <c r="C15" s="220"/>
      <c r="D15" s="856" t="s">
        <v>464</v>
      </c>
      <c r="E15" s="239" t="s">
        <v>473</v>
      </c>
      <c r="F15" s="223"/>
    </row>
    <row r="16" spans="1:7" ht="25.5" customHeight="1" x14ac:dyDescent="0.4">
      <c r="A16" s="842" t="s">
        <v>447</v>
      </c>
      <c r="B16" s="186" t="s">
        <v>405</v>
      </c>
      <c r="C16" s="221"/>
      <c r="D16" s="857" t="s">
        <v>465</v>
      </c>
      <c r="E16" s="858" t="s">
        <v>474</v>
      </c>
      <c r="F16" s="224"/>
      <c r="G16" s="732"/>
    </row>
    <row r="17" spans="1:8" ht="25.5" customHeight="1" x14ac:dyDescent="0.4">
      <c r="A17" s="842" t="s">
        <v>448</v>
      </c>
      <c r="B17" s="186" t="s">
        <v>406</v>
      </c>
      <c r="C17" s="221"/>
      <c r="D17" s="857" t="s">
        <v>466</v>
      </c>
      <c r="E17" s="858" t="s">
        <v>475</v>
      </c>
      <c r="F17" s="224"/>
      <c r="G17" s="732"/>
    </row>
    <row r="18" spans="1:8" ht="25.5" customHeight="1" x14ac:dyDescent="0.4">
      <c r="A18" s="859" t="s">
        <v>449</v>
      </c>
      <c r="B18" s="186" t="s">
        <v>407</v>
      </c>
      <c r="C18" s="221"/>
      <c r="D18" s="857" t="s">
        <v>467</v>
      </c>
      <c r="E18" s="858" t="s">
        <v>476</v>
      </c>
      <c r="F18" s="224"/>
      <c r="G18" s="732"/>
    </row>
    <row r="19" spans="1:8" ht="25.5" customHeight="1" x14ac:dyDescent="0.4">
      <c r="A19" s="860" t="s">
        <v>424</v>
      </c>
      <c r="B19" s="240" t="s">
        <v>410</v>
      </c>
      <c r="C19" s="221"/>
      <c r="D19" s="861"/>
      <c r="E19" s="221"/>
      <c r="F19" s="224"/>
      <c r="G19" s="732"/>
    </row>
    <row r="20" spans="1:8" ht="25.5" customHeight="1" thickBot="1" x14ac:dyDescent="0.45">
      <c r="A20" s="843" t="s">
        <v>425</v>
      </c>
      <c r="B20" s="241" t="s">
        <v>409</v>
      </c>
      <c r="C20" s="222"/>
      <c r="D20" s="862"/>
      <c r="E20" s="222"/>
      <c r="F20" s="225"/>
      <c r="G20" s="732"/>
    </row>
    <row r="21" spans="1:8" ht="14.25" customHeight="1" thickBot="1" x14ac:dyDescent="0.45">
      <c r="A21" s="764" t="s">
        <v>31</v>
      </c>
      <c r="B21" s="764"/>
      <c r="C21" s="764"/>
      <c r="D21" s="764"/>
      <c r="E21" s="764"/>
      <c r="F21" s="764"/>
    </row>
    <row r="22" spans="1:8" ht="14.1" customHeight="1" thickBot="1" x14ac:dyDescent="0.45">
      <c r="A22" s="759" t="s">
        <v>440</v>
      </c>
      <c r="B22" s="760"/>
      <c r="C22" s="760"/>
      <c r="D22" s="760"/>
      <c r="E22" s="760"/>
      <c r="F22" s="761"/>
    </row>
    <row r="23" spans="1:8" ht="14.1" customHeight="1" x14ac:dyDescent="0.4">
      <c r="A23" s="846" t="s">
        <v>471</v>
      </c>
      <c r="B23" s="847"/>
      <c r="C23" s="847"/>
      <c r="D23" s="848" t="s">
        <v>463</v>
      </c>
      <c r="E23" s="849"/>
      <c r="F23" s="20"/>
    </row>
    <row r="24" spans="1:8" ht="14.1" customHeight="1" x14ac:dyDescent="0.4">
      <c r="A24" s="851" t="s">
        <v>380</v>
      </c>
      <c r="B24" s="749"/>
      <c r="C24" s="195"/>
      <c r="D24" s="852" t="s">
        <v>380</v>
      </c>
      <c r="E24" s="749"/>
      <c r="F24" s="20"/>
    </row>
    <row r="25" spans="1:8" ht="14.1" customHeight="1" x14ac:dyDescent="0.4">
      <c r="A25" s="833" t="s">
        <v>468</v>
      </c>
      <c r="B25" s="834"/>
      <c r="C25" s="199"/>
      <c r="D25" s="749" t="s">
        <v>456</v>
      </c>
      <c r="E25" s="749"/>
      <c r="F25" s="22"/>
      <c r="H25" s="747"/>
    </row>
    <row r="26" spans="1:8" ht="14.1" customHeight="1" x14ac:dyDescent="0.4">
      <c r="A26" s="833" t="s">
        <v>470</v>
      </c>
      <c r="B26" s="834"/>
      <c r="C26" s="199"/>
      <c r="D26" s="749" t="s">
        <v>457</v>
      </c>
      <c r="E26" s="749"/>
      <c r="F26" s="22"/>
      <c r="H26" s="747"/>
    </row>
    <row r="27" spans="1:8" ht="14.1" customHeight="1" x14ac:dyDescent="0.4">
      <c r="A27" s="833" t="s">
        <v>452</v>
      </c>
      <c r="B27" s="834"/>
      <c r="C27" s="199"/>
      <c r="D27" s="749" t="s">
        <v>458</v>
      </c>
      <c r="E27" s="749"/>
      <c r="F27" s="22"/>
    </row>
    <row r="28" spans="1:8" ht="14.1" customHeight="1" x14ac:dyDescent="0.4">
      <c r="A28" s="833" t="s">
        <v>469</v>
      </c>
      <c r="B28" s="834"/>
      <c r="C28" s="199"/>
      <c r="D28" s="749" t="s">
        <v>459</v>
      </c>
      <c r="E28" s="749"/>
      <c r="F28" s="22"/>
    </row>
    <row r="29" spans="1:8" ht="14.1" customHeight="1" x14ac:dyDescent="0.4">
      <c r="A29" s="833" t="s">
        <v>455</v>
      </c>
      <c r="B29" s="834"/>
      <c r="C29" s="195"/>
      <c r="D29" s="749" t="s">
        <v>460</v>
      </c>
      <c r="E29" s="749"/>
      <c r="F29" s="190"/>
    </row>
    <row r="30" spans="1:8" ht="14.1" customHeight="1" x14ac:dyDescent="0.4">
      <c r="A30" s="833" t="s">
        <v>439</v>
      </c>
      <c r="B30" s="834"/>
      <c r="C30" s="195"/>
      <c r="D30" s="749" t="s">
        <v>461</v>
      </c>
      <c r="E30" s="749"/>
      <c r="F30" s="190"/>
    </row>
    <row r="31" spans="1:8" ht="14.1" customHeight="1" x14ac:dyDescent="0.4">
      <c r="A31" s="833" t="s">
        <v>441</v>
      </c>
      <c r="B31" s="834"/>
      <c r="C31" s="195"/>
      <c r="D31" s="749" t="s">
        <v>462</v>
      </c>
      <c r="E31" s="749"/>
      <c r="F31" s="190"/>
    </row>
    <row r="32" spans="1:8" ht="14.1" customHeight="1" x14ac:dyDescent="0.4">
      <c r="A32" s="833" t="s">
        <v>453</v>
      </c>
      <c r="B32" s="834"/>
      <c r="C32" s="199"/>
      <c r="D32" s="698"/>
      <c r="E32" s="698"/>
      <c r="F32" s="22"/>
    </row>
    <row r="33" spans="1:6" ht="14.1" customHeight="1" x14ac:dyDescent="0.4">
      <c r="A33" s="833"/>
      <c r="B33" s="834"/>
      <c r="C33" s="199"/>
      <c r="D33" s="863"/>
      <c r="E33" s="864"/>
      <c r="F33" s="22"/>
    </row>
    <row r="34" spans="1:6" ht="14.1" customHeight="1" thickBot="1" x14ac:dyDescent="0.45">
      <c r="A34" s="833"/>
      <c r="B34" s="834"/>
      <c r="C34" s="199"/>
      <c r="D34" s="865" t="s">
        <v>32</v>
      </c>
      <c r="E34" s="866"/>
      <c r="F34" s="22"/>
    </row>
    <row r="35" spans="1:6" ht="14.1" customHeight="1" thickBot="1" x14ac:dyDescent="0.45">
      <c r="A35" s="783" t="s">
        <v>33</v>
      </c>
      <c r="B35" s="783"/>
      <c r="C35" s="783"/>
      <c r="D35" s="783"/>
      <c r="E35" s="783"/>
      <c r="F35" s="783"/>
    </row>
  </sheetData>
  <sheetProtection algorithmName="SHA-512" hashValue="HEQ/kRGo5m2vqAw6tvEOtHWfo7gul2GVF2lHxVIEw+7arPWOgSggTGlUcp0eOlPq264jlVN+yJyVoUVC1snxMQ==" saltValue="1d8Sg5BCd5u+utNJWN4CPw==" spinCount="100000" sheet="1" formatCells="0" formatColumns="0" formatRows="0" insertColumns="0" insertRows="0" insertHyperlinks="0" deleteColumns="0" deleteRows="0" sort="0" autoFilter="0" pivotTables="0"/>
  <mergeCells count="41">
    <mergeCell ref="A35:F35"/>
    <mergeCell ref="D32:E32"/>
    <mergeCell ref="D33:E33"/>
    <mergeCell ref="D34:E34"/>
    <mergeCell ref="A29:B29"/>
    <mergeCell ref="A30:B30"/>
    <mergeCell ref="A31:B31"/>
    <mergeCell ref="A32:B32"/>
    <mergeCell ref="A33:B33"/>
    <mergeCell ref="A34:B34"/>
    <mergeCell ref="D31:E31"/>
    <mergeCell ref="A12:F12"/>
    <mergeCell ref="A13:F13"/>
    <mergeCell ref="A14:F14"/>
    <mergeCell ref="A21:F21"/>
    <mergeCell ref="A22:F22"/>
    <mergeCell ref="B7:F7"/>
    <mergeCell ref="B8:F8"/>
    <mergeCell ref="B9:F9"/>
    <mergeCell ref="B10:F10"/>
    <mergeCell ref="A11:F11"/>
    <mergeCell ref="B6:F6"/>
    <mergeCell ref="A1:F1"/>
    <mergeCell ref="B2:F2"/>
    <mergeCell ref="B3:F3"/>
    <mergeCell ref="B4:F4"/>
    <mergeCell ref="B5:F5"/>
    <mergeCell ref="D28:E28"/>
    <mergeCell ref="D29:E29"/>
    <mergeCell ref="D30:E30"/>
    <mergeCell ref="A28:B28"/>
    <mergeCell ref="A23:C23"/>
    <mergeCell ref="D23:E23"/>
    <mergeCell ref="A25:B25"/>
    <mergeCell ref="A26:B26"/>
    <mergeCell ref="D25:E25"/>
    <mergeCell ref="A27:B27"/>
    <mergeCell ref="D26:E26"/>
    <mergeCell ref="D27:E27"/>
    <mergeCell ref="D24:E24"/>
    <mergeCell ref="A24:B24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85" firstPageNumber="0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019AB-FE57-4648-9BDF-DFBF91D5AE27}">
  <dimension ref="A1:O28"/>
  <sheetViews>
    <sheetView zoomScale="85" zoomScaleNormal="85" workbookViewId="0">
      <selection activeCell="F7" sqref="F7:F13"/>
    </sheetView>
  </sheetViews>
  <sheetFormatPr baseColWidth="10" defaultRowHeight="12.3" x14ac:dyDescent="0.4"/>
  <cols>
    <col min="1" max="1" width="10.5546875" style="306" customWidth="1"/>
    <col min="2" max="3" width="57.5546875" style="306" customWidth="1"/>
    <col min="4" max="9" width="3.77734375" style="306" customWidth="1"/>
    <col min="10" max="10" width="8.33203125" style="153" hidden="1" customWidth="1"/>
    <col min="11" max="11" width="9.77734375" style="153" hidden="1" customWidth="1"/>
    <col min="12" max="12" width="11.44140625" style="153" hidden="1" customWidth="1"/>
    <col min="13" max="13" width="11.88671875" style="153" hidden="1" customWidth="1"/>
    <col min="14" max="14" width="11.5546875" style="153" hidden="1" customWidth="1"/>
    <col min="15" max="15" width="6.21875" style="153" hidden="1" customWidth="1"/>
    <col min="16" max="16384" width="10.6640625" style="306"/>
  </cols>
  <sheetData>
    <row r="1" spans="1:15" ht="15" x14ac:dyDescent="0.4">
      <c r="A1" s="417" t="s">
        <v>39</v>
      </c>
      <c r="B1" s="418" t="str">
        <f>'Feuille récapitulative'!B6:F6</f>
        <v xml:space="preserve">NOM Candidat 1 </v>
      </c>
      <c r="C1" s="330"/>
      <c r="D1" s="419"/>
      <c r="E1" s="420"/>
      <c r="F1" s="421"/>
      <c r="G1" s="422"/>
      <c r="H1" s="422"/>
      <c r="I1" s="423"/>
      <c r="J1" s="47"/>
      <c r="K1" s="47"/>
      <c r="L1" s="47"/>
      <c r="M1" s="48"/>
      <c r="N1" s="226"/>
      <c r="O1" s="226"/>
    </row>
    <row r="2" spans="1:15" ht="15" x14ac:dyDescent="0.4">
      <c r="A2" s="417" t="s">
        <v>7</v>
      </c>
      <c r="B2" s="418" t="str">
        <f>'Feuille récapitulative'!B7:F7</f>
        <v xml:space="preserve">Prénom candidat </v>
      </c>
      <c r="C2" s="330"/>
      <c r="D2" s="425"/>
      <c r="E2" s="418"/>
      <c r="F2" s="418"/>
      <c r="G2" s="418"/>
      <c r="H2" s="418"/>
      <c r="I2" s="418"/>
      <c r="J2" s="47"/>
      <c r="K2" s="47"/>
      <c r="L2" s="47"/>
      <c r="M2" s="46"/>
      <c r="N2" s="226"/>
      <c r="O2" s="226"/>
    </row>
    <row r="3" spans="1:15" ht="15" x14ac:dyDescent="0.4">
      <c r="A3" s="456" t="s">
        <v>40</v>
      </c>
      <c r="B3" s="855" t="str">
        <f>'Feuille récapitulative'!B51:F51</f>
        <v>Date</v>
      </c>
      <c r="C3" s="330"/>
      <c r="D3" s="425"/>
      <c r="E3" s="418"/>
      <c r="F3" s="418"/>
      <c r="G3" s="418"/>
      <c r="H3" s="418"/>
      <c r="I3" s="418"/>
      <c r="J3" s="404"/>
      <c r="K3" s="404"/>
      <c r="L3" s="50" t="s">
        <v>8</v>
      </c>
      <c r="M3" s="48"/>
      <c r="N3" s="226"/>
      <c r="O3" s="226"/>
    </row>
    <row r="4" spans="1:15" ht="18" customHeight="1" thickBot="1" x14ac:dyDescent="0.45">
      <c r="A4" s="638" t="s">
        <v>483</v>
      </c>
      <c r="B4" s="639"/>
      <c r="C4" s="639"/>
      <c r="D4" s="639"/>
      <c r="E4" s="639"/>
      <c r="F4" s="639"/>
      <c r="G4" s="639"/>
      <c r="H4" s="639"/>
      <c r="I4" s="640"/>
      <c r="J4" s="404"/>
      <c r="K4" s="404"/>
      <c r="L4" s="50"/>
      <c r="M4" s="48"/>
      <c r="N4" s="226"/>
      <c r="O4" s="226"/>
    </row>
    <row r="5" spans="1:15" ht="12.6" thickBot="1" x14ac:dyDescent="0.45">
      <c r="A5" s="696" t="s">
        <v>10</v>
      </c>
      <c r="B5" s="697"/>
      <c r="C5" s="402" t="s">
        <v>38</v>
      </c>
      <c r="D5" s="51" t="s">
        <v>11</v>
      </c>
      <c r="E5" s="141">
        <v>0</v>
      </c>
      <c r="F5" s="142" t="s">
        <v>34</v>
      </c>
      <c r="G5" s="147" t="s">
        <v>35</v>
      </c>
      <c r="H5" s="148" t="s">
        <v>36</v>
      </c>
      <c r="I5" s="175"/>
      <c r="J5" s="52" t="s">
        <v>8</v>
      </c>
      <c r="K5" s="52" t="s">
        <v>20</v>
      </c>
      <c r="L5" s="53" t="s">
        <v>12</v>
      </c>
      <c r="M5" s="54" t="s">
        <v>13</v>
      </c>
      <c r="N5" s="226"/>
      <c r="O5" s="226"/>
    </row>
    <row r="6" spans="1:15" ht="13.8" customHeight="1" thickBot="1" x14ac:dyDescent="0.45">
      <c r="A6" s="673" t="s">
        <v>321</v>
      </c>
      <c r="B6" s="674"/>
      <c r="C6" s="674"/>
      <c r="D6" s="674"/>
      <c r="E6" s="674"/>
      <c r="F6" s="674"/>
      <c r="G6" s="674"/>
      <c r="H6" s="674"/>
      <c r="I6" s="675"/>
      <c r="J6" s="137">
        <v>1</v>
      </c>
      <c r="K6" s="75">
        <f>SUM(K7:K13)</f>
        <v>0</v>
      </c>
      <c r="L6" s="55">
        <f>SUM(L7:L13)</f>
        <v>7</v>
      </c>
      <c r="M6" s="56"/>
      <c r="N6" s="226"/>
      <c r="O6" s="233"/>
    </row>
    <row r="7" spans="1:15" ht="25.05" customHeight="1" x14ac:dyDescent="0.4">
      <c r="A7" s="68" t="s">
        <v>230</v>
      </c>
      <c r="B7" s="129" t="s">
        <v>549</v>
      </c>
      <c r="C7" s="244" t="s">
        <v>236</v>
      </c>
      <c r="D7" s="120"/>
      <c r="E7" s="120"/>
      <c r="F7" s="120"/>
      <c r="G7" s="120"/>
      <c r="H7" s="120"/>
      <c r="I7" s="411" t="str">
        <f t="shared" ref="I7:I13" si="0">(IF(O7&lt;&gt;1,"◄",""))</f>
        <v>◄</v>
      </c>
      <c r="J7" s="138">
        <v>1</v>
      </c>
      <c r="K7" s="152">
        <f t="shared" ref="K7:K13" si="1">SUM(M7:M7)</f>
        <v>0</v>
      </c>
      <c r="L7" s="58">
        <f>IF(D7&lt;&gt;"",0,J7)</f>
        <v>1</v>
      </c>
      <c r="M7" s="151">
        <f>(IF(F7&lt;&gt;"",1/3,0)+IF(G7&lt;&gt;"",2/3,0)+IF(H7&lt;&gt;"",1,0))*J$6*20*L7/SUM(L$7:L$13)</f>
        <v>0</v>
      </c>
      <c r="N7" s="226"/>
      <c r="O7" s="227">
        <f t="shared" ref="O7:O13" si="2">COUNTA(D7:H7)</f>
        <v>0</v>
      </c>
    </row>
    <row r="8" spans="1:15" ht="25.05" customHeight="1" x14ac:dyDescent="0.4">
      <c r="A8" s="396" t="s">
        <v>231</v>
      </c>
      <c r="B8" s="164" t="s">
        <v>311</v>
      </c>
      <c r="C8" s="229" t="s">
        <v>237</v>
      </c>
      <c r="D8" s="114"/>
      <c r="E8" s="114"/>
      <c r="F8" s="114"/>
      <c r="G8" s="114"/>
      <c r="H8" s="114"/>
      <c r="I8" s="413" t="str">
        <f t="shared" si="0"/>
        <v>◄</v>
      </c>
      <c r="J8" s="138">
        <v>1</v>
      </c>
      <c r="K8" s="152">
        <f t="shared" si="1"/>
        <v>0</v>
      </c>
      <c r="L8" s="58">
        <f t="shared" ref="L8:L13" si="3">IF(D8&lt;&gt;"",0,J8)</f>
        <v>1</v>
      </c>
      <c r="M8" s="151">
        <f t="shared" ref="M8:M13" si="4">(IF(F8&lt;&gt;"",1/3,0)+IF(G8&lt;&gt;"",2/3,0)+IF(H8&lt;&gt;"",1,0))*J$6*20*L8/SUM(L$7:L$13)</f>
        <v>0</v>
      </c>
      <c r="N8" s="226"/>
      <c r="O8" s="228">
        <f t="shared" si="2"/>
        <v>0</v>
      </c>
    </row>
    <row r="9" spans="1:15" ht="14.1" customHeight="1" x14ac:dyDescent="0.4">
      <c r="A9" s="677" t="s">
        <v>232</v>
      </c>
      <c r="B9" s="659" t="s">
        <v>550</v>
      </c>
      <c r="C9" s="397" t="s">
        <v>238</v>
      </c>
      <c r="D9" s="98"/>
      <c r="E9" s="98"/>
      <c r="F9" s="98"/>
      <c r="G9" s="98"/>
      <c r="H9" s="98"/>
      <c r="I9" s="413" t="str">
        <f t="shared" si="0"/>
        <v>◄</v>
      </c>
      <c r="J9" s="138">
        <v>1</v>
      </c>
      <c r="K9" s="152">
        <f t="shared" si="1"/>
        <v>0</v>
      </c>
      <c r="L9" s="58">
        <f t="shared" si="3"/>
        <v>1</v>
      </c>
      <c r="M9" s="151">
        <f t="shared" si="4"/>
        <v>0</v>
      </c>
      <c r="N9" s="226"/>
      <c r="O9" s="228">
        <f t="shared" si="2"/>
        <v>0</v>
      </c>
    </row>
    <row r="10" spans="1:15" ht="14.1" customHeight="1" x14ac:dyDescent="0.4">
      <c r="A10" s="677"/>
      <c r="B10" s="659"/>
      <c r="C10" s="237" t="s">
        <v>239</v>
      </c>
      <c r="D10" s="114"/>
      <c r="E10" s="114"/>
      <c r="F10" s="114"/>
      <c r="G10" s="114"/>
      <c r="H10" s="114"/>
      <c r="I10" s="413" t="str">
        <f t="shared" si="0"/>
        <v>◄</v>
      </c>
      <c r="J10" s="138">
        <v>1</v>
      </c>
      <c r="K10" s="152">
        <f t="shared" si="1"/>
        <v>0</v>
      </c>
      <c r="L10" s="58">
        <f t="shared" si="3"/>
        <v>1</v>
      </c>
      <c r="M10" s="151">
        <f t="shared" si="4"/>
        <v>0</v>
      </c>
      <c r="N10" s="226"/>
      <c r="O10" s="228">
        <f t="shared" si="2"/>
        <v>0</v>
      </c>
    </row>
    <row r="11" spans="1:15" ht="22.8" x14ac:dyDescent="0.4">
      <c r="A11" s="677"/>
      <c r="B11" s="659"/>
      <c r="C11" s="234" t="s">
        <v>240</v>
      </c>
      <c r="D11" s="98"/>
      <c r="E11" s="98"/>
      <c r="F11" s="98"/>
      <c r="G11" s="98"/>
      <c r="H11" s="98"/>
      <c r="I11" s="413" t="str">
        <f t="shared" si="0"/>
        <v>◄</v>
      </c>
      <c r="J11" s="138">
        <v>1</v>
      </c>
      <c r="K11" s="152">
        <f t="shared" si="1"/>
        <v>0</v>
      </c>
      <c r="L11" s="58">
        <f t="shared" si="3"/>
        <v>1</v>
      </c>
      <c r="M11" s="151">
        <f t="shared" si="4"/>
        <v>0</v>
      </c>
      <c r="N11" s="226"/>
      <c r="O11" s="228">
        <f t="shared" si="2"/>
        <v>0</v>
      </c>
    </row>
    <row r="12" spans="1:15" ht="25.05" customHeight="1" x14ac:dyDescent="0.4">
      <c r="A12" s="396" t="s">
        <v>233</v>
      </c>
      <c r="B12" s="164" t="s">
        <v>551</v>
      </c>
      <c r="C12" s="229" t="s">
        <v>241</v>
      </c>
      <c r="D12" s="114"/>
      <c r="E12" s="114"/>
      <c r="F12" s="114"/>
      <c r="G12" s="114"/>
      <c r="H12" s="114"/>
      <c r="I12" s="413" t="str">
        <f t="shared" si="0"/>
        <v>◄</v>
      </c>
      <c r="J12" s="138">
        <v>1</v>
      </c>
      <c r="K12" s="152">
        <f t="shared" si="1"/>
        <v>0</v>
      </c>
      <c r="L12" s="58">
        <f t="shared" si="3"/>
        <v>1</v>
      </c>
      <c r="M12" s="151">
        <f t="shared" si="4"/>
        <v>0</v>
      </c>
      <c r="N12" s="226"/>
      <c r="O12" s="228">
        <f t="shared" si="2"/>
        <v>0</v>
      </c>
    </row>
    <row r="13" spans="1:15" ht="14.1" customHeight="1" thickBot="1" x14ac:dyDescent="0.45">
      <c r="A13" s="81" t="s">
        <v>234</v>
      </c>
      <c r="B13" s="283" t="s">
        <v>235</v>
      </c>
      <c r="C13" s="284" t="s">
        <v>242</v>
      </c>
      <c r="D13" s="99"/>
      <c r="E13" s="99"/>
      <c r="F13" s="99"/>
      <c r="G13" s="99"/>
      <c r="H13" s="99"/>
      <c r="I13" s="414" t="str">
        <f t="shared" si="0"/>
        <v>◄</v>
      </c>
      <c r="J13" s="138">
        <v>1</v>
      </c>
      <c r="K13" s="152">
        <f t="shared" si="1"/>
        <v>0</v>
      </c>
      <c r="L13" s="58">
        <f t="shared" si="3"/>
        <v>1</v>
      </c>
      <c r="M13" s="151">
        <f t="shared" si="4"/>
        <v>0</v>
      </c>
      <c r="N13" s="226"/>
      <c r="O13" s="228">
        <f t="shared" si="2"/>
        <v>0</v>
      </c>
    </row>
    <row r="14" spans="1:15" ht="14.1" customHeight="1" x14ac:dyDescent="0.4">
      <c r="A14" s="59"/>
      <c r="B14" s="2"/>
      <c r="C14" s="60" t="s">
        <v>276</v>
      </c>
      <c r="D14" s="49"/>
      <c r="E14" s="691">
        <f>L6/SUM(J7:J13)</f>
        <v>1</v>
      </c>
      <c r="F14" s="691"/>
      <c r="G14" s="691"/>
      <c r="H14" s="691"/>
      <c r="I14" s="57"/>
      <c r="J14" s="61">
        <f>SUM(O7:O13)/L6</f>
        <v>0</v>
      </c>
      <c r="K14" s="62"/>
      <c r="L14" s="62"/>
      <c r="M14" s="48"/>
      <c r="N14" s="226"/>
      <c r="O14" s="233">
        <f>SUM(O7:O13)</f>
        <v>0</v>
      </c>
    </row>
    <row r="15" spans="1:15" ht="14.1" customHeight="1" thickBot="1" x14ac:dyDescent="0.45">
      <c r="A15" s="693" t="s">
        <v>364</v>
      </c>
      <c r="B15" s="693"/>
      <c r="C15" s="693"/>
      <c r="D15" s="63"/>
      <c r="E15" s="689" t="str">
        <f>IF(OR(E14&lt;0.5),"Tx&lt;50",IF(O14&lt;&gt;7,"Erreur",(K6)))</f>
        <v>Erreur</v>
      </c>
      <c r="F15" s="689"/>
      <c r="G15" s="690" t="s">
        <v>14</v>
      </c>
      <c r="H15" s="690"/>
      <c r="I15" s="64"/>
      <c r="J15" s="47"/>
      <c r="K15" s="47"/>
      <c r="L15" s="47"/>
      <c r="M15" s="48"/>
      <c r="N15" s="226"/>
      <c r="O15" s="226"/>
    </row>
    <row r="16" spans="1:15" ht="14.1" customHeight="1" thickBot="1" x14ac:dyDescent="0.45">
      <c r="A16" s="59"/>
      <c r="B16" s="2"/>
      <c r="C16" s="45" t="s">
        <v>15</v>
      </c>
      <c r="D16" s="427"/>
      <c r="E16" s="683"/>
      <c r="F16" s="683"/>
      <c r="G16" s="684" t="s">
        <v>9</v>
      </c>
      <c r="H16" s="684"/>
      <c r="I16" s="428"/>
      <c r="J16" s="47"/>
      <c r="K16" s="47"/>
      <c r="L16" s="47"/>
      <c r="M16" s="48"/>
      <c r="N16" s="226"/>
      <c r="O16" s="226"/>
    </row>
    <row r="17" spans="1:15" ht="14.1" customHeight="1" thickBot="1" x14ac:dyDescent="0.45">
      <c r="A17" s="59"/>
      <c r="B17" s="2"/>
      <c r="C17" s="65" t="s">
        <v>16</v>
      </c>
      <c r="D17" s="425"/>
      <c r="E17" s="685">
        <f>((E16/2))</f>
        <v>0</v>
      </c>
      <c r="F17" s="685"/>
      <c r="G17" s="686" t="s">
        <v>243</v>
      </c>
      <c r="H17" s="686"/>
      <c r="I17" s="426"/>
      <c r="J17" s="47"/>
      <c r="K17" s="47"/>
      <c r="L17" s="47"/>
      <c r="M17" s="48"/>
      <c r="N17" s="226"/>
      <c r="O17" s="226"/>
    </row>
    <row r="18" spans="1:15" ht="14.1" customHeight="1" x14ac:dyDescent="0.4">
      <c r="A18" s="687" t="s">
        <v>21</v>
      </c>
      <c r="B18" s="687"/>
      <c r="C18" s="687"/>
      <c r="D18" s="687"/>
      <c r="E18" s="687"/>
      <c r="F18" s="687"/>
      <c r="G18" s="687"/>
      <c r="H18" s="687"/>
      <c r="I18" s="428"/>
      <c r="J18" s="47"/>
      <c r="K18" s="47"/>
      <c r="L18" s="47"/>
      <c r="M18" s="48"/>
      <c r="N18" s="226"/>
      <c r="O18" s="226"/>
    </row>
    <row r="19" spans="1:15" x14ac:dyDescent="0.4">
      <c r="A19" s="429"/>
      <c r="B19" s="429"/>
      <c r="C19" s="688" t="str">
        <f>(IF(O14&gt;33,"ATTENTION. Erreur de saisie : cocher une seule colonne par ligne ! Voir repères ◄ à droite de la grille.",""))</f>
        <v/>
      </c>
      <c r="D19" s="688"/>
      <c r="E19" s="688"/>
      <c r="F19" s="688"/>
      <c r="G19" s="688"/>
      <c r="H19" s="688"/>
      <c r="I19" s="430"/>
      <c r="J19" s="47"/>
      <c r="K19" s="47"/>
      <c r="L19" s="47"/>
      <c r="M19" s="48"/>
      <c r="N19" s="226"/>
      <c r="O19" s="226"/>
    </row>
    <row r="20" spans="1:15" ht="15" customHeight="1" x14ac:dyDescent="0.4">
      <c r="A20" s="705" t="s">
        <v>17</v>
      </c>
      <c r="B20" s="705"/>
      <c r="C20" s="705"/>
      <c r="D20" s="705"/>
      <c r="E20" s="705"/>
      <c r="F20" s="705"/>
      <c r="G20" s="705"/>
      <c r="H20" s="705"/>
      <c r="I20" s="431"/>
      <c r="J20" s="47"/>
      <c r="K20" s="47"/>
      <c r="L20" s="77"/>
      <c r="M20" s="48"/>
      <c r="N20" s="226"/>
      <c r="O20" s="226"/>
    </row>
    <row r="21" spans="1:15" ht="85" customHeight="1" thickBot="1" x14ac:dyDescent="0.45">
      <c r="A21" s="584"/>
      <c r="B21" s="584"/>
      <c r="C21" s="584"/>
      <c r="D21" s="584"/>
      <c r="E21" s="584"/>
      <c r="F21" s="584"/>
      <c r="G21" s="584"/>
      <c r="H21" s="584"/>
      <c r="I21" s="336"/>
      <c r="J21" s="47"/>
      <c r="K21" s="47"/>
      <c r="L21" s="47"/>
      <c r="M21" s="48"/>
      <c r="N21" s="226"/>
      <c r="O21" s="226"/>
    </row>
    <row r="22" spans="1:15" ht="12.6" thickBot="1" x14ac:dyDescent="0.45">
      <c r="A22" s="567"/>
      <c r="B22" s="567"/>
      <c r="C22" s="567"/>
      <c r="D22" s="567"/>
      <c r="E22" s="567"/>
      <c r="F22" s="567"/>
      <c r="G22" s="567"/>
      <c r="H22" s="567"/>
      <c r="I22" s="337"/>
      <c r="J22" s="47"/>
      <c r="K22" s="47"/>
      <c r="L22" s="47"/>
      <c r="M22" s="48"/>
      <c r="N22" s="226"/>
      <c r="O22" s="226"/>
    </row>
    <row r="23" spans="1:15" ht="15" customHeight="1" x14ac:dyDescent="0.4">
      <c r="A23" s="555" t="s">
        <v>18</v>
      </c>
      <c r="B23" s="555"/>
      <c r="C23" s="706" t="s">
        <v>19</v>
      </c>
      <c r="D23" s="707"/>
      <c r="E23" s="707"/>
      <c r="F23" s="707"/>
      <c r="G23" s="707"/>
      <c r="H23" s="708"/>
      <c r="I23" s="432"/>
      <c r="J23" s="47"/>
      <c r="K23" s="47"/>
      <c r="L23" s="47"/>
      <c r="M23" s="48"/>
      <c r="N23" s="226"/>
      <c r="O23" s="226"/>
    </row>
    <row r="24" spans="1:15" ht="31" customHeight="1" x14ac:dyDescent="0.4">
      <c r="A24" s="653"/>
      <c r="B24" s="653"/>
      <c r="C24" s="702"/>
      <c r="D24" s="703"/>
      <c r="E24" s="703"/>
      <c r="F24" s="703"/>
      <c r="G24" s="703"/>
      <c r="H24" s="704"/>
      <c r="I24" s="433"/>
      <c r="J24" s="47"/>
      <c r="K24" s="47"/>
      <c r="L24" s="47"/>
      <c r="M24" s="48"/>
      <c r="N24" s="226"/>
      <c r="O24" s="226"/>
    </row>
    <row r="25" spans="1:15" ht="31" customHeight="1" x14ac:dyDescent="0.4">
      <c r="A25" s="653"/>
      <c r="B25" s="653"/>
      <c r="C25" s="702"/>
      <c r="D25" s="703"/>
      <c r="E25" s="703"/>
      <c r="F25" s="703"/>
      <c r="G25" s="703"/>
      <c r="H25" s="704"/>
      <c r="I25" s="423"/>
      <c r="J25" s="47"/>
      <c r="K25" s="47"/>
      <c r="L25" s="47"/>
      <c r="M25" s="48"/>
      <c r="N25" s="226"/>
      <c r="O25" s="226"/>
    </row>
    <row r="26" spans="1:15" ht="31" customHeight="1" x14ac:dyDescent="0.4">
      <c r="A26" s="654"/>
      <c r="B26" s="654"/>
      <c r="C26" s="702"/>
      <c r="D26" s="703"/>
      <c r="E26" s="703"/>
      <c r="F26" s="703"/>
      <c r="G26" s="703"/>
      <c r="H26" s="704"/>
      <c r="I26" s="423"/>
      <c r="J26" s="47"/>
      <c r="K26" s="47"/>
      <c r="L26" s="47"/>
      <c r="M26" s="48"/>
      <c r="N26" s="226"/>
      <c r="O26" s="226"/>
    </row>
    <row r="27" spans="1:15" ht="31" customHeight="1" x14ac:dyDescent="0.4">
      <c r="A27" s="653"/>
      <c r="B27" s="653"/>
      <c r="C27" s="702"/>
      <c r="D27" s="703"/>
      <c r="E27" s="703"/>
      <c r="F27" s="703"/>
      <c r="G27" s="703"/>
      <c r="H27" s="704"/>
      <c r="I27" s="424"/>
      <c r="J27" s="226"/>
      <c r="K27" s="226"/>
      <c r="L27" s="226"/>
      <c r="M27" s="226"/>
      <c r="N27" s="226"/>
      <c r="O27" s="226"/>
    </row>
    <row r="28" spans="1:15" ht="31" customHeight="1" thickBot="1" x14ac:dyDescent="0.45">
      <c r="A28" s="652"/>
      <c r="B28" s="652"/>
      <c r="C28" s="699"/>
      <c r="D28" s="700"/>
      <c r="E28" s="700"/>
      <c r="F28" s="700"/>
      <c r="G28" s="700"/>
      <c r="H28" s="701"/>
      <c r="I28" s="424"/>
      <c r="J28" s="226"/>
      <c r="K28" s="226"/>
      <c r="L28" s="226"/>
      <c r="M28" s="226"/>
      <c r="N28" s="226"/>
      <c r="O28" s="226"/>
    </row>
  </sheetData>
  <sheetProtection algorithmName="SHA-512" hashValue="iFF6r555MPwau4b76tksI+ABeXmg7ht+yzTKam+SsicH98PnrUdKIoXWPXXLwask6E/Lsb2aX4/nIpBU5JAb0w==" saltValue="O/OtoisX8t3CtqZfa3fK3Q==" spinCount="100000" sheet="1" formatCells="0" formatColumns="0" formatRows="0" insertColumns="0" insertRows="0" insertHyperlinks="0" deleteColumns="0" deleteRows="0" sort="0" autoFilter="0" pivotTables="0"/>
  <mergeCells count="30">
    <mergeCell ref="C24:H24"/>
    <mergeCell ref="A6:I6"/>
    <mergeCell ref="G16:H16"/>
    <mergeCell ref="E17:F17"/>
    <mergeCell ref="G17:H17"/>
    <mergeCell ref="A18:H18"/>
    <mergeCell ref="E16:F16"/>
    <mergeCell ref="E15:F15"/>
    <mergeCell ref="G15:H15"/>
    <mergeCell ref="A9:A11"/>
    <mergeCell ref="B9:B11"/>
    <mergeCell ref="E14:H14"/>
    <mergeCell ref="A15:C15"/>
    <mergeCell ref="A22:H22"/>
    <mergeCell ref="A4:I4"/>
    <mergeCell ref="C19:H19"/>
    <mergeCell ref="A28:B28"/>
    <mergeCell ref="C28:H28"/>
    <mergeCell ref="A5:B5"/>
    <mergeCell ref="A25:B25"/>
    <mergeCell ref="C25:H25"/>
    <mergeCell ref="A26:B26"/>
    <mergeCell ref="C26:H26"/>
    <mergeCell ref="A27:B27"/>
    <mergeCell ref="C27:H27"/>
    <mergeCell ref="A20:H20"/>
    <mergeCell ref="A21:H21"/>
    <mergeCell ref="A23:B23"/>
    <mergeCell ref="C23:H23"/>
    <mergeCell ref="A24:B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BA979-602A-4BFE-9FCA-277B051EF858}">
  <sheetPr>
    <pageSetUpPr fitToPage="1"/>
  </sheetPr>
  <dimension ref="A1:H31"/>
  <sheetViews>
    <sheetView topLeftCell="A19" zoomScale="80" zoomScaleNormal="80" workbookViewId="0">
      <selection activeCell="A13" sqref="A13:F13"/>
    </sheetView>
  </sheetViews>
  <sheetFormatPr baseColWidth="10" defaultColWidth="10.77734375" defaultRowHeight="12.3" x14ac:dyDescent="0.4"/>
  <cols>
    <col min="1" max="1" width="67.77734375" style="721" customWidth="1"/>
    <col min="2" max="2" width="7.6640625" style="721" customWidth="1"/>
    <col min="3" max="3" width="4.5546875" style="721" customWidth="1"/>
    <col min="4" max="4" width="77.5546875" style="721" customWidth="1"/>
    <col min="5" max="5" width="7.6640625" style="721" customWidth="1"/>
    <col min="6" max="6" width="4.6640625" style="721" customWidth="1"/>
    <col min="7" max="7" width="4.44140625" style="721" customWidth="1"/>
    <col min="8" max="256" width="10.77734375" style="721"/>
    <col min="257" max="257" width="67.77734375" style="721" customWidth="1"/>
    <col min="258" max="258" width="4.88671875" style="721" customWidth="1"/>
    <col min="259" max="259" width="6.44140625" style="721" bestFit="1" customWidth="1"/>
    <col min="260" max="260" width="80.5546875" style="721" customWidth="1"/>
    <col min="261" max="261" width="5.21875" style="721" customWidth="1"/>
    <col min="262" max="262" width="6.44140625" style="721" bestFit="1" customWidth="1"/>
    <col min="263" max="263" width="4.44140625" style="721" customWidth="1"/>
    <col min="264" max="512" width="10.77734375" style="721"/>
    <col min="513" max="513" width="67.77734375" style="721" customWidth="1"/>
    <col min="514" max="514" width="4.88671875" style="721" customWidth="1"/>
    <col min="515" max="515" width="6.44140625" style="721" bestFit="1" customWidth="1"/>
    <col min="516" max="516" width="80.5546875" style="721" customWidth="1"/>
    <col min="517" max="517" width="5.21875" style="721" customWidth="1"/>
    <col min="518" max="518" width="6.44140625" style="721" bestFit="1" customWidth="1"/>
    <col min="519" max="519" width="4.44140625" style="721" customWidth="1"/>
    <col min="520" max="768" width="10.77734375" style="721"/>
    <col min="769" max="769" width="67.77734375" style="721" customWidth="1"/>
    <col min="770" max="770" width="4.88671875" style="721" customWidth="1"/>
    <col min="771" max="771" width="6.44140625" style="721" bestFit="1" customWidth="1"/>
    <col min="772" max="772" width="80.5546875" style="721" customWidth="1"/>
    <col min="773" max="773" width="5.21875" style="721" customWidth="1"/>
    <col min="774" max="774" width="6.44140625" style="721" bestFit="1" customWidth="1"/>
    <col min="775" max="775" width="4.44140625" style="721" customWidth="1"/>
    <col min="776" max="1024" width="10.77734375" style="721"/>
    <col min="1025" max="1025" width="67.77734375" style="721" customWidth="1"/>
    <col min="1026" max="1026" width="4.88671875" style="721" customWidth="1"/>
    <col min="1027" max="1027" width="6.44140625" style="721" bestFit="1" customWidth="1"/>
    <col min="1028" max="1028" width="80.5546875" style="721" customWidth="1"/>
    <col min="1029" max="1029" width="5.21875" style="721" customWidth="1"/>
    <col min="1030" max="1030" width="6.44140625" style="721" bestFit="1" customWidth="1"/>
    <col min="1031" max="1031" width="4.44140625" style="721" customWidth="1"/>
    <col min="1032" max="1280" width="10.77734375" style="721"/>
    <col min="1281" max="1281" width="67.77734375" style="721" customWidth="1"/>
    <col min="1282" max="1282" width="4.88671875" style="721" customWidth="1"/>
    <col min="1283" max="1283" width="6.44140625" style="721" bestFit="1" customWidth="1"/>
    <col min="1284" max="1284" width="80.5546875" style="721" customWidth="1"/>
    <col min="1285" max="1285" width="5.21875" style="721" customWidth="1"/>
    <col min="1286" max="1286" width="6.44140625" style="721" bestFit="1" customWidth="1"/>
    <col min="1287" max="1287" width="4.44140625" style="721" customWidth="1"/>
    <col min="1288" max="1536" width="10.77734375" style="721"/>
    <col min="1537" max="1537" width="67.77734375" style="721" customWidth="1"/>
    <col min="1538" max="1538" width="4.88671875" style="721" customWidth="1"/>
    <col min="1539" max="1539" width="6.44140625" style="721" bestFit="1" customWidth="1"/>
    <col min="1540" max="1540" width="80.5546875" style="721" customWidth="1"/>
    <col min="1541" max="1541" width="5.21875" style="721" customWidth="1"/>
    <col min="1542" max="1542" width="6.44140625" style="721" bestFit="1" customWidth="1"/>
    <col min="1543" max="1543" width="4.44140625" style="721" customWidth="1"/>
    <col min="1544" max="1792" width="10.77734375" style="721"/>
    <col min="1793" max="1793" width="67.77734375" style="721" customWidth="1"/>
    <col min="1794" max="1794" width="4.88671875" style="721" customWidth="1"/>
    <col min="1795" max="1795" width="6.44140625" style="721" bestFit="1" customWidth="1"/>
    <col min="1796" max="1796" width="80.5546875" style="721" customWidth="1"/>
    <col min="1797" max="1797" width="5.21875" style="721" customWidth="1"/>
    <col min="1798" max="1798" width="6.44140625" style="721" bestFit="1" customWidth="1"/>
    <col min="1799" max="1799" width="4.44140625" style="721" customWidth="1"/>
    <col min="1800" max="2048" width="10.77734375" style="721"/>
    <col min="2049" max="2049" width="67.77734375" style="721" customWidth="1"/>
    <col min="2050" max="2050" width="4.88671875" style="721" customWidth="1"/>
    <col min="2051" max="2051" width="6.44140625" style="721" bestFit="1" customWidth="1"/>
    <col min="2052" max="2052" width="80.5546875" style="721" customWidth="1"/>
    <col min="2053" max="2053" width="5.21875" style="721" customWidth="1"/>
    <col min="2054" max="2054" width="6.44140625" style="721" bestFit="1" customWidth="1"/>
    <col min="2055" max="2055" width="4.44140625" style="721" customWidth="1"/>
    <col min="2056" max="2304" width="10.77734375" style="721"/>
    <col min="2305" max="2305" width="67.77734375" style="721" customWidth="1"/>
    <col min="2306" max="2306" width="4.88671875" style="721" customWidth="1"/>
    <col min="2307" max="2307" width="6.44140625" style="721" bestFit="1" customWidth="1"/>
    <col min="2308" max="2308" width="80.5546875" style="721" customWidth="1"/>
    <col min="2309" max="2309" width="5.21875" style="721" customWidth="1"/>
    <col min="2310" max="2310" width="6.44140625" style="721" bestFit="1" customWidth="1"/>
    <col min="2311" max="2311" width="4.44140625" style="721" customWidth="1"/>
    <col min="2312" max="2560" width="10.77734375" style="721"/>
    <col min="2561" max="2561" width="67.77734375" style="721" customWidth="1"/>
    <col min="2562" max="2562" width="4.88671875" style="721" customWidth="1"/>
    <col min="2563" max="2563" width="6.44140625" style="721" bestFit="1" customWidth="1"/>
    <col min="2564" max="2564" width="80.5546875" style="721" customWidth="1"/>
    <col min="2565" max="2565" width="5.21875" style="721" customWidth="1"/>
    <col min="2566" max="2566" width="6.44140625" style="721" bestFit="1" customWidth="1"/>
    <col min="2567" max="2567" width="4.44140625" style="721" customWidth="1"/>
    <col min="2568" max="2816" width="10.77734375" style="721"/>
    <col min="2817" max="2817" width="67.77734375" style="721" customWidth="1"/>
    <col min="2818" max="2818" width="4.88671875" style="721" customWidth="1"/>
    <col min="2819" max="2819" width="6.44140625" style="721" bestFit="1" customWidth="1"/>
    <col min="2820" max="2820" width="80.5546875" style="721" customWidth="1"/>
    <col min="2821" max="2821" width="5.21875" style="721" customWidth="1"/>
    <col min="2822" max="2822" width="6.44140625" style="721" bestFit="1" customWidth="1"/>
    <col min="2823" max="2823" width="4.44140625" style="721" customWidth="1"/>
    <col min="2824" max="3072" width="10.77734375" style="721"/>
    <col min="3073" max="3073" width="67.77734375" style="721" customWidth="1"/>
    <col min="3074" max="3074" width="4.88671875" style="721" customWidth="1"/>
    <col min="3075" max="3075" width="6.44140625" style="721" bestFit="1" customWidth="1"/>
    <col min="3076" max="3076" width="80.5546875" style="721" customWidth="1"/>
    <col min="3077" max="3077" width="5.21875" style="721" customWidth="1"/>
    <col min="3078" max="3078" width="6.44140625" style="721" bestFit="1" customWidth="1"/>
    <col min="3079" max="3079" width="4.44140625" style="721" customWidth="1"/>
    <col min="3080" max="3328" width="10.77734375" style="721"/>
    <col min="3329" max="3329" width="67.77734375" style="721" customWidth="1"/>
    <col min="3330" max="3330" width="4.88671875" style="721" customWidth="1"/>
    <col min="3331" max="3331" width="6.44140625" style="721" bestFit="1" customWidth="1"/>
    <col min="3332" max="3332" width="80.5546875" style="721" customWidth="1"/>
    <col min="3333" max="3333" width="5.21875" style="721" customWidth="1"/>
    <col min="3334" max="3334" width="6.44140625" style="721" bestFit="1" customWidth="1"/>
    <col min="3335" max="3335" width="4.44140625" style="721" customWidth="1"/>
    <col min="3336" max="3584" width="10.77734375" style="721"/>
    <col min="3585" max="3585" width="67.77734375" style="721" customWidth="1"/>
    <col min="3586" max="3586" width="4.88671875" style="721" customWidth="1"/>
    <col min="3587" max="3587" width="6.44140625" style="721" bestFit="1" customWidth="1"/>
    <col min="3588" max="3588" width="80.5546875" style="721" customWidth="1"/>
    <col min="3589" max="3589" width="5.21875" style="721" customWidth="1"/>
    <col min="3590" max="3590" width="6.44140625" style="721" bestFit="1" customWidth="1"/>
    <col min="3591" max="3591" width="4.44140625" style="721" customWidth="1"/>
    <col min="3592" max="3840" width="10.77734375" style="721"/>
    <col min="3841" max="3841" width="67.77734375" style="721" customWidth="1"/>
    <col min="3842" max="3842" width="4.88671875" style="721" customWidth="1"/>
    <col min="3843" max="3843" width="6.44140625" style="721" bestFit="1" customWidth="1"/>
    <col min="3844" max="3844" width="80.5546875" style="721" customWidth="1"/>
    <col min="3845" max="3845" width="5.21875" style="721" customWidth="1"/>
    <col min="3846" max="3846" width="6.44140625" style="721" bestFit="1" customWidth="1"/>
    <col min="3847" max="3847" width="4.44140625" style="721" customWidth="1"/>
    <col min="3848" max="4096" width="10.77734375" style="721"/>
    <col min="4097" max="4097" width="67.77734375" style="721" customWidth="1"/>
    <col min="4098" max="4098" width="4.88671875" style="721" customWidth="1"/>
    <col min="4099" max="4099" width="6.44140625" style="721" bestFit="1" customWidth="1"/>
    <col min="4100" max="4100" width="80.5546875" style="721" customWidth="1"/>
    <col min="4101" max="4101" width="5.21875" style="721" customWidth="1"/>
    <col min="4102" max="4102" width="6.44140625" style="721" bestFit="1" customWidth="1"/>
    <col min="4103" max="4103" width="4.44140625" style="721" customWidth="1"/>
    <col min="4104" max="4352" width="10.77734375" style="721"/>
    <col min="4353" max="4353" width="67.77734375" style="721" customWidth="1"/>
    <col min="4354" max="4354" width="4.88671875" style="721" customWidth="1"/>
    <col min="4355" max="4355" width="6.44140625" style="721" bestFit="1" customWidth="1"/>
    <col min="4356" max="4356" width="80.5546875" style="721" customWidth="1"/>
    <col min="4357" max="4357" width="5.21875" style="721" customWidth="1"/>
    <col min="4358" max="4358" width="6.44140625" style="721" bestFit="1" customWidth="1"/>
    <col min="4359" max="4359" width="4.44140625" style="721" customWidth="1"/>
    <col min="4360" max="4608" width="10.77734375" style="721"/>
    <col min="4609" max="4609" width="67.77734375" style="721" customWidth="1"/>
    <col min="4610" max="4610" width="4.88671875" style="721" customWidth="1"/>
    <col min="4611" max="4611" width="6.44140625" style="721" bestFit="1" customWidth="1"/>
    <col min="4612" max="4612" width="80.5546875" style="721" customWidth="1"/>
    <col min="4613" max="4613" width="5.21875" style="721" customWidth="1"/>
    <col min="4614" max="4614" width="6.44140625" style="721" bestFit="1" customWidth="1"/>
    <col min="4615" max="4615" width="4.44140625" style="721" customWidth="1"/>
    <col min="4616" max="4864" width="10.77734375" style="721"/>
    <col min="4865" max="4865" width="67.77734375" style="721" customWidth="1"/>
    <col min="4866" max="4866" width="4.88671875" style="721" customWidth="1"/>
    <col min="4867" max="4867" width="6.44140625" style="721" bestFit="1" customWidth="1"/>
    <col min="4868" max="4868" width="80.5546875" style="721" customWidth="1"/>
    <col min="4869" max="4869" width="5.21875" style="721" customWidth="1"/>
    <col min="4870" max="4870" width="6.44140625" style="721" bestFit="1" customWidth="1"/>
    <col min="4871" max="4871" width="4.44140625" style="721" customWidth="1"/>
    <col min="4872" max="5120" width="10.77734375" style="721"/>
    <col min="5121" max="5121" width="67.77734375" style="721" customWidth="1"/>
    <col min="5122" max="5122" width="4.88671875" style="721" customWidth="1"/>
    <col min="5123" max="5123" width="6.44140625" style="721" bestFit="1" customWidth="1"/>
    <col min="5124" max="5124" width="80.5546875" style="721" customWidth="1"/>
    <col min="5125" max="5125" width="5.21875" style="721" customWidth="1"/>
    <col min="5126" max="5126" width="6.44140625" style="721" bestFit="1" customWidth="1"/>
    <col min="5127" max="5127" width="4.44140625" style="721" customWidth="1"/>
    <col min="5128" max="5376" width="10.77734375" style="721"/>
    <col min="5377" max="5377" width="67.77734375" style="721" customWidth="1"/>
    <col min="5378" max="5378" width="4.88671875" style="721" customWidth="1"/>
    <col min="5379" max="5379" width="6.44140625" style="721" bestFit="1" customWidth="1"/>
    <col min="5380" max="5380" width="80.5546875" style="721" customWidth="1"/>
    <col min="5381" max="5381" width="5.21875" style="721" customWidth="1"/>
    <col min="5382" max="5382" width="6.44140625" style="721" bestFit="1" customWidth="1"/>
    <col min="5383" max="5383" width="4.44140625" style="721" customWidth="1"/>
    <col min="5384" max="5632" width="10.77734375" style="721"/>
    <col min="5633" max="5633" width="67.77734375" style="721" customWidth="1"/>
    <col min="5634" max="5634" width="4.88671875" style="721" customWidth="1"/>
    <col min="5635" max="5635" width="6.44140625" style="721" bestFit="1" customWidth="1"/>
    <col min="5636" max="5636" width="80.5546875" style="721" customWidth="1"/>
    <col min="5637" max="5637" width="5.21875" style="721" customWidth="1"/>
    <col min="5638" max="5638" width="6.44140625" style="721" bestFit="1" customWidth="1"/>
    <col min="5639" max="5639" width="4.44140625" style="721" customWidth="1"/>
    <col min="5640" max="5888" width="10.77734375" style="721"/>
    <col min="5889" max="5889" width="67.77734375" style="721" customWidth="1"/>
    <col min="5890" max="5890" width="4.88671875" style="721" customWidth="1"/>
    <col min="5891" max="5891" width="6.44140625" style="721" bestFit="1" customWidth="1"/>
    <col min="5892" max="5892" width="80.5546875" style="721" customWidth="1"/>
    <col min="5893" max="5893" width="5.21875" style="721" customWidth="1"/>
    <col min="5894" max="5894" width="6.44140625" style="721" bestFit="1" customWidth="1"/>
    <col min="5895" max="5895" width="4.44140625" style="721" customWidth="1"/>
    <col min="5896" max="6144" width="10.77734375" style="721"/>
    <col min="6145" max="6145" width="67.77734375" style="721" customWidth="1"/>
    <col min="6146" max="6146" width="4.88671875" style="721" customWidth="1"/>
    <col min="6147" max="6147" width="6.44140625" style="721" bestFit="1" customWidth="1"/>
    <col min="6148" max="6148" width="80.5546875" style="721" customWidth="1"/>
    <col min="6149" max="6149" width="5.21875" style="721" customWidth="1"/>
    <col min="6150" max="6150" width="6.44140625" style="721" bestFit="1" customWidth="1"/>
    <col min="6151" max="6151" width="4.44140625" style="721" customWidth="1"/>
    <col min="6152" max="6400" width="10.77734375" style="721"/>
    <col min="6401" max="6401" width="67.77734375" style="721" customWidth="1"/>
    <col min="6402" max="6402" width="4.88671875" style="721" customWidth="1"/>
    <col min="6403" max="6403" width="6.44140625" style="721" bestFit="1" customWidth="1"/>
    <col min="6404" max="6404" width="80.5546875" style="721" customWidth="1"/>
    <col min="6405" max="6405" width="5.21875" style="721" customWidth="1"/>
    <col min="6406" max="6406" width="6.44140625" style="721" bestFit="1" customWidth="1"/>
    <col min="6407" max="6407" width="4.44140625" style="721" customWidth="1"/>
    <col min="6408" max="6656" width="10.77734375" style="721"/>
    <col min="6657" max="6657" width="67.77734375" style="721" customWidth="1"/>
    <col min="6658" max="6658" width="4.88671875" style="721" customWidth="1"/>
    <col min="6659" max="6659" width="6.44140625" style="721" bestFit="1" customWidth="1"/>
    <col min="6660" max="6660" width="80.5546875" style="721" customWidth="1"/>
    <col min="6661" max="6661" width="5.21875" style="721" customWidth="1"/>
    <col min="6662" max="6662" width="6.44140625" style="721" bestFit="1" customWidth="1"/>
    <col min="6663" max="6663" width="4.44140625" style="721" customWidth="1"/>
    <col min="6664" max="6912" width="10.77734375" style="721"/>
    <col min="6913" max="6913" width="67.77734375" style="721" customWidth="1"/>
    <col min="6914" max="6914" width="4.88671875" style="721" customWidth="1"/>
    <col min="6915" max="6915" width="6.44140625" style="721" bestFit="1" customWidth="1"/>
    <col min="6916" max="6916" width="80.5546875" style="721" customWidth="1"/>
    <col min="6917" max="6917" width="5.21875" style="721" customWidth="1"/>
    <col min="6918" max="6918" width="6.44140625" style="721" bestFit="1" customWidth="1"/>
    <col min="6919" max="6919" width="4.44140625" style="721" customWidth="1"/>
    <col min="6920" max="7168" width="10.77734375" style="721"/>
    <col min="7169" max="7169" width="67.77734375" style="721" customWidth="1"/>
    <col min="7170" max="7170" width="4.88671875" style="721" customWidth="1"/>
    <col min="7171" max="7171" width="6.44140625" style="721" bestFit="1" customWidth="1"/>
    <col min="7172" max="7172" width="80.5546875" style="721" customWidth="1"/>
    <col min="7173" max="7173" width="5.21875" style="721" customWidth="1"/>
    <col min="7174" max="7174" width="6.44140625" style="721" bestFit="1" customWidth="1"/>
    <col min="7175" max="7175" width="4.44140625" style="721" customWidth="1"/>
    <col min="7176" max="7424" width="10.77734375" style="721"/>
    <col min="7425" max="7425" width="67.77734375" style="721" customWidth="1"/>
    <col min="7426" max="7426" width="4.88671875" style="721" customWidth="1"/>
    <col min="7427" max="7427" width="6.44140625" style="721" bestFit="1" customWidth="1"/>
    <col min="7428" max="7428" width="80.5546875" style="721" customWidth="1"/>
    <col min="7429" max="7429" width="5.21875" style="721" customWidth="1"/>
    <col min="7430" max="7430" width="6.44140625" style="721" bestFit="1" customWidth="1"/>
    <col min="7431" max="7431" width="4.44140625" style="721" customWidth="1"/>
    <col min="7432" max="7680" width="10.77734375" style="721"/>
    <col min="7681" max="7681" width="67.77734375" style="721" customWidth="1"/>
    <col min="7682" max="7682" width="4.88671875" style="721" customWidth="1"/>
    <col min="7683" max="7683" width="6.44140625" style="721" bestFit="1" customWidth="1"/>
    <col min="7684" max="7684" width="80.5546875" style="721" customWidth="1"/>
    <col min="7685" max="7685" width="5.21875" style="721" customWidth="1"/>
    <col min="7686" max="7686" width="6.44140625" style="721" bestFit="1" customWidth="1"/>
    <col min="7687" max="7687" width="4.44140625" style="721" customWidth="1"/>
    <col min="7688" max="7936" width="10.77734375" style="721"/>
    <col min="7937" max="7937" width="67.77734375" style="721" customWidth="1"/>
    <col min="7938" max="7938" width="4.88671875" style="721" customWidth="1"/>
    <col min="7939" max="7939" width="6.44140625" style="721" bestFit="1" customWidth="1"/>
    <col min="7940" max="7940" width="80.5546875" style="721" customWidth="1"/>
    <col min="7941" max="7941" width="5.21875" style="721" customWidth="1"/>
    <col min="7942" max="7942" width="6.44140625" style="721" bestFit="1" customWidth="1"/>
    <col min="7943" max="7943" width="4.44140625" style="721" customWidth="1"/>
    <col min="7944" max="8192" width="10.77734375" style="721"/>
    <col min="8193" max="8193" width="67.77734375" style="721" customWidth="1"/>
    <col min="8194" max="8194" width="4.88671875" style="721" customWidth="1"/>
    <col min="8195" max="8195" width="6.44140625" style="721" bestFit="1" customWidth="1"/>
    <col min="8196" max="8196" width="80.5546875" style="721" customWidth="1"/>
    <col min="8197" max="8197" width="5.21875" style="721" customWidth="1"/>
    <col min="8198" max="8198" width="6.44140625" style="721" bestFit="1" customWidth="1"/>
    <col min="8199" max="8199" width="4.44140625" style="721" customWidth="1"/>
    <col min="8200" max="8448" width="10.77734375" style="721"/>
    <col min="8449" max="8449" width="67.77734375" style="721" customWidth="1"/>
    <col min="8450" max="8450" width="4.88671875" style="721" customWidth="1"/>
    <col min="8451" max="8451" width="6.44140625" style="721" bestFit="1" customWidth="1"/>
    <col min="8452" max="8452" width="80.5546875" style="721" customWidth="1"/>
    <col min="8453" max="8453" width="5.21875" style="721" customWidth="1"/>
    <col min="8454" max="8454" width="6.44140625" style="721" bestFit="1" customWidth="1"/>
    <col min="8455" max="8455" width="4.44140625" style="721" customWidth="1"/>
    <col min="8456" max="8704" width="10.77734375" style="721"/>
    <col min="8705" max="8705" width="67.77734375" style="721" customWidth="1"/>
    <col min="8706" max="8706" width="4.88671875" style="721" customWidth="1"/>
    <col min="8707" max="8707" width="6.44140625" style="721" bestFit="1" customWidth="1"/>
    <col min="8708" max="8708" width="80.5546875" style="721" customWidth="1"/>
    <col min="8709" max="8709" width="5.21875" style="721" customWidth="1"/>
    <col min="8710" max="8710" width="6.44140625" style="721" bestFit="1" customWidth="1"/>
    <col min="8711" max="8711" width="4.44140625" style="721" customWidth="1"/>
    <col min="8712" max="8960" width="10.77734375" style="721"/>
    <col min="8961" max="8961" width="67.77734375" style="721" customWidth="1"/>
    <col min="8962" max="8962" width="4.88671875" style="721" customWidth="1"/>
    <col min="8963" max="8963" width="6.44140625" style="721" bestFit="1" customWidth="1"/>
    <col min="8964" max="8964" width="80.5546875" style="721" customWidth="1"/>
    <col min="8965" max="8965" width="5.21875" style="721" customWidth="1"/>
    <col min="8966" max="8966" width="6.44140625" style="721" bestFit="1" customWidth="1"/>
    <col min="8967" max="8967" width="4.44140625" style="721" customWidth="1"/>
    <col min="8968" max="9216" width="10.77734375" style="721"/>
    <col min="9217" max="9217" width="67.77734375" style="721" customWidth="1"/>
    <col min="9218" max="9218" width="4.88671875" style="721" customWidth="1"/>
    <col min="9219" max="9219" width="6.44140625" style="721" bestFit="1" customWidth="1"/>
    <col min="9220" max="9220" width="80.5546875" style="721" customWidth="1"/>
    <col min="9221" max="9221" width="5.21875" style="721" customWidth="1"/>
    <col min="9222" max="9222" width="6.44140625" style="721" bestFit="1" customWidth="1"/>
    <col min="9223" max="9223" width="4.44140625" style="721" customWidth="1"/>
    <col min="9224" max="9472" width="10.77734375" style="721"/>
    <col min="9473" max="9473" width="67.77734375" style="721" customWidth="1"/>
    <col min="9474" max="9474" width="4.88671875" style="721" customWidth="1"/>
    <col min="9475" max="9475" width="6.44140625" style="721" bestFit="1" customWidth="1"/>
    <col min="9476" max="9476" width="80.5546875" style="721" customWidth="1"/>
    <col min="9477" max="9477" width="5.21875" style="721" customWidth="1"/>
    <col min="9478" max="9478" width="6.44140625" style="721" bestFit="1" customWidth="1"/>
    <col min="9479" max="9479" width="4.44140625" style="721" customWidth="1"/>
    <col min="9480" max="9728" width="10.77734375" style="721"/>
    <col min="9729" max="9729" width="67.77734375" style="721" customWidth="1"/>
    <col min="9730" max="9730" width="4.88671875" style="721" customWidth="1"/>
    <col min="9731" max="9731" width="6.44140625" style="721" bestFit="1" customWidth="1"/>
    <col min="9732" max="9732" width="80.5546875" style="721" customWidth="1"/>
    <col min="9733" max="9733" width="5.21875" style="721" customWidth="1"/>
    <col min="9734" max="9734" width="6.44140625" style="721" bestFit="1" customWidth="1"/>
    <col min="9735" max="9735" width="4.44140625" style="721" customWidth="1"/>
    <col min="9736" max="9984" width="10.77734375" style="721"/>
    <col min="9985" max="9985" width="67.77734375" style="721" customWidth="1"/>
    <col min="9986" max="9986" width="4.88671875" style="721" customWidth="1"/>
    <col min="9987" max="9987" width="6.44140625" style="721" bestFit="1" customWidth="1"/>
    <col min="9988" max="9988" width="80.5546875" style="721" customWidth="1"/>
    <col min="9989" max="9989" width="5.21875" style="721" customWidth="1"/>
    <col min="9990" max="9990" width="6.44140625" style="721" bestFit="1" customWidth="1"/>
    <col min="9991" max="9991" width="4.44140625" style="721" customWidth="1"/>
    <col min="9992" max="10240" width="10.77734375" style="721"/>
    <col min="10241" max="10241" width="67.77734375" style="721" customWidth="1"/>
    <col min="10242" max="10242" width="4.88671875" style="721" customWidth="1"/>
    <col min="10243" max="10243" width="6.44140625" style="721" bestFit="1" customWidth="1"/>
    <col min="10244" max="10244" width="80.5546875" style="721" customWidth="1"/>
    <col min="10245" max="10245" width="5.21875" style="721" customWidth="1"/>
    <col min="10246" max="10246" width="6.44140625" style="721" bestFit="1" customWidth="1"/>
    <col min="10247" max="10247" width="4.44140625" style="721" customWidth="1"/>
    <col min="10248" max="10496" width="10.77734375" style="721"/>
    <col min="10497" max="10497" width="67.77734375" style="721" customWidth="1"/>
    <col min="10498" max="10498" width="4.88671875" style="721" customWidth="1"/>
    <col min="10499" max="10499" width="6.44140625" style="721" bestFit="1" customWidth="1"/>
    <col min="10500" max="10500" width="80.5546875" style="721" customWidth="1"/>
    <col min="10501" max="10501" width="5.21875" style="721" customWidth="1"/>
    <col min="10502" max="10502" width="6.44140625" style="721" bestFit="1" customWidth="1"/>
    <col min="10503" max="10503" width="4.44140625" style="721" customWidth="1"/>
    <col min="10504" max="10752" width="10.77734375" style="721"/>
    <col min="10753" max="10753" width="67.77734375" style="721" customWidth="1"/>
    <col min="10754" max="10754" width="4.88671875" style="721" customWidth="1"/>
    <col min="10755" max="10755" width="6.44140625" style="721" bestFit="1" customWidth="1"/>
    <col min="10756" max="10756" width="80.5546875" style="721" customWidth="1"/>
    <col min="10757" max="10757" width="5.21875" style="721" customWidth="1"/>
    <col min="10758" max="10758" width="6.44140625" style="721" bestFit="1" customWidth="1"/>
    <col min="10759" max="10759" width="4.44140625" style="721" customWidth="1"/>
    <col min="10760" max="11008" width="10.77734375" style="721"/>
    <col min="11009" max="11009" width="67.77734375" style="721" customWidth="1"/>
    <col min="11010" max="11010" width="4.88671875" style="721" customWidth="1"/>
    <col min="11011" max="11011" width="6.44140625" style="721" bestFit="1" customWidth="1"/>
    <col min="11012" max="11012" width="80.5546875" style="721" customWidth="1"/>
    <col min="11013" max="11013" width="5.21875" style="721" customWidth="1"/>
    <col min="11014" max="11014" width="6.44140625" style="721" bestFit="1" customWidth="1"/>
    <col min="11015" max="11015" width="4.44140625" style="721" customWidth="1"/>
    <col min="11016" max="11264" width="10.77734375" style="721"/>
    <col min="11265" max="11265" width="67.77734375" style="721" customWidth="1"/>
    <col min="11266" max="11266" width="4.88671875" style="721" customWidth="1"/>
    <col min="11267" max="11267" width="6.44140625" style="721" bestFit="1" customWidth="1"/>
    <col min="11268" max="11268" width="80.5546875" style="721" customWidth="1"/>
    <col min="11269" max="11269" width="5.21875" style="721" customWidth="1"/>
    <col min="11270" max="11270" width="6.44140625" style="721" bestFit="1" customWidth="1"/>
    <col min="11271" max="11271" width="4.44140625" style="721" customWidth="1"/>
    <col min="11272" max="11520" width="10.77734375" style="721"/>
    <col min="11521" max="11521" width="67.77734375" style="721" customWidth="1"/>
    <col min="11522" max="11522" width="4.88671875" style="721" customWidth="1"/>
    <col min="11523" max="11523" width="6.44140625" style="721" bestFit="1" customWidth="1"/>
    <col min="11524" max="11524" width="80.5546875" style="721" customWidth="1"/>
    <col min="11525" max="11525" width="5.21875" style="721" customWidth="1"/>
    <col min="11526" max="11526" width="6.44140625" style="721" bestFit="1" customWidth="1"/>
    <col min="11527" max="11527" width="4.44140625" style="721" customWidth="1"/>
    <col min="11528" max="11776" width="10.77734375" style="721"/>
    <col min="11777" max="11777" width="67.77734375" style="721" customWidth="1"/>
    <col min="11778" max="11778" width="4.88671875" style="721" customWidth="1"/>
    <col min="11779" max="11779" width="6.44140625" style="721" bestFit="1" customWidth="1"/>
    <col min="11780" max="11780" width="80.5546875" style="721" customWidth="1"/>
    <col min="11781" max="11781" width="5.21875" style="721" customWidth="1"/>
    <col min="11782" max="11782" width="6.44140625" style="721" bestFit="1" customWidth="1"/>
    <col min="11783" max="11783" width="4.44140625" style="721" customWidth="1"/>
    <col min="11784" max="12032" width="10.77734375" style="721"/>
    <col min="12033" max="12033" width="67.77734375" style="721" customWidth="1"/>
    <col min="12034" max="12034" width="4.88671875" style="721" customWidth="1"/>
    <col min="12035" max="12035" width="6.44140625" style="721" bestFit="1" customWidth="1"/>
    <col min="12036" max="12036" width="80.5546875" style="721" customWidth="1"/>
    <col min="12037" max="12037" width="5.21875" style="721" customWidth="1"/>
    <col min="12038" max="12038" width="6.44140625" style="721" bestFit="1" customWidth="1"/>
    <col min="12039" max="12039" width="4.44140625" style="721" customWidth="1"/>
    <col min="12040" max="12288" width="10.77734375" style="721"/>
    <col min="12289" max="12289" width="67.77734375" style="721" customWidth="1"/>
    <col min="12290" max="12290" width="4.88671875" style="721" customWidth="1"/>
    <col min="12291" max="12291" width="6.44140625" style="721" bestFit="1" customWidth="1"/>
    <col min="12292" max="12292" width="80.5546875" style="721" customWidth="1"/>
    <col min="12293" max="12293" width="5.21875" style="721" customWidth="1"/>
    <col min="12294" max="12294" width="6.44140625" style="721" bestFit="1" customWidth="1"/>
    <col min="12295" max="12295" width="4.44140625" style="721" customWidth="1"/>
    <col min="12296" max="12544" width="10.77734375" style="721"/>
    <col min="12545" max="12545" width="67.77734375" style="721" customWidth="1"/>
    <col min="12546" max="12546" width="4.88671875" style="721" customWidth="1"/>
    <col min="12547" max="12547" width="6.44140625" style="721" bestFit="1" customWidth="1"/>
    <col min="12548" max="12548" width="80.5546875" style="721" customWidth="1"/>
    <col min="12549" max="12549" width="5.21875" style="721" customWidth="1"/>
    <col min="12550" max="12550" width="6.44140625" style="721" bestFit="1" customWidth="1"/>
    <col min="12551" max="12551" width="4.44140625" style="721" customWidth="1"/>
    <col min="12552" max="12800" width="10.77734375" style="721"/>
    <col min="12801" max="12801" width="67.77734375" style="721" customWidth="1"/>
    <col min="12802" max="12802" width="4.88671875" style="721" customWidth="1"/>
    <col min="12803" max="12803" width="6.44140625" style="721" bestFit="1" customWidth="1"/>
    <col min="12804" max="12804" width="80.5546875" style="721" customWidth="1"/>
    <col min="12805" max="12805" width="5.21875" style="721" customWidth="1"/>
    <col min="12806" max="12806" width="6.44140625" style="721" bestFit="1" customWidth="1"/>
    <col min="12807" max="12807" width="4.44140625" style="721" customWidth="1"/>
    <col min="12808" max="13056" width="10.77734375" style="721"/>
    <col min="13057" max="13057" width="67.77734375" style="721" customWidth="1"/>
    <col min="13058" max="13058" width="4.88671875" style="721" customWidth="1"/>
    <col min="13059" max="13059" width="6.44140625" style="721" bestFit="1" customWidth="1"/>
    <col min="13060" max="13060" width="80.5546875" style="721" customWidth="1"/>
    <col min="13061" max="13061" width="5.21875" style="721" customWidth="1"/>
    <col min="13062" max="13062" width="6.44140625" style="721" bestFit="1" customWidth="1"/>
    <col min="13063" max="13063" width="4.44140625" style="721" customWidth="1"/>
    <col min="13064" max="13312" width="10.77734375" style="721"/>
    <col min="13313" max="13313" width="67.77734375" style="721" customWidth="1"/>
    <col min="13314" max="13314" width="4.88671875" style="721" customWidth="1"/>
    <col min="13315" max="13315" width="6.44140625" style="721" bestFit="1" customWidth="1"/>
    <col min="13316" max="13316" width="80.5546875" style="721" customWidth="1"/>
    <col min="13317" max="13317" width="5.21875" style="721" customWidth="1"/>
    <col min="13318" max="13318" width="6.44140625" style="721" bestFit="1" customWidth="1"/>
    <col min="13319" max="13319" width="4.44140625" style="721" customWidth="1"/>
    <col min="13320" max="13568" width="10.77734375" style="721"/>
    <col min="13569" max="13569" width="67.77734375" style="721" customWidth="1"/>
    <col min="13570" max="13570" width="4.88671875" style="721" customWidth="1"/>
    <col min="13571" max="13571" width="6.44140625" style="721" bestFit="1" customWidth="1"/>
    <col min="13572" max="13572" width="80.5546875" style="721" customWidth="1"/>
    <col min="13573" max="13573" width="5.21875" style="721" customWidth="1"/>
    <col min="13574" max="13574" width="6.44140625" style="721" bestFit="1" customWidth="1"/>
    <col min="13575" max="13575" width="4.44140625" style="721" customWidth="1"/>
    <col min="13576" max="13824" width="10.77734375" style="721"/>
    <col min="13825" max="13825" width="67.77734375" style="721" customWidth="1"/>
    <col min="13826" max="13826" width="4.88671875" style="721" customWidth="1"/>
    <col min="13827" max="13827" width="6.44140625" style="721" bestFit="1" customWidth="1"/>
    <col min="13828" max="13828" width="80.5546875" style="721" customWidth="1"/>
    <col min="13829" max="13829" width="5.21875" style="721" customWidth="1"/>
    <col min="13830" max="13830" width="6.44140625" style="721" bestFit="1" customWidth="1"/>
    <col min="13831" max="13831" width="4.44140625" style="721" customWidth="1"/>
    <col min="13832" max="14080" width="10.77734375" style="721"/>
    <col min="14081" max="14081" width="67.77734375" style="721" customWidth="1"/>
    <col min="14082" max="14082" width="4.88671875" style="721" customWidth="1"/>
    <col min="14083" max="14083" width="6.44140625" style="721" bestFit="1" customWidth="1"/>
    <col min="14084" max="14084" width="80.5546875" style="721" customWidth="1"/>
    <col min="14085" max="14085" width="5.21875" style="721" customWidth="1"/>
    <col min="14086" max="14086" width="6.44140625" style="721" bestFit="1" customWidth="1"/>
    <col min="14087" max="14087" width="4.44140625" style="721" customWidth="1"/>
    <col min="14088" max="14336" width="10.77734375" style="721"/>
    <col min="14337" max="14337" width="67.77734375" style="721" customWidth="1"/>
    <col min="14338" max="14338" width="4.88671875" style="721" customWidth="1"/>
    <col min="14339" max="14339" width="6.44140625" style="721" bestFit="1" customWidth="1"/>
    <col min="14340" max="14340" width="80.5546875" style="721" customWidth="1"/>
    <col min="14341" max="14341" width="5.21875" style="721" customWidth="1"/>
    <col min="14342" max="14342" width="6.44140625" style="721" bestFit="1" customWidth="1"/>
    <col min="14343" max="14343" width="4.44140625" style="721" customWidth="1"/>
    <col min="14344" max="14592" width="10.77734375" style="721"/>
    <col min="14593" max="14593" width="67.77734375" style="721" customWidth="1"/>
    <col min="14594" max="14594" width="4.88671875" style="721" customWidth="1"/>
    <col min="14595" max="14595" width="6.44140625" style="721" bestFit="1" customWidth="1"/>
    <col min="14596" max="14596" width="80.5546875" style="721" customWidth="1"/>
    <col min="14597" max="14597" width="5.21875" style="721" customWidth="1"/>
    <col min="14598" max="14598" width="6.44140625" style="721" bestFit="1" customWidth="1"/>
    <col min="14599" max="14599" width="4.44140625" style="721" customWidth="1"/>
    <col min="14600" max="14848" width="10.77734375" style="721"/>
    <col min="14849" max="14849" width="67.77734375" style="721" customWidth="1"/>
    <col min="14850" max="14850" width="4.88671875" style="721" customWidth="1"/>
    <col min="14851" max="14851" width="6.44140625" style="721" bestFit="1" customWidth="1"/>
    <col min="14852" max="14852" width="80.5546875" style="721" customWidth="1"/>
    <col min="14853" max="14853" width="5.21875" style="721" customWidth="1"/>
    <col min="14854" max="14854" width="6.44140625" style="721" bestFit="1" customWidth="1"/>
    <col min="14855" max="14855" width="4.44140625" style="721" customWidth="1"/>
    <col min="14856" max="15104" width="10.77734375" style="721"/>
    <col min="15105" max="15105" width="67.77734375" style="721" customWidth="1"/>
    <col min="15106" max="15106" width="4.88671875" style="721" customWidth="1"/>
    <col min="15107" max="15107" width="6.44140625" style="721" bestFit="1" customWidth="1"/>
    <col min="15108" max="15108" width="80.5546875" style="721" customWidth="1"/>
    <col min="15109" max="15109" width="5.21875" style="721" customWidth="1"/>
    <col min="15110" max="15110" width="6.44140625" style="721" bestFit="1" customWidth="1"/>
    <col min="15111" max="15111" width="4.44140625" style="721" customWidth="1"/>
    <col min="15112" max="15360" width="10.77734375" style="721"/>
    <col min="15361" max="15361" width="67.77734375" style="721" customWidth="1"/>
    <col min="15362" max="15362" width="4.88671875" style="721" customWidth="1"/>
    <col min="15363" max="15363" width="6.44140625" style="721" bestFit="1" customWidth="1"/>
    <col min="15364" max="15364" width="80.5546875" style="721" customWidth="1"/>
    <col min="15365" max="15365" width="5.21875" style="721" customWidth="1"/>
    <col min="15366" max="15366" width="6.44140625" style="721" bestFit="1" customWidth="1"/>
    <col min="15367" max="15367" width="4.44140625" style="721" customWidth="1"/>
    <col min="15368" max="15616" width="10.77734375" style="721"/>
    <col min="15617" max="15617" width="67.77734375" style="721" customWidth="1"/>
    <col min="15618" max="15618" width="4.88671875" style="721" customWidth="1"/>
    <col min="15619" max="15619" width="6.44140625" style="721" bestFit="1" customWidth="1"/>
    <col min="15620" max="15620" width="80.5546875" style="721" customWidth="1"/>
    <col min="15621" max="15621" width="5.21875" style="721" customWidth="1"/>
    <col min="15622" max="15622" width="6.44140625" style="721" bestFit="1" customWidth="1"/>
    <col min="15623" max="15623" width="4.44140625" style="721" customWidth="1"/>
    <col min="15624" max="15872" width="10.77734375" style="721"/>
    <col min="15873" max="15873" width="67.77734375" style="721" customWidth="1"/>
    <col min="15874" max="15874" width="4.88671875" style="721" customWidth="1"/>
    <col min="15875" max="15875" width="6.44140625" style="721" bestFit="1" customWidth="1"/>
    <col min="15876" max="15876" width="80.5546875" style="721" customWidth="1"/>
    <col min="15877" max="15877" width="5.21875" style="721" customWidth="1"/>
    <col min="15878" max="15878" width="6.44140625" style="721" bestFit="1" customWidth="1"/>
    <col min="15879" max="15879" width="4.44140625" style="721" customWidth="1"/>
    <col min="15880" max="16128" width="10.77734375" style="721"/>
    <col min="16129" max="16129" width="67.77734375" style="721" customWidth="1"/>
    <col min="16130" max="16130" width="4.88671875" style="721" customWidth="1"/>
    <col min="16131" max="16131" width="6.44140625" style="721" bestFit="1" customWidth="1"/>
    <col min="16132" max="16132" width="80.5546875" style="721" customWidth="1"/>
    <col min="16133" max="16133" width="5.21875" style="721" customWidth="1"/>
    <col min="16134" max="16134" width="6.44140625" style="721" bestFit="1" customWidth="1"/>
    <col min="16135" max="16135" width="4.44140625" style="721" customWidth="1"/>
    <col min="16136" max="16384" width="10.77734375" style="721"/>
  </cols>
  <sheetData>
    <row r="1" spans="1:7" ht="15" customHeight="1" thickBot="1" x14ac:dyDescent="0.45">
      <c r="A1" s="533" t="s">
        <v>0</v>
      </c>
      <c r="B1" s="534"/>
      <c r="C1" s="534"/>
      <c r="D1" s="534"/>
      <c r="E1" s="534"/>
      <c r="F1" s="535"/>
    </row>
    <row r="2" spans="1:7" ht="15" x14ac:dyDescent="0.4">
      <c r="A2" s="216" t="s">
        <v>1</v>
      </c>
      <c r="B2" s="536" t="s">
        <v>134</v>
      </c>
      <c r="C2" s="536"/>
      <c r="D2" s="536"/>
      <c r="E2" s="536"/>
      <c r="F2" s="536"/>
    </row>
    <row r="3" spans="1:7" ht="14.1" x14ac:dyDescent="0.4">
      <c r="A3" s="217" t="s">
        <v>2</v>
      </c>
      <c r="B3" s="537" t="str">
        <f>'Feuille récapitulative'!B12:F12</f>
        <v>EP1 - Histoire de l'art de l'ameublement - Analyse formelle et stylistique</v>
      </c>
      <c r="C3" s="538"/>
      <c r="D3" s="538"/>
      <c r="E3" s="538"/>
      <c r="F3" s="539"/>
    </row>
    <row r="4" spans="1:7" x14ac:dyDescent="0.4">
      <c r="A4" s="218" t="s">
        <v>37</v>
      </c>
      <c r="B4" s="540">
        <f>'Feuille récapitulative'!B24:F24</f>
        <v>3</v>
      </c>
      <c r="C4" s="541"/>
      <c r="D4" s="541"/>
      <c r="E4" s="541"/>
      <c r="F4" s="542"/>
    </row>
    <row r="5" spans="1:7" x14ac:dyDescent="0.4">
      <c r="A5" s="217" t="s">
        <v>3</v>
      </c>
      <c r="B5" s="530" t="str">
        <f>'Feuille récapitulative'!B4:F4</f>
        <v xml:space="preserve">LPO XXX </v>
      </c>
      <c r="C5" s="531"/>
      <c r="D5" s="531"/>
      <c r="E5" s="531"/>
      <c r="F5" s="532"/>
    </row>
    <row r="6" spans="1:7" x14ac:dyDescent="0.4">
      <c r="A6" s="217" t="s">
        <v>22</v>
      </c>
      <c r="B6" s="530" t="str">
        <f>'Feuille récapitulative'!B5:F5</f>
        <v>2017 / 2019</v>
      </c>
      <c r="C6" s="531"/>
      <c r="D6" s="531"/>
      <c r="E6" s="531"/>
      <c r="F6" s="532"/>
    </row>
    <row r="7" spans="1:7" x14ac:dyDescent="0.4">
      <c r="A7" s="217" t="s">
        <v>5</v>
      </c>
      <c r="B7" s="543" t="str">
        <f>'Feuille récapitulative'!B6:F6</f>
        <v xml:space="preserve">NOM Candidat 1 </v>
      </c>
      <c r="C7" s="544"/>
      <c r="D7" s="544"/>
      <c r="E7" s="544"/>
      <c r="F7" s="545"/>
    </row>
    <row r="8" spans="1:7" x14ac:dyDescent="0.4">
      <c r="A8" s="217" t="s">
        <v>6</v>
      </c>
      <c r="B8" s="543" t="str">
        <f>'Feuille récapitulative'!B7:F7</f>
        <v xml:space="preserve">Prénom candidat </v>
      </c>
      <c r="C8" s="544"/>
      <c r="D8" s="544"/>
      <c r="E8" s="544"/>
      <c r="F8" s="545"/>
    </row>
    <row r="9" spans="1:7" x14ac:dyDescent="0.4">
      <c r="A9" s="217" t="s">
        <v>4</v>
      </c>
      <c r="B9" s="546" t="str">
        <f>'Feuille récapitulative'!B15:F15</f>
        <v>Date</v>
      </c>
      <c r="C9" s="547"/>
      <c r="D9" s="547"/>
      <c r="E9" s="547"/>
      <c r="F9" s="548"/>
    </row>
    <row r="10" spans="1:7" ht="12.6" thickBot="1" x14ac:dyDescent="0.45">
      <c r="A10" s="219" t="s">
        <v>23</v>
      </c>
      <c r="B10" s="549" t="str">
        <f>'Feuille récapitulative'!B9:F9</f>
        <v xml:space="preserve">LPO XXX </v>
      </c>
      <c r="C10" s="550"/>
      <c r="D10" s="550"/>
      <c r="E10" s="550"/>
      <c r="F10" s="551"/>
    </row>
    <row r="11" spans="1:7" s="310" customFormat="1" ht="12.6" thickBot="1" x14ac:dyDescent="0.45">
      <c r="A11" s="553"/>
      <c r="B11" s="553"/>
      <c r="C11" s="553"/>
      <c r="D11" s="553"/>
      <c r="E11" s="553"/>
      <c r="F11" s="553"/>
    </row>
    <row r="12" spans="1:7" ht="12.6" thickBot="1" x14ac:dyDescent="0.45">
      <c r="A12" s="718" t="s">
        <v>24</v>
      </c>
      <c r="B12" s="719"/>
      <c r="C12" s="719"/>
      <c r="D12" s="719"/>
      <c r="E12" s="719"/>
      <c r="F12" s="720"/>
    </row>
    <row r="13" spans="1:7" ht="104.25" customHeight="1" thickBot="1" x14ac:dyDescent="0.45">
      <c r="A13" s="552"/>
      <c r="B13" s="553"/>
      <c r="C13" s="553"/>
      <c r="D13" s="553"/>
      <c r="E13" s="553"/>
      <c r="F13" s="554"/>
    </row>
    <row r="14" spans="1:7" ht="14.1" customHeight="1" thickBot="1" x14ac:dyDescent="0.45">
      <c r="A14" s="722" t="s">
        <v>25</v>
      </c>
      <c r="B14" s="723"/>
      <c r="C14" s="723"/>
      <c r="D14" s="723"/>
      <c r="E14" s="723"/>
      <c r="F14" s="724"/>
    </row>
    <row r="15" spans="1:7" ht="25.5" customHeight="1" x14ac:dyDescent="0.4">
      <c r="A15" s="725" t="s">
        <v>130</v>
      </c>
      <c r="B15" s="726" t="s">
        <v>41</v>
      </c>
      <c r="C15" s="239"/>
      <c r="D15" s="727"/>
      <c r="E15" s="728"/>
      <c r="F15" s="223"/>
    </row>
    <row r="16" spans="1:7" ht="25.5" customHeight="1" x14ac:dyDescent="0.4">
      <c r="A16" s="729" t="s">
        <v>371</v>
      </c>
      <c r="B16" s="186" t="s">
        <v>369</v>
      </c>
      <c r="C16" s="240"/>
      <c r="D16" s="730"/>
      <c r="E16" s="731"/>
      <c r="F16" s="224"/>
      <c r="G16" s="732"/>
    </row>
    <row r="17" spans="1:8" ht="25.5" customHeight="1" thickBot="1" x14ac:dyDescent="0.45">
      <c r="A17" s="733" t="s">
        <v>372</v>
      </c>
      <c r="B17" s="734" t="s">
        <v>370</v>
      </c>
      <c r="C17" s="280"/>
      <c r="D17" s="735"/>
      <c r="E17" s="736"/>
      <c r="F17" s="737"/>
      <c r="G17" s="732"/>
    </row>
    <row r="18" spans="1:8" ht="14.25" customHeight="1" thickBot="1" x14ac:dyDescent="0.45">
      <c r="A18" s="738" t="s">
        <v>31</v>
      </c>
      <c r="B18" s="739"/>
      <c r="C18" s="739"/>
      <c r="D18" s="739"/>
      <c r="E18" s="739"/>
      <c r="F18" s="740"/>
    </row>
    <row r="19" spans="1:8" ht="12.6" thickBot="1" x14ac:dyDescent="0.45">
      <c r="A19" s="718" t="s">
        <v>440</v>
      </c>
      <c r="B19" s="719"/>
      <c r="C19" s="719"/>
      <c r="D19" s="719"/>
      <c r="E19" s="719"/>
      <c r="F19" s="720"/>
    </row>
    <row r="20" spans="1:8" ht="14.1" customHeight="1" x14ac:dyDescent="0.4">
      <c r="A20" s="741" t="s">
        <v>360</v>
      </c>
      <c r="B20" s="742"/>
      <c r="C20" s="742"/>
      <c r="D20" s="742"/>
      <c r="E20" s="742"/>
      <c r="F20" s="743"/>
    </row>
    <row r="21" spans="1:8" ht="27.3" customHeight="1" x14ac:dyDescent="0.4">
      <c r="A21" s="744" t="s">
        <v>394</v>
      </c>
      <c r="B21" s="745"/>
      <c r="C21" s="188"/>
      <c r="D21" s="746" t="s">
        <v>359</v>
      </c>
      <c r="E21" s="746"/>
      <c r="F21" s="29"/>
      <c r="H21" s="747"/>
    </row>
    <row r="22" spans="1:8" ht="13.5" customHeight="1" x14ac:dyDescent="0.4">
      <c r="A22" s="748" t="s">
        <v>357</v>
      </c>
      <c r="B22" s="749"/>
      <c r="C22" s="195"/>
      <c r="D22" s="749" t="s">
        <v>488</v>
      </c>
      <c r="E22" s="749"/>
      <c r="F22" s="29"/>
    </row>
    <row r="23" spans="1:8" ht="12.75" customHeight="1" x14ac:dyDescent="0.4">
      <c r="A23" s="748" t="s">
        <v>484</v>
      </c>
      <c r="B23" s="749"/>
      <c r="C23" s="195"/>
      <c r="D23" s="749" t="s">
        <v>489</v>
      </c>
      <c r="E23" s="749"/>
      <c r="F23" s="29"/>
    </row>
    <row r="24" spans="1:8" ht="12.75" customHeight="1" x14ac:dyDescent="0.4">
      <c r="A24" s="748" t="s">
        <v>485</v>
      </c>
      <c r="B24" s="749"/>
      <c r="C24" s="195"/>
      <c r="D24" s="749" t="s">
        <v>490</v>
      </c>
      <c r="E24" s="749"/>
      <c r="F24" s="29"/>
    </row>
    <row r="25" spans="1:8" ht="12.75" customHeight="1" x14ac:dyDescent="0.4">
      <c r="A25" s="748" t="s">
        <v>486</v>
      </c>
      <c r="B25" s="749"/>
      <c r="C25" s="195"/>
      <c r="D25" s="749" t="s">
        <v>491</v>
      </c>
      <c r="E25" s="749"/>
      <c r="F25" s="29"/>
    </row>
    <row r="26" spans="1:8" ht="12.75" customHeight="1" x14ac:dyDescent="0.4">
      <c r="A26" s="748" t="s">
        <v>433</v>
      </c>
      <c r="B26" s="749"/>
      <c r="C26" s="195"/>
      <c r="D26" s="749" t="s">
        <v>492</v>
      </c>
      <c r="E26" s="749"/>
      <c r="F26" s="29"/>
    </row>
    <row r="27" spans="1:8" ht="12.75" customHeight="1" x14ac:dyDescent="0.4">
      <c r="A27" s="748" t="s">
        <v>354</v>
      </c>
      <c r="B27" s="749"/>
      <c r="C27" s="195"/>
      <c r="D27" s="749" t="s">
        <v>493</v>
      </c>
      <c r="E27" s="749"/>
      <c r="F27" s="29"/>
    </row>
    <row r="28" spans="1:8" ht="12.75" customHeight="1" x14ac:dyDescent="0.4">
      <c r="A28" s="750" t="s">
        <v>487</v>
      </c>
      <c r="B28" s="751"/>
      <c r="C28" s="195"/>
      <c r="D28" s="752"/>
      <c r="E28" s="752"/>
      <c r="F28" s="29"/>
    </row>
    <row r="29" spans="1:8" ht="13.5" customHeight="1" x14ac:dyDescent="0.4">
      <c r="A29" s="748" t="s">
        <v>358</v>
      </c>
      <c r="B29" s="749"/>
      <c r="C29" s="188"/>
      <c r="D29" s="753"/>
      <c r="E29" s="753"/>
      <c r="F29" s="29"/>
    </row>
    <row r="30" spans="1:8" ht="13.5" customHeight="1" thickBot="1" x14ac:dyDescent="0.45">
      <c r="A30" s="748"/>
      <c r="B30" s="749"/>
      <c r="C30" s="191"/>
      <c r="D30" s="754"/>
      <c r="E30" s="754"/>
      <c r="F30" s="29"/>
    </row>
    <row r="31" spans="1:8" ht="12.75" customHeight="1" thickBot="1" x14ac:dyDescent="0.45">
      <c r="A31" s="755" t="s">
        <v>33</v>
      </c>
      <c r="B31" s="756"/>
      <c r="C31" s="756"/>
      <c r="D31" s="756"/>
      <c r="E31" s="756"/>
      <c r="F31" s="757"/>
    </row>
  </sheetData>
  <sheetProtection algorithmName="SHA-512" hashValue="FX+/UPPlgvAhS4qUz4lfRIK/pviro9cfdG6Hik+XoLhLp9oynDM150we9ZuHmr45Vr5YiKDQddtsC3EQw/fihw==" saltValue="B/ypPUq7w04/7l7cwGk+Ww==" spinCount="100000" sheet="1" formatCells="0" formatColumns="0" formatRows="0" insertColumns="0" insertRows="0" insertHyperlinks="0" deleteColumns="0" deleteRows="0" sort="0" autoFilter="0" pivotTables="0"/>
  <mergeCells count="38">
    <mergeCell ref="D30:E30"/>
    <mergeCell ref="A21:B21"/>
    <mergeCell ref="A31:F31"/>
    <mergeCell ref="A22:B22"/>
    <mergeCell ref="A23:B23"/>
    <mergeCell ref="A24:B24"/>
    <mergeCell ref="A25:B25"/>
    <mergeCell ref="A26:B26"/>
    <mergeCell ref="A27:B27"/>
    <mergeCell ref="A28:B28"/>
    <mergeCell ref="D21:E21"/>
    <mergeCell ref="D22:E22"/>
    <mergeCell ref="D23:E23"/>
    <mergeCell ref="D24:E24"/>
    <mergeCell ref="D25:E25"/>
    <mergeCell ref="D26:E26"/>
    <mergeCell ref="D27:E27"/>
    <mergeCell ref="A13:F13"/>
    <mergeCell ref="A14:F14"/>
    <mergeCell ref="A18:F18"/>
    <mergeCell ref="A19:F19"/>
    <mergeCell ref="A20:F20"/>
    <mergeCell ref="D28:E28"/>
    <mergeCell ref="A29:B29"/>
    <mergeCell ref="A30:B30"/>
    <mergeCell ref="B6:F6"/>
    <mergeCell ref="A1:F1"/>
    <mergeCell ref="B2:F2"/>
    <mergeCell ref="B3:F3"/>
    <mergeCell ref="B4:F4"/>
    <mergeCell ref="B5:F5"/>
    <mergeCell ref="D29:E29"/>
    <mergeCell ref="B7:F7"/>
    <mergeCell ref="B8:F8"/>
    <mergeCell ref="B9:F9"/>
    <mergeCell ref="B10:F10"/>
    <mergeCell ref="A11:F11"/>
    <mergeCell ref="A12:F12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8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79E4D-2943-454A-B30B-211151C67154}">
  <sheetPr>
    <pageSetUpPr fitToPage="1"/>
  </sheetPr>
  <dimension ref="A1:AA44"/>
  <sheetViews>
    <sheetView zoomScale="80" zoomScaleNormal="80" zoomScalePageLayoutView="125" workbookViewId="0">
      <selection activeCell="B3" sqref="B3"/>
    </sheetView>
  </sheetViews>
  <sheetFormatPr baseColWidth="10" defaultColWidth="11.44140625" defaultRowHeight="12.3" x14ac:dyDescent="0.4"/>
  <cols>
    <col min="1" max="1" width="10.5546875" style="329" customWidth="1"/>
    <col min="2" max="2" width="57.5546875" style="330" customWidth="1"/>
    <col min="3" max="3" width="57.5546875" style="310" customWidth="1"/>
    <col min="4" max="4" width="3.77734375" style="321" customWidth="1"/>
    <col min="5" max="8" width="3.77734375" style="314" customWidth="1"/>
    <col min="9" max="9" width="3.33203125" style="315" customWidth="1"/>
    <col min="10" max="10" width="11.33203125" style="4" hidden="1" customWidth="1"/>
    <col min="11" max="11" width="12.77734375" style="4" hidden="1" customWidth="1"/>
    <col min="12" max="12" width="15.6640625" style="4" hidden="1" customWidth="1"/>
    <col min="13" max="13" width="15.6640625" style="11" hidden="1" customWidth="1"/>
    <col min="14" max="14" width="3.77734375" style="159" hidden="1" customWidth="1"/>
    <col min="15" max="15" width="4.88671875" style="159" hidden="1" customWidth="1"/>
    <col min="16" max="16" width="15.6640625" style="318" customWidth="1"/>
    <col min="17" max="17" width="10.33203125" style="318" customWidth="1"/>
    <col min="18" max="18" width="6.44140625" style="318" customWidth="1"/>
    <col min="19" max="19" width="10.6640625" style="318" customWidth="1"/>
    <col min="20" max="20" width="12.109375" style="318" customWidth="1"/>
    <col min="21" max="22" width="3.88671875" style="318" customWidth="1"/>
    <col min="23" max="23" width="11.44140625" style="318"/>
    <col min="24" max="25" width="11.44140625" style="319"/>
    <col min="26" max="26" width="11.44140625" style="320"/>
    <col min="27" max="16384" width="11.44140625" style="310"/>
  </cols>
  <sheetData>
    <row r="1" spans="1:27" ht="15" x14ac:dyDescent="0.4">
      <c r="A1" s="308" t="s">
        <v>39</v>
      </c>
      <c r="B1" s="309" t="str">
        <f>'Feuille récapitulative'!B6:F6</f>
        <v xml:space="preserve">NOM Candidat 1 </v>
      </c>
      <c r="D1" s="311"/>
      <c r="E1" s="312"/>
      <c r="F1" s="313"/>
    </row>
    <row r="2" spans="1:27" ht="15" x14ac:dyDescent="0.4">
      <c r="A2" s="308" t="s">
        <v>7</v>
      </c>
      <c r="B2" s="309" t="str">
        <f>'Feuille récapitulative'!B7:F7</f>
        <v xml:space="preserve">Prénom candidat </v>
      </c>
      <c r="E2" s="309"/>
      <c r="F2" s="309"/>
      <c r="G2" s="309"/>
      <c r="H2" s="309"/>
      <c r="I2" s="309"/>
      <c r="M2" s="285"/>
      <c r="Z2" s="319"/>
      <c r="AA2" s="320"/>
    </row>
    <row r="3" spans="1:27" ht="15.3" thickBot="1" x14ac:dyDescent="0.45">
      <c r="A3" s="308" t="s">
        <v>40</v>
      </c>
      <c r="B3" s="758" t="str">
        <f>'Feuille récapitulative'!B15:F15</f>
        <v>Date</v>
      </c>
      <c r="E3" s="309"/>
      <c r="F3" s="309"/>
      <c r="G3" s="309"/>
      <c r="H3" s="309"/>
      <c r="I3" s="309"/>
      <c r="J3" s="287"/>
      <c r="K3" s="287"/>
      <c r="L3" s="12" t="s">
        <v>8</v>
      </c>
    </row>
    <row r="4" spans="1:27" ht="18" customHeight="1" thickBot="1" x14ac:dyDescent="0.45">
      <c r="A4" s="588" t="s">
        <v>477</v>
      </c>
      <c r="B4" s="589"/>
      <c r="C4" s="589"/>
      <c r="D4" s="589"/>
      <c r="E4" s="589"/>
      <c r="F4" s="589"/>
      <c r="G4" s="589"/>
      <c r="H4" s="589"/>
      <c r="I4" s="590"/>
      <c r="J4" s="96"/>
      <c r="K4" s="96"/>
      <c r="L4" s="12"/>
    </row>
    <row r="5" spans="1:27" ht="14.1" customHeight="1" thickBot="1" x14ac:dyDescent="0.45">
      <c r="A5" s="598" t="s">
        <v>10</v>
      </c>
      <c r="B5" s="599"/>
      <c r="C5" s="286" t="s">
        <v>38</v>
      </c>
      <c r="D5" s="124" t="s">
        <v>11</v>
      </c>
      <c r="E5" s="139">
        <v>0</v>
      </c>
      <c r="F5" s="144" t="s">
        <v>34</v>
      </c>
      <c r="G5" s="145" t="s">
        <v>35</v>
      </c>
      <c r="H5" s="150" t="s">
        <v>36</v>
      </c>
      <c r="I5" s="171"/>
      <c r="J5" s="109" t="s">
        <v>8</v>
      </c>
      <c r="K5" s="95" t="s">
        <v>20</v>
      </c>
      <c r="L5" s="13" t="s">
        <v>12</v>
      </c>
      <c r="M5" s="14" t="s">
        <v>13</v>
      </c>
    </row>
    <row r="6" spans="1:27" ht="14.1" customHeight="1" thickBot="1" x14ac:dyDescent="0.45">
      <c r="A6" s="591" t="s">
        <v>568</v>
      </c>
      <c r="B6" s="592"/>
      <c r="C6" s="592"/>
      <c r="D6" s="592"/>
      <c r="E6" s="592"/>
      <c r="F6" s="592"/>
      <c r="G6" s="592"/>
      <c r="H6" s="592"/>
      <c r="I6" s="593"/>
      <c r="J6" s="117">
        <v>0.3</v>
      </c>
      <c r="K6" s="70">
        <f>SUM(K7:K10)</f>
        <v>0</v>
      </c>
      <c r="L6" s="15">
        <f>SUM(L7:L10)</f>
        <v>4</v>
      </c>
      <c r="M6" s="16"/>
    </row>
    <row r="7" spans="1:27" ht="27.9" customHeight="1" x14ac:dyDescent="0.4">
      <c r="A7" s="122" t="s">
        <v>45</v>
      </c>
      <c r="B7" s="184" t="s">
        <v>332</v>
      </c>
      <c r="C7" s="200" t="s">
        <v>500</v>
      </c>
      <c r="D7" s="123"/>
      <c r="E7" s="123"/>
      <c r="F7" s="123"/>
      <c r="G7" s="123"/>
      <c r="H7" s="123"/>
      <c r="I7" s="407" t="str">
        <f>(IF(O7&lt;&gt;1,"◄",""))</f>
        <v>◄</v>
      </c>
      <c r="J7" s="111">
        <v>1</v>
      </c>
      <c r="K7" s="31">
        <f>SUM(M7:M7)</f>
        <v>0</v>
      </c>
      <c r="L7" s="17">
        <f>IF(D7&lt;&gt;"",0,J7)</f>
        <v>1</v>
      </c>
      <c r="M7" s="16">
        <f>(IF(F7&lt;&gt;"",1/3,0)+IF(G7&lt;&gt;"",2/3,0)+IF(H7&lt;&gt;"",1,0))*J$6*20*L7/SUM(L$7:L$10)</f>
        <v>0</v>
      </c>
      <c r="O7" s="243">
        <f t="shared" ref="O7:O14" si="0">COUNTA(D7:H7)</f>
        <v>0</v>
      </c>
      <c r="Q7" s="326"/>
    </row>
    <row r="8" spans="1:27" ht="29.7" customHeight="1" x14ac:dyDescent="0.4">
      <c r="A8" s="116" t="s">
        <v>46</v>
      </c>
      <c r="B8" s="154" t="s">
        <v>333</v>
      </c>
      <c r="C8" s="201" t="s">
        <v>140</v>
      </c>
      <c r="D8" s="113"/>
      <c r="E8" s="113"/>
      <c r="F8" s="113"/>
      <c r="G8" s="113"/>
      <c r="H8" s="113"/>
      <c r="I8" s="408" t="str">
        <f t="shared" ref="I8:I9" si="1">(IF(O8&lt;&gt;1,"◄",""))</f>
        <v>◄</v>
      </c>
      <c r="J8" s="111">
        <v>1</v>
      </c>
      <c r="K8" s="32">
        <f t="shared" ref="K8:K9" si="2">SUM(M8:M8)</f>
        <v>0</v>
      </c>
      <c r="L8" s="17">
        <f t="shared" ref="L8:L25" si="3">IF(D8&lt;&gt;"",0,J8)</f>
        <v>1</v>
      </c>
      <c r="M8" s="16">
        <f t="shared" ref="M8:M10" si="4">(IF(F8&lt;&gt;"",1/3,0)+IF(G8&lt;&gt;"",2/3,0)+IF(H8&lt;&gt;"",1,0))*J$6*20*L8/SUM(L$7:L$10)</f>
        <v>0</v>
      </c>
      <c r="O8" s="243">
        <f t="shared" si="0"/>
        <v>0</v>
      </c>
    </row>
    <row r="9" spans="1:27" ht="27.6" customHeight="1" x14ac:dyDescent="0.4">
      <c r="A9" s="116" t="s">
        <v>166</v>
      </c>
      <c r="B9" s="185" t="s">
        <v>334</v>
      </c>
      <c r="C9" s="202" t="s">
        <v>168</v>
      </c>
      <c r="D9" s="97"/>
      <c r="E9" s="97"/>
      <c r="F9" s="97"/>
      <c r="G9" s="97"/>
      <c r="H9" s="97"/>
      <c r="I9" s="408" t="str">
        <f t="shared" si="1"/>
        <v>◄</v>
      </c>
      <c r="J9" s="111">
        <v>1</v>
      </c>
      <c r="K9" s="33">
        <f t="shared" si="2"/>
        <v>0</v>
      </c>
      <c r="L9" s="17">
        <f t="shared" si="3"/>
        <v>1</v>
      </c>
      <c r="M9" s="16">
        <f t="shared" si="4"/>
        <v>0</v>
      </c>
      <c r="O9" s="243">
        <f t="shared" si="0"/>
        <v>0</v>
      </c>
    </row>
    <row r="10" spans="1:27" ht="27" customHeight="1" thickBot="1" x14ac:dyDescent="0.45">
      <c r="A10" s="103" t="s">
        <v>167</v>
      </c>
      <c r="B10" s="182" t="s">
        <v>335</v>
      </c>
      <c r="C10" s="203" t="s">
        <v>507</v>
      </c>
      <c r="D10" s="78"/>
      <c r="E10" s="78"/>
      <c r="F10" s="78"/>
      <c r="G10" s="78"/>
      <c r="H10" s="78"/>
      <c r="I10" s="409" t="str">
        <f t="shared" ref="I10" si="5">(IF(O10&lt;&gt;1,"◄",""))</f>
        <v>◄</v>
      </c>
      <c r="J10" s="111">
        <v>1</v>
      </c>
      <c r="K10" s="33">
        <f t="shared" ref="K10" si="6">SUM(M10:M10)</f>
        <v>0</v>
      </c>
      <c r="L10" s="17">
        <f t="shared" si="3"/>
        <v>1</v>
      </c>
      <c r="M10" s="16">
        <f t="shared" si="4"/>
        <v>0</v>
      </c>
      <c r="O10" s="243">
        <f t="shared" ref="O10" si="7">COUNTA(D10:H10)</f>
        <v>0</v>
      </c>
    </row>
    <row r="11" spans="1:27" s="318" customFormat="1" ht="14.1" customHeight="1" thickBot="1" x14ac:dyDescent="0.45">
      <c r="A11" s="594" t="s">
        <v>569</v>
      </c>
      <c r="B11" s="595"/>
      <c r="C11" s="595"/>
      <c r="D11" s="595"/>
      <c r="E11" s="595"/>
      <c r="F11" s="595"/>
      <c r="G11" s="595"/>
      <c r="H11" s="595"/>
      <c r="I11" s="596"/>
      <c r="J11" s="112">
        <v>0.2</v>
      </c>
      <c r="K11" s="69">
        <f>SUM(K12:K15)</f>
        <v>0</v>
      </c>
      <c r="L11" s="28">
        <f>SUM(L12:L15)</f>
        <v>4</v>
      </c>
      <c r="M11" s="16"/>
      <c r="N11" s="159"/>
      <c r="O11" s="243"/>
      <c r="X11" s="319"/>
      <c r="Y11" s="319"/>
      <c r="Z11" s="320"/>
      <c r="AA11" s="310"/>
    </row>
    <row r="12" spans="1:27" s="318" customFormat="1" ht="14.1" customHeight="1" x14ac:dyDescent="0.4">
      <c r="A12" s="122" t="s">
        <v>169</v>
      </c>
      <c r="B12" s="155" t="s">
        <v>336</v>
      </c>
      <c r="C12" s="204" t="s">
        <v>173</v>
      </c>
      <c r="D12" s="118"/>
      <c r="E12" s="118"/>
      <c r="F12" s="118"/>
      <c r="G12" s="118"/>
      <c r="H12" s="118"/>
      <c r="I12" s="407" t="str">
        <f t="shared" ref="I12:I14" si="8">(IF(O12&lt;&gt;1,"◄",""))</f>
        <v>◄</v>
      </c>
      <c r="J12" s="111">
        <v>1</v>
      </c>
      <c r="K12" s="33">
        <f>SUM(M12)</f>
        <v>0</v>
      </c>
      <c r="L12" s="17">
        <f t="shared" si="3"/>
        <v>1</v>
      </c>
      <c r="M12" s="16">
        <f>(IF(F12&lt;&gt;"",1/3,0)+IF(G12&lt;&gt;"",2/3,0)+IF(H12&lt;&gt;"",1,0))*J$11*20*L12/SUM(L$12:L$15)</f>
        <v>0</v>
      </c>
      <c r="N12" s="159"/>
      <c r="O12" s="243">
        <f t="shared" si="0"/>
        <v>0</v>
      </c>
      <c r="X12" s="319"/>
      <c r="Y12" s="319"/>
      <c r="Z12" s="320"/>
      <c r="AA12" s="310"/>
    </row>
    <row r="13" spans="1:27" s="318" customFormat="1" ht="26.4" customHeight="1" x14ac:dyDescent="0.4">
      <c r="A13" s="116" t="s">
        <v>170</v>
      </c>
      <c r="B13" s="156" t="s">
        <v>337</v>
      </c>
      <c r="C13" s="205" t="s">
        <v>174</v>
      </c>
      <c r="D13" s="114"/>
      <c r="E13" s="114"/>
      <c r="F13" s="114"/>
      <c r="G13" s="114"/>
      <c r="H13" s="114"/>
      <c r="I13" s="408" t="str">
        <f t="shared" si="8"/>
        <v>◄</v>
      </c>
      <c r="J13" s="111">
        <v>1</v>
      </c>
      <c r="K13" s="33">
        <f t="shared" ref="K13:K14" si="9">SUM(M13)</f>
        <v>0</v>
      </c>
      <c r="L13" s="17">
        <f t="shared" si="3"/>
        <v>1</v>
      </c>
      <c r="M13" s="16">
        <f t="shared" ref="M13:M15" si="10">(IF(F13&lt;&gt;"",1/3,0)+IF(G13&lt;&gt;"",2/3,0)+IF(H13&lt;&gt;"",1,0))*J$11*20*L13/SUM(L$12:L$15)</f>
        <v>0</v>
      </c>
      <c r="N13" s="159"/>
      <c r="O13" s="243">
        <f t="shared" si="0"/>
        <v>0</v>
      </c>
      <c r="X13" s="319"/>
      <c r="Y13" s="319"/>
      <c r="Z13" s="320"/>
      <c r="AA13" s="310"/>
    </row>
    <row r="14" spans="1:27" s="318" customFormat="1" ht="25.5" customHeight="1" x14ac:dyDescent="0.4">
      <c r="A14" s="116" t="s">
        <v>171</v>
      </c>
      <c r="B14" s="157" t="s">
        <v>338</v>
      </c>
      <c r="C14" s="206" t="s">
        <v>175</v>
      </c>
      <c r="D14" s="98"/>
      <c r="E14" s="98"/>
      <c r="F14" s="98"/>
      <c r="G14" s="98"/>
      <c r="H14" s="98"/>
      <c r="I14" s="408" t="str">
        <f t="shared" si="8"/>
        <v>◄</v>
      </c>
      <c r="J14" s="111">
        <v>1</v>
      </c>
      <c r="K14" s="34">
        <f t="shared" si="9"/>
        <v>0</v>
      </c>
      <c r="L14" s="17">
        <f t="shared" si="3"/>
        <v>1</v>
      </c>
      <c r="M14" s="16">
        <f t="shared" si="10"/>
        <v>0</v>
      </c>
      <c r="N14" s="159"/>
      <c r="O14" s="243">
        <f t="shared" si="0"/>
        <v>0</v>
      </c>
      <c r="X14" s="319"/>
      <c r="Y14" s="319"/>
      <c r="Z14" s="320"/>
      <c r="AA14" s="310"/>
    </row>
    <row r="15" spans="1:27" s="318" customFormat="1" ht="14.1" customHeight="1" thickBot="1" x14ac:dyDescent="0.45">
      <c r="A15" s="103" t="s">
        <v>172</v>
      </c>
      <c r="B15" s="158" t="s">
        <v>339</v>
      </c>
      <c r="C15" s="207" t="s">
        <v>176</v>
      </c>
      <c r="D15" s="121"/>
      <c r="E15" s="121"/>
      <c r="F15" s="121"/>
      <c r="G15" s="121"/>
      <c r="H15" s="121"/>
      <c r="I15" s="409" t="str">
        <f t="shared" ref="I15" si="11">(IF(O15&lt;&gt;1,"◄",""))</f>
        <v>◄</v>
      </c>
      <c r="J15" s="111">
        <v>1</v>
      </c>
      <c r="K15" s="34">
        <f t="shared" ref="K15" si="12">SUM(M15)</f>
        <v>0</v>
      </c>
      <c r="L15" s="17">
        <f t="shared" si="3"/>
        <v>1</v>
      </c>
      <c r="M15" s="16">
        <f t="shared" si="10"/>
        <v>0</v>
      </c>
      <c r="N15" s="159"/>
      <c r="O15" s="243">
        <f t="shared" ref="O15" si="13">COUNTA(D15:H15)</f>
        <v>0</v>
      </c>
      <c r="X15" s="319"/>
      <c r="Y15" s="319"/>
      <c r="Z15" s="320"/>
      <c r="AA15" s="310"/>
    </row>
    <row r="16" spans="1:27" s="318" customFormat="1" ht="14.1" customHeight="1" thickBot="1" x14ac:dyDescent="0.45">
      <c r="A16" s="594" t="s">
        <v>165</v>
      </c>
      <c r="B16" s="595"/>
      <c r="C16" s="595"/>
      <c r="D16" s="595"/>
      <c r="E16" s="595"/>
      <c r="F16" s="595"/>
      <c r="G16" s="595"/>
      <c r="H16" s="595"/>
      <c r="I16" s="596"/>
      <c r="J16" s="112">
        <v>0.5</v>
      </c>
      <c r="K16" s="69">
        <f>SUM(K17:K25)</f>
        <v>0</v>
      </c>
      <c r="L16" s="28">
        <f>SUM(L17:L25)</f>
        <v>9</v>
      </c>
      <c r="M16" s="16"/>
      <c r="N16" s="159"/>
      <c r="O16" s="243"/>
      <c r="X16" s="319"/>
      <c r="Y16" s="319"/>
      <c r="Z16" s="320"/>
      <c r="AA16" s="310"/>
    </row>
    <row r="17" spans="1:27" s="318" customFormat="1" ht="14.1" customHeight="1" x14ac:dyDescent="0.4">
      <c r="A17" s="122" t="s">
        <v>177</v>
      </c>
      <c r="B17" s="162" t="s">
        <v>368</v>
      </c>
      <c r="C17" s="165" t="s">
        <v>497</v>
      </c>
      <c r="D17" s="120"/>
      <c r="E17" s="120"/>
      <c r="F17" s="120"/>
      <c r="G17" s="120"/>
      <c r="H17" s="120"/>
      <c r="I17" s="407" t="str">
        <f t="shared" ref="I17:I19" si="14">(IF(O17&lt;&gt;1,"◄",""))</f>
        <v>◄</v>
      </c>
      <c r="J17" s="111">
        <v>1</v>
      </c>
      <c r="K17" s="33">
        <f>SUM(M17:M17)</f>
        <v>0</v>
      </c>
      <c r="L17" s="17">
        <f t="shared" si="3"/>
        <v>1</v>
      </c>
      <c r="M17" s="16">
        <f>(IF(F17&lt;&gt;"",1/3,0)+IF(G17&lt;&gt;"",2/3,0)+IF(H17&lt;&gt;"",1,0))*J$16*20*L17/SUM(L$17:L$25)</f>
        <v>0</v>
      </c>
      <c r="N17" s="159"/>
      <c r="O17" s="243">
        <f t="shared" ref="O17:O19" si="15">COUNTA(D17:H17)</f>
        <v>0</v>
      </c>
      <c r="X17" s="319"/>
      <c r="Y17" s="319"/>
      <c r="Z17" s="320"/>
      <c r="AA17" s="310"/>
    </row>
    <row r="18" spans="1:27" s="318" customFormat="1" ht="29.1" customHeight="1" x14ac:dyDescent="0.4">
      <c r="A18" s="116" t="s">
        <v>178</v>
      </c>
      <c r="B18" s="163" t="s">
        <v>278</v>
      </c>
      <c r="C18" s="208" t="s">
        <v>183</v>
      </c>
      <c r="D18" s="114"/>
      <c r="E18" s="114"/>
      <c r="F18" s="114"/>
      <c r="G18" s="114"/>
      <c r="H18" s="114"/>
      <c r="I18" s="408" t="str">
        <f t="shared" si="14"/>
        <v>◄</v>
      </c>
      <c r="J18" s="111">
        <v>1</v>
      </c>
      <c r="K18" s="34">
        <f t="shared" ref="K18:K20" si="16">SUM(M18)</f>
        <v>0</v>
      </c>
      <c r="L18" s="17">
        <f t="shared" si="3"/>
        <v>1</v>
      </c>
      <c r="M18" s="16">
        <f t="shared" ref="M18:M25" si="17">(IF(F18&lt;&gt;"",1/3,0)+IF(G18&lt;&gt;"",2/3,0)+IF(H18&lt;&gt;"",1,0))*J$16*20*L18/SUM(L$17:L$25)</f>
        <v>0</v>
      </c>
      <c r="N18" s="159"/>
      <c r="O18" s="243">
        <f t="shared" si="15"/>
        <v>0</v>
      </c>
      <c r="X18" s="319"/>
      <c r="Y18" s="319"/>
      <c r="Z18" s="320"/>
      <c r="AA18" s="310"/>
    </row>
    <row r="19" spans="1:27" s="318" customFormat="1" ht="29.4" customHeight="1" x14ac:dyDescent="0.4">
      <c r="A19" s="116" t="s">
        <v>179</v>
      </c>
      <c r="B19" s="160" t="s">
        <v>329</v>
      </c>
      <c r="C19" s="209" t="s">
        <v>183</v>
      </c>
      <c r="D19" s="98"/>
      <c r="E19" s="98"/>
      <c r="F19" s="98"/>
      <c r="G19" s="98"/>
      <c r="H19" s="98"/>
      <c r="I19" s="408" t="str">
        <f t="shared" si="14"/>
        <v>◄</v>
      </c>
      <c r="J19" s="111">
        <v>1</v>
      </c>
      <c r="K19" s="181">
        <f t="shared" si="16"/>
        <v>0</v>
      </c>
      <c r="L19" s="17">
        <f t="shared" si="3"/>
        <v>1</v>
      </c>
      <c r="M19" s="16">
        <f t="shared" si="17"/>
        <v>0</v>
      </c>
      <c r="N19" s="159"/>
      <c r="O19" s="243">
        <f t="shared" si="15"/>
        <v>0</v>
      </c>
      <c r="X19" s="319"/>
      <c r="Y19" s="319"/>
      <c r="Z19" s="320"/>
      <c r="AA19" s="310"/>
    </row>
    <row r="20" spans="1:27" s="318" customFormat="1" ht="27.9" customHeight="1" x14ac:dyDescent="0.4">
      <c r="A20" s="116" t="s">
        <v>180</v>
      </c>
      <c r="B20" s="160" t="s">
        <v>330</v>
      </c>
      <c r="C20" s="210" t="s">
        <v>184</v>
      </c>
      <c r="D20" s="114"/>
      <c r="E20" s="114"/>
      <c r="F20" s="114"/>
      <c r="G20" s="114"/>
      <c r="H20" s="114"/>
      <c r="I20" s="408" t="str">
        <f t="shared" ref="I20:I24" si="18">(IF(O20&lt;&gt;1,"◄",""))</f>
        <v>◄</v>
      </c>
      <c r="J20" s="111">
        <v>1</v>
      </c>
      <c r="K20" s="34">
        <f t="shared" si="16"/>
        <v>0</v>
      </c>
      <c r="L20" s="17">
        <f t="shared" si="3"/>
        <v>1</v>
      </c>
      <c r="M20" s="16">
        <f t="shared" si="17"/>
        <v>0</v>
      </c>
      <c r="N20" s="159"/>
      <c r="O20" s="243">
        <f t="shared" ref="O20:O24" si="19">COUNTA(D20:H20)</f>
        <v>0</v>
      </c>
      <c r="X20" s="319"/>
      <c r="Y20" s="319"/>
      <c r="Z20" s="320"/>
      <c r="AA20" s="310"/>
    </row>
    <row r="21" spans="1:27" s="318" customFormat="1" ht="14.1" customHeight="1" x14ac:dyDescent="0.4">
      <c r="A21" s="116" t="s">
        <v>181</v>
      </c>
      <c r="B21" s="161" t="s">
        <v>331</v>
      </c>
      <c r="C21" s="202" t="s">
        <v>498</v>
      </c>
      <c r="D21" s="98"/>
      <c r="E21" s="98"/>
      <c r="F21" s="98"/>
      <c r="G21" s="98"/>
      <c r="H21" s="98"/>
      <c r="I21" s="408" t="str">
        <f t="shared" si="18"/>
        <v>◄</v>
      </c>
      <c r="J21" s="111">
        <v>1</v>
      </c>
      <c r="K21" s="33">
        <f t="shared" ref="K21" si="20">SUM(M21)</f>
        <v>0</v>
      </c>
      <c r="L21" s="17">
        <f t="shared" si="3"/>
        <v>1</v>
      </c>
      <c r="M21" s="16">
        <f t="shared" si="17"/>
        <v>0</v>
      </c>
      <c r="N21" s="159"/>
      <c r="O21" s="243">
        <f t="shared" si="19"/>
        <v>0</v>
      </c>
      <c r="X21" s="319"/>
      <c r="Y21" s="319"/>
      <c r="Z21" s="320"/>
      <c r="AA21" s="310"/>
    </row>
    <row r="22" spans="1:27" s="318" customFormat="1" ht="25.2" customHeight="1" x14ac:dyDescent="0.4">
      <c r="A22" s="576" t="s">
        <v>182</v>
      </c>
      <c r="B22" s="578" t="s">
        <v>367</v>
      </c>
      <c r="C22" s="210" t="s">
        <v>185</v>
      </c>
      <c r="D22" s="114"/>
      <c r="E22" s="114"/>
      <c r="F22" s="114"/>
      <c r="G22" s="114"/>
      <c r="H22" s="114"/>
      <c r="I22" s="408" t="str">
        <f t="shared" si="18"/>
        <v>◄</v>
      </c>
      <c r="J22" s="111">
        <v>1</v>
      </c>
      <c r="K22" s="585">
        <f>SUM(M22:M25)</f>
        <v>0</v>
      </c>
      <c r="L22" s="17">
        <f t="shared" si="3"/>
        <v>1</v>
      </c>
      <c r="M22" s="16">
        <f t="shared" si="17"/>
        <v>0</v>
      </c>
      <c r="N22" s="159"/>
      <c r="O22" s="243">
        <f t="shared" si="19"/>
        <v>0</v>
      </c>
      <c r="X22" s="319"/>
      <c r="Y22" s="319"/>
      <c r="Z22" s="320"/>
      <c r="AA22" s="310"/>
    </row>
    <row r="23" spans="1:27" s="318" customFormat="1" ht="14.1" customHeight="1" x14ac:dyDescent="0.4">
      <c r="A23" s="576"/>
      <c r="B23" s="578"/>
      <c r="C23" s="206" t="s">
        <v>186</v>
      </c>
      <c r="D23" s="98"/>
      <c r="E23" s="98"/>
      <c r="F23" s="98"/>
      <c r="G23" s="98"/>
      <c r="H23" s="98"/>
      <c r="I23" s="408" t="str">
        <f t="shared" si="18"/>
        <v>◄</v>
      </c>
      <c r="J23" s="111">
        <v>1</v>
      </c>
      <c r="K23" s="586"/>
      <c r="L23" s="17">
        <f t="shared" si="3"/>
        <v>1</v>
      </c>
      <c r="M23" s="16">
        <f t="shared" si="17"/>
        <v>0</v>
      </c>
      <c r="N23" s="159"/>
      <c r="O23" s="243">
        <f t="shared" si="19"/>
        <v>0</v>
      </c>
      <c r="X23" s="319"/>
      <c r="Y23" s="319"/>
      <c r="Z23" s="320"/>
      <c r="AA23" s="310"/>
    </row>
    <row r="24" spans="1:27" s="318" customFormat="1" ht="14.1" customHeight="1" x14ac:dyDescent="0.4">
      <c r="A24" s="576"/>
      <c r="B24" s="578"/>
      <c r="C24" s="205" t="s">
        <v>187</v>
      </c>
      <c r="D24" s="114"/>
      <c r="E24" s="114"/>
      <c r="F24" s="114"/>
      <c r="G24" s="114"/>
      <c r="H24" s="114"/>
      <c r="I24" s="408" t="str">
        <f t="shared" si="18"/>
        <v>◄</v>
      </c>
      <c r="J24" s="111">
        <v>1</v>
      </c>
      <c r="K24" s="586"/>
      <c r="L24" s="17">
        <f t="shared" si="3"/>
        <v>1</v>
      </c>
      <c r="M24" s="16">
        <f t="shared" si="17"/>
        <v>0</v>
      </c>
      <c r="N24" s="159"/>
      <c r="O24" s="281">
        <f t="shared" si="19"/>
        <v>0</v>
      </c>
      <c r="X24" s="319"/>
      <c r="Y24" s="319"/>
      <c r="Z24" s="320"/>
      <c r="AA24" s="310"/>
    </row>
    <row r="25" spans="1:27" s="318" customFormat="1" ht="14.1" customHeight="1" thickBot="1" x14ac:dyDescent="0.45">
      <c r="A25" s="577"/>
      <c r="B25" s="579"/>
      <c r="C25" s="211" t="s">
        <v>188</v>
      </c>
      <c r="D25" s="99"/>
      <c r="E25" s="99"/>
      <c r="F25" s="99"/>
      <c r="G25" s="99"/>
      <c r="H25" s="99"/>
      <c r="I25" s="410" t="str">
        <f t="shared" ref="I25" si="21">(IF(O25&lt;&gt;1,"◄",""))</f>
        <v>◄</v>
      </c>
      <c r="J25" s="111">
        <v>1</v>
      </c>
      <c r="K25" s="586"/>
      <c r="L25" s="17">
        <f t="shared" si="3"/>
        <v>1</v>
      </c>
      <c r="M25" s="16">
        <f t="shared" si="17"/>
        <v>0</v>
      </c>
      <c r="N25" s="159"/>
      <c r="O25" s="243">
        <f t="shared" ref="O25" si="22">COUNTA(D25:H25)</f>
        <v>0</v>
      </c>
      <c r="X25" s="319"/>
      <c r="Y25" s="319"/>
      <c r="Z25" s="320"/>
      <c r="AA25" s="310"/>
    </row>
    <row r="26" spans="1:27" s="318" customFormat="1" ht="14.1" customHeight="1" thickBot="1" x14ac:dyDescent="0.45">
      <c r="A26" s="341"/>
      <c r="B26" s="342"/>
      <c r="C26" s="343" t="s">
        <v>257</v>
      </c>
      <c r="D26" s="344"/>
      <c r="E26" s="597">
        <f>L6/SUM(J7:J10)</f>
        <v>1</v>
      </c>
      <c r="F26" s="597"/>
      <c r="G26" s="597"/>
      <c r="H26" s="597"/>
      <c r="I26" s="8"/>
      <c r="J26" s="42">
        <f>J6+J11+J16</f>
        <v>1</v>
      </c>
      <c r="K26" s="24"/>
      <c r="L26" s="7"/>
      <c r="M26" s="11"/>
      <c r="N26" s="159"/>
      <c r="O26" s="243">
        <f>SUM(O7:O25)</f>
        <v>0</v>
      </c>
      <c r="X26" s="319"/>
      <c r="Y26" s="319"/>
      <c r="Z26" s="320"/>
      <c r="AA26" s="310"/>
    </row>
    <row r="27" spans="1:27" s="318" customFormat="1" ht="14.1" customHeight="1" thickBot="1" x14ac:dyDescent="0.45">
      <c r="A27" s="345"/>
      <c r="B27" s="346"/>
      <c r="C27" s="347" t="s">
        <v>258</v>
      </c>
      <c r="D27" s="348"/>
      <c r="E27" s="587">
        <f>L11/SUM(J12:J15)</f>
        <v>1</v>
      </c>
      <c r="F27" s="587"/>
      <c r="G27" s="587"/>
      <c r="H27" s="587"/>
      <c r="I27" s="8"/>
      <c r="J27" s="7"/>
      <c r="K27" s="24"/>
      <c r="L27" s="7"/>
      <c r="M27" s="11"/>
      <c r="N27" s="282"/>
      <c r="O27" s="243"/>
      <c r="X27" s="319"/>
      <c r="Y27" s="319"/>
      <c r="Z27" s="320"/>
      <c r="AA27" s="310"/>
    </row>
    <row r="28" spans="1:27" s="318" customFormat="1" ht="14.1" customHeight="1" thickBot="1" x14ac:dyDescent="0.45">
      <c r="A28" s="345"/>
      <c r="B28" s="346"/>
      <c r="C28" s="347" t="s">
        <v>259</v>
      </c>
      <c r="D28" s="348"/>
      <c r="E28" s="587">
        <f>L16/SUM(J17:J25)</f>
        <v>1</v>
      </c>
      <c r="F28" s="587"/>
      <c r="G28" s="587"/>
      <c r="H28" s="587"/>
      <c r="I28" s="8"/>
      <c r="J28" s="7"/>
      <c r="K28" s="24"/>
      <c r="L28" s="7"/>
      <c r="M28" s="11"/>
      <c r="N28" s="159"/>
      <c r="O28" s="243"/>
      <c r="X28" s="319"/>
      <c r="Y28" s="319"/>
      <c r="Z28" s="320"/>
      <c r="AA28" s="310"/>
    </row>
    <row r="29" spans="1:27" s="318" customFormat="1" ht="14.1" customHeight="1" thickBot="1" x14ac:dyDescent="0.45">
      <c r="A29" s="176"/>
      <c r="B29" s="177"/>
      <c r="C29" s="178" t="s">
        <v>364</v>
      </c>
      <c r="D29" s="9"/>
      <c r="E29" s="559" t="str">
        <f>IF(OR(E26&lt;0.5,E27&lt;0.5,E28&lt;0.5),"Tx&lt;50",IF(O26&lt;&gt;17,"Erreur",(K6+K11+K16)))</f>
        <v>Erreur</v>
      </c>
      <c r="F29" s="559"/>
      <c r="G29" s="560" t="s">
        <v>14</v>
      </c>
      <c r="H29" s="560"/>
      <c r="I29" s="10"/>
      <c r="J29" s="4"/>
      <c r="K29" s="4"/>
      <c r="L29" s="4"/>
      <c r="M29" s="11"/>
      <c r="N29" s="159"/>
      <c r="O29" s="159"/>
      <c r="X29" s="319"/>
      <c r="Y29" s="319"/>
      <c r="Z29" s="320"/>
      <c r="AA29" s="310"/>
    </row>
    <row r="30" spans="1:27" ht="14.1" customHeight="1" thickBot="1" x14ac:dyDescent="0.45">
      <c r="A30" s="1"/>
      <c r="B30" s="2"/>
      <c r="C30" s="5" t="s">
        <v>15</v>
      </c>
      <c r="D30" s="331"/>
      <c r="E30" s="561"/>
      <c r="F30" s="562"/>
      <c r="G30" s="563" t="s">
        <v>9</v>
      </c>
      <c r="H30" s="563"/>
      <c r="I30" s="332"/>
    </row>
    <row r="31" spans="1:27" ht="14.1" customHeight="1" thickBot="1" x14ac:dyDescent="0.45">
      <c r="A31" s="1"/>
      <c r="B31" s="2"/>
      <c r="C31" s="65" t="s">
        <v>16</v>
      </c>
      <c r="E31" s="564">
        <f>(E30/20)*30</f>
        <v>0</v>
      </c>
      <c r="F31" s="565"/>
      <c r="G31" s="566" t="s">
        <v>198</v>
      </c>
      <c r="H31" s="566"/>
      <c r="I31" s="327"/>
    </row>
    <row r="32" spans="1:27" ht="14.1" customHeight="1" x14ac:dyDescent="0.4">
      <c r="A32" s="581" t="s">
        <v>21</v>
      </c>
      <c r="B32" s="581"/>
      <c r="C32" s="581"/>
      <c r="D32" s="581"/>
      <c r="E32" s="581"/>
      <c r="F32" s="581"/>
      <c r="G32" s="581"/>
      <c r="H32" s="581"/>
      <c r="I32" s="332"/>
    </row>
    <row r="33" spans="1:26" x14ac:dyDescent="0.4">
      <c r="A33" s="333"/>
      <c r="B33" s="333"/>
      <c r="C33" s="582" t="str">
        <f>(IF(O26&gt;33,"ATTENTION. Erreur de saisie : cocher une seule colonne par ligne ! Voir repères ◄ à droite de la grille.",""))</f>
        <v/>
      </c>
      <c r="D33" s="582"/>
      <c r="E33" s="582"/>
      <c r="F33" s="582"/>
      <c r="G33" s="582"/>
      <c r="H33" s="582"/>
      <c r="I33" s="334"/>
    </row>
    <row r="34" spans="1:26" ht="15" customHeight="1" x14ac:dyDescent="0.4">
      <c r="A34" s="583" t="s">
        <v>17</v>
      </c>
      <c r="B34" s="583"/>
      <c r="C34" s="583"/>
      <c r="D34" s="583"/>
      <c r="E34" s="583"/>
      <c r="F34" s="583"/>
      <c r="G34" s="583"/>
      <c r="H34" s="583"/>
      <c r="I34" s="335"/>
    </row>
    <row r="35" spans="1:26" ht="85" customHeight="1" thickBot="1" x14ac:dyDescent="0.45">
      <c r="A35" s="584"/>
      <c r="B35" s="584"/>
      <c r="C35" s="584"/>
      <c r="D35" s="584"/>
      <c r="E35" s="584"/>
      <c r="F35" s="584"/>
      <c r="G35" s="584"/>
      <c r="H35" s="584"/>
      <c r="I35" s="336"/>
    </row>
    <row r="36" spans="1:26" ht="12.6" thickBot="1" x14ac:dyDescent="0.45">
      <c r="A36" s="567"/>
      <c r="B36" s="567"/>
      <c r="C36" s="567"/>
      <c r="D36" s="567"/>
      <c r="E36" s="567"/>
      <c r="F36" s="567"/>
      <c r="G36" s="567"/>
      <c r="H36" s="567"/>
      <c r="I36" s="337"/>
    </row>
    <row r="37" spans="1:26" ht="15" customHeight="1" x14ac:dyDescent="0.4">
      <c r="A37" s="555" t="s">
        <v>18</v>
      </c>
      <c r="B37" s="555"/>
      <c r="C37" s="556" t="s">
        <v>19</v>
      </c>
      <c r="D37" s="557"/>
      <c r="E37" s="557"/>
      <c r="F37" s="557"/>
      <c r="G37" s="557"/>
      <c r="H37" s="558"/>
      <c r="I37" s="338"/>
      <c r="M37" s="43"/>
    </row>
    <row r="38" spans="1:26" ht="31" customHeight="1" x14ac:dyDescent="0.4">
      <c r="A38" s="568"/>
      <c r="B38" s="568"/>
      <c r="C38" s="569"/>
      <c r="D38" s="570"/>
      <c r="E38" s="570"/>
      <c r="F38" s="570"/>
      <c r="G38" s="570"/>
      <c r="H38" s="571"/>
      <c r="I38" s="339"/>
    </row>
    <row r="39" spans="1:26" ht="31" customHeight="1" x14ac:dyDescent="0.4">
      <c r="A39" s="568"/>
      <c r="B39" s="568"/>
      <c r="C39" s="569"/>
      <c r="D39" s="570"/>
      <c r="E39" s="570"/>
      <c r="F39" s="570"/>
      <c r="G39" s="570"/>
      <c r="H39" s="571"/>
    </row>
    <row r="40" spans="1:26" ht="31" customHeight="1" x14ac:dyDescent="0.4">
      <c r="A40" s="580"/>
      <c r="B40" s="580"/>
      <c r="C40" s="569"/>
      <c r="D40" s="570"/>
      <c r="E40" s="570"/>
      <c r="F40" s="570"/>
      <c r="G40" s="570"/>
      <c r="H40" s="571"/>
    </row>
    <row r="41" spans="1:26" ht="31" customHeight="1" x14ac:dyDescent="0.4">
      <c r="A41" s="568"/>
      <c r="B41" s="568"/>
      <c r="C41" s="569"/>
      <c r="D41" s="570"/>
      <c r="E41" s="570"/>
      <c r="F41" s="570"/>
      <c r="G41" s="570"/>
      <c r="H41" s="571"/>
      <c r="I41" s="318"/>
      <c r="J41" s="159"/>
      <c r="K41" s="159"/>
      <c r="L41" s="159"/>
      <c r="M41" s="159"/>
      <c r="R41" s="319"/>
      <c r="S41" s="319"/>
      <c r="T41" s="320"/>
      <c r="U41" s="310"/>
      <c r="V41" s="310"/>
      <c r="W41" s="310"/>
      <c r="X41" s="310"/>
      <c r="Y41" s="310"/>
      <c r="Z41" s="310"/>
    </row>
    <row r="42" spans="1:26" ht="31" customHeight="1" thickBot="1" x14ac:dyDescent="0.45">
      <c r="A42" s="572"/>
      <c r="B42" s="572"/>
      <c r="C42" s="573"/>
      <c r="D42" s="574"/>
      <c r="E42" s="574"/>
      <c r="F42" s="574"/>
      <c r="G42" s="574"/>
      <c r="H42" s="575"/>
      <c r="I42" s="318"/>
      <c r="J42" s="159"/>
      <c r="K42" s="159"/>
      <c r="L42" s="159"/>
      <c r="M42" s="159"/>
      <c r="R42" s="319"/>
      <c r="S42" s="319"/>
      <c r="T42" s="320"/>
      <c r="U42" s="310"/>
      <c r="V42" s="310"/>
      <c r="W42" s="310"/>
      <c r="X42" s="310"/>
      <c r="Y42" s="310"/>
      <c r="Z42" s="310"/>
    </row>
    <row r="43" spans="1:26" x14ac:dyDescent="0.4">
      <c r="E43" s="316"/>
      <c r="F43" s="316"/>
      <c r="G43" s="317"/>
      <c r="H43" s="318"/>
      <c r="I43" s="318"/>
      <c r="J43" s="159"/>
      <c r="K43" s="159"/>
      <c r="L43" s="159"/>
      <c r="M43" s="159"/>
      <c r="R43" s="319"/>
      <c r="S43" s="319"/>
      <c r="T43" s="320"/>
      <c r="U43" s="310"/>
      <c r="V43" s="310"/>
      <c r="W43" s="310"/>
      <c r="X43" s="310"/>
      <c r="Y43" s="310"/>
      <c r="Z43" s="310"/>
    </row>
    <row r="44" spans="1:26" ht="13.8" x14ac:dyDescent="0.45">
      <c r="B44" s="340"/>
      <c r="E44" s="316"/>
      <c r="F44" s="316"/>
      <c r="G44" s="317"/>
      <c r="H44" s="318"/>
      <c r="I44" s="318"/>
      <c r="J44" s="159"/>
      <c r="K44" s="159"/>
      <c r="L44" s="159"/>
      <c r="M44" s="159"/>
      <c r="R44" s="319"/>
      <c r="S44" s="319"/>
      <c r="T44" s="320"/>
      <c r="U44" s="310"/>
      <c r="V44" s="310"/>
      <c r="W44" s="310"/>
      <c r="X44" s="310"/>
      <c r="Y44" s="310"/>
      <c r="Z44" s="310"/>
    </row>
  </sheetData>
  <sheetProtection algorithmName="SHA-512" hashValue="H9AWGXhb8DlbcVIKsWpkx1hg0+cQRxcO4YtA2pPzLHDS2CmYLyHMgm1FG67A4vH8nKvFm+MMHekpQhd3j1XGHQ==" saltValue="IxfLkbmAApxhs04jklYqCw==" spinCount="100000" sheet="1" objects="1" scenarios="1" selectLockedCells="1"/>
  <mergeCells count="34">
    <mergeCell ref="K22:K25"/>
    <mergeCell ref="E27:H27"/>
    <mergeCell ref="E28:H28"/>
    <mergeCell ref="A4:I4"/>
    <mergeCell ref="A6:I6"/>
    <mergeCell ref="A11:I11"/>
    <mergeCell ref="A16:I16"/>
    <mergeCell ref="E26:H26"/>
    <mergeCell ref="A5:B5"/>
    <mergeCell ref="A41:B41"/>
    <mergeCell ref="C41:H41"/>
    <mergeCell ref="A42:B42"/>
    <mergeCell ref="C42:H42"/>
    <mergeCell ref="A22:A25"/>
    <mergeCell ref="B22:B25"/>
    <mergeCell ref="A38:B38"/>
    <mergeCell ref="C38:H38"/>
    <mergeCell ref="A39:B39"/>
    <mergeCell ref="C39:H39"/>
    <mergeCell ref="A40:B40"/>
    <mergeCell ref="C40:H40"/>
    <mergeCell ref="A32:H32"/>
    <mergeCell ref="C33:H33"/>
    <mergeCell ref="A34:H34"/>
    <mergeCell ref="A35:H35"/>
    <mergeCell ref="A37:B37"/>
    <mergeCell ref="C37:H37"/>
    <mergeCell ref="E29:F29"/>
    <mergeCell ref="G29:H29"/>
    <mergeCell ref="E30:F30"/>
    <mergeCell ref="G30:H30"/>
    <mergeCell ref="E31:F31"/>
    <mergeCell ref="G31:H31"/>
    <mergeCell ref="A36:H36"/>
  </mergeCells>
  <printOptions horizontalCentered="1" verticalCentered="1"/>
  <pageMargins left="0.27559055118110237" right="0.19685039370078741" top="0.11811023622047245" bottom="0.15748031496062992" header="0.51181102362204722" footer="0.15748031496062992"/>
  <pageSetup paperSize="9" scale="77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92CB2-AE1B-4B13-9037-DC984F00DD43}">
  <sheetPr>
    <pageSetUpPr fitToPage="1"/>
  </sheetPr>
  <dimension ref="A1:G33"/>
  <sheetViews>
    <sheetView zoomScale="80" zoomScaleNormal="80" workbookViewId="0">
      <selection activeCell="B5" sqref="B5:F5"/>
    </sheetView>
  </sheetViews>
  <sheetFormatPr baseColWidth="10" defaultColWidth="10.77734375" defaultRowHeight="12.3" x14ac:dyDescent="0.4"/>
  <cols>
    <col min="1" max="1" width="67.77734375" style="721" customWidth="1"/>
    <col min="2" max="2" width="7.6640625" style="721" customWidth="1"/>
    <col min="3" max="3" width="4.5546875" style="721" customWidth="1"/>
    <col min="4" max="4" width="77.5546875" style="721" customWidth="1"/>
    <col min="5" max="5" width="7.6640625" style="721" customWidth="1"/>
    <col min="6" max="6" width="4.6640625" style="721" customWidth="1"/>
    <col min="7" max="7" width="4.44140625" style="721" customWidth="1"/>
    <col min="8" max="256" width="10.77734375" style="721"/>
    <col min="257" max="257" width="67.77734375" style="721" customWidth="1"/>
    <col min="258" max="258" width="4.88671875" style="721" customWidth="1"/>
    <col min="259" max="259" width="6.44140625" style="721" bestFit="1" customWidth="1"/>
    <col min="260" max="260" width="80.5546875" style="721" customWidth="1"/>
    <col min="261" max="261" width="5.21875" style="721" customWidth="1"/>
    <col min="262" max="262" width="6.44140625" style="721" bestFit="1" customWidth="1"/>
    <col min="263" max="263" width="4.44140625" style="721" customWidth="1"/>
    <col min="264" max="512" width="10.77734375" style="721"/>
    <col min="513" max="513" width="67.77734375" style="721" customWidth="1"/>
    <col min="514" max="514" width="4.88671875" style="721" customWidth="1"/>
    <col min="515" max="515" width="6.44140625" style="721" bestFit="1" customWidth="1"/>
    <col min="516" max="516" width="80.5546875" style="721" customWidth="1"/>
    <col min="517" max="517" width="5.21875" style="721" customWidth="1"/>
    <col min="518" max="518" width="6.44140625" style="721" bestFit="1" customWidth="1"/>
    <col min="519" max="519" width="4.44140625" style="721" customWidth="1"/>
    <col min="520" max="768" width="10.77734375" style="721"/>
    <col min="769" max="769" width="67.77734375" style="721" customWidth="1"/>
    <col min="770" max="770" width="4.88671875" style="721" customWidth="1"/>
    <col min="771" max="771" width="6.44140625" style="721" bestFit="1" customWidth="1"/>
    <col min="772" max="772" width="80.5546875" style="721" customWidth="1"/>
    <col min="773" max="773" width="5.21875" style="721" customWidth="1"/>
    <col min="774" max="774" width="6.44140625" style="721" bestFit="1" customWidth="1"/>
    <col min="775" max="775" width="4.44140625" style="721" customWidth="1"/>
    <col min="776" max="1024" width="10.77734375" style="721"/>
    <col min="1025" max="1025" width="67.77734375" style="721" customWidth="1"/>
    <col min="1026" max="1026" width="4.88671875" style="721" customWidth="1"/>
    <col min="1027" max="1027" width="6.44140625" style="721" bestFit="1" customWidth="1"/>
    <col min="1028" max="1028" width="80.5546875" style="721" customWidth="1"/>
    <col min="1029" max="1029" width="5.21875" style="721" customWidth="1"/>
    <col min="1030" max="1030" width="6.44140625" style="721" bestFit="1" customWidth="1"/>
    <col min="1031" max="1031" width="4.44140625" style="721" customWidth="1"/>
    <col min="1032" max="1280" width="10.77734375" style="721"/>
    <col min="1281" max="1281" width="67.77734375" style="721" customWidth="1"/>
    <col min="1282" max="1282" width="4.88671875" style="721" customWidth="1"/>
    <col min="1283" max="1283" width="6.44140625" style="721" bestFit="1" customWidth="1"/>
    <col min="1284" max="1284" width="80.5546875" style="721" customWidth="1"/>
    <col min="1285" max="1285" width="5.21875" style="721" customWidth="1"/>
    <col min="1286" max="1286" width="6.44140625" style="721" bestFit="1" customWidth="1"/>
    <col min="1287" max="1287" width="4.44140625" style="721" customWidth="1"/>
    <col min="1288" max="1536" width="10.77734375" style="721"/>
    <col min="1537" max="1537" width="67.77734375" style="721" customWidth="1"/>
    <col min="1538" max="1538" width="4.88671875" style="721" customWidth="1"/>
    <col min="1539" max="1539" width="6.44140625" style="721" bestFit="1" customWidth="1"/>
    <col min="1540" max="1540" width="80.5546875" style="721" customWidth="1"/>
    <col min="1541" max="1541" width="5.21875" style="721" customWidth="1"/>
    <col min="1542" max="1542" width="6.44140625" style="721" bestFit="1" customWidth="1"/>
    <col min="1543" max="1543" width="4.44140625" style="721" customWidth="1"/>
    <col min="1544" max="1792" width="10.77734375" style="721"/>
    <col min="1793" max="1793" width="67.77734375" style="721" customWidth="1"/>
    <col min="1794" max="1794" width="4.88671875" style="721" customWidth="1"/>
    <col min="1795" max="1795" width="6.44140625" style="721" bestFit="1" customWidth="1"/>
    <col min="1796" max="1796" width="80.5546875" style="721" customWidth="1"/>
    <col min="1797" max="1797" width="5.21875" style="721" customWidth="1"/>
    <col min="1798" max="1798" width="6.44140625" style="721" bestFit="1" customWidth="1"/>
    <col min="1799" max="1799" width="4.44140625" style="721" customWidth="1"/>
    <col min="1800" max="2048" width="10.77734375" style="721"/>
    <col min="2049" max="2049" width="67.77734375" style="721" customWidth="1"/>
    <col min="2050" max="2050" width="4.88671875" style="721" customWidth="1"/>
    <col min="2051" max="2051" width="6.44140625" style="721" bestFit="1" customWidth="1"/>
    <col min="2052" max="2052" width="80.5546875" style="721" customWidth="1"/>
    <col min="2053" max="2053" width="5.21875" style="721" customWidth="1"/>
    <col min="2054" max="2054" width="6.44140625" style="721" bestFit="1" customWidth="1"/>
    <col min="2055" max="2055" width="4.44140625" style="721" customWidth="1"/>
    <col min="2056" max="2304" width="10.77734375" style="721"/>
    <col min="2305" max="2305" width="67.77734375" style="721" customWidth="1"/>
    <col min="2306" max="2306" width="4.88671875" style="721" customWidth="1"/>
    <col min="2307" max="2307" width="6.44140625" style="721" bestFit="1" customWidth="1"/>
    <col min="2308" max="2308" width="80.5546875" style="721" customWidth="1"/>
    <col min="2309" max="2309" width="5.21875" style="721" customWidth="1"/>
    <col min="2310" max="2310" width="6.44140625" style="721" bestFit="1" customWidth="1"/>
    <col min="2311" max="2311" width="4.44140625" style="721" customWidth="1"/>
    <col min="2312" max="2560" width="10.77734375" style="721"/>
    <col min="2561" max="2561" width="67.77734375" style="721" customWidth="1"/>
    <col min="2562" max="2562" width="4.88671875" style="721" customWidth="1"/>
    <col min="2563" max="2563" width="6.44140625" style="721" bestFit="1" customWidth="1"/>
    <col min="2564" max="2564" width="80.5546875" style="721" customWidth="1"/>
    <col min="2565" max="2565" width="5.21875" style="721" customWidth="1"/>
    <col min="2566" max="2566" width="6.44140625" style="721" bestFit="1" customWidth="1"/>
    <col min="2567" max="2567" width="4.44140625" style="721" customWidth="1"/>
    <col min="2568" max="2816" width="10.77734375" style="721"/>
    <col min="2817" max="2817" width="67.77734375" style="721" customWidth="1"/>
    <col min="2818" max="2818" width="4.88671875" style="721" customWidth="1"/>
    <col min="2819" max="2819" width="6.44140625" style="721" bestFit="1" customWidth="1"/>
    <col min="2820" max="2820" width="80.5546875" style="721" customWidth="1"/>
    <col min="2821" max="2821" width="5.21875" style="721" customWidth="1"/>
    <col min="2822" max="2822" width="6.44140625" style="721" bestFit="1" customWidth="1"/>
    <col min="2823" max="2823" width="4.44140625" style="721" customWidth="1"/>
    <col min="2824" max="3072" width="10.77734375" style="721"/>
    <col min="3073" max="3073" width="67.77734375" style="721" customWidth="1"/>
    <col min="3074" max="3074" width="4.88671875" style="721" customWidth="1"/>
    <col min="3075" max="3075" width="6.44140625" style="721" bestFit="1" customWidth="1"/>
    <col min="3076" max="3076" width="80.5546875" style="721" customWidth="1"/>
    <col min="3077" max="3077" width="5.21875" style="721" customWidth="1"/>
    <col min="3078" max="3078" width="6.44140625" style="721" bestFit="1" customWidth="1"/>
    <col min="3079" max="3079" width="4.44140625" style="721" customWidth="1"/>
    <col min="3080" max="3328" width="10.77734375" style="721"/>
    <col min="3329" max="3329" width="67.77734375" style="721" customWidth="1"/>
    <col min="3330" max="3330" width="4.88671875" style="721" customWidth="1"/>
    <col min="3331" max="3331" width="6.44140625" style="721" bestFit="1" customWidth="1"/>
    <col min="3332" max="3332" width="80.5546875" style="721" customWidth="1"/>
    <col min="3333" max="3333" width="5.21875" style="721" customWidth="1"/>
    <col min="3334" max="3334" width="6.44140625" style="721" bestFit="1" customWidth="1"/>
    <col min="3335" max="3335" width="4.44140625" style="721" customWidth="1"/>
    <col min="3336" max="3584" width="10.77734375" style="721"/>
    <col min="3585" max="3585" width="67.77734375" style="721" customWidth="1"/>
    <col min="3586" max="3586" width="4.88671875" style="721" customWidth="1"/>
    <col min="3587" max="3587" width="6.44140625" style="721" bestFit="1" customWidth="1"/>
    <col min="3588" max="3588" width="80.5546875" style="721" customWidth="1"/>
    <col min="3589" max="3589" width="5.21875" style="721" customWidth="1"/>
    <col min="3590" max="3590" width="6.44140625" style="721" bestFit="1" customWidth="1"/>
    <col min="3591" max="3591" width="4.44140625" style="721" customWidth="1"/>
    <col min="3592" max="3840" width="10.77734375" style="721"/>
    <col min="3841" max="3841" width="67.77734375" style="721" customWidth="1"/>
    <col min="3842" max="3842" width="4.88671875" style="721" customWidth="1"/>
    <col min="3843" max="3843" width="6.44140625" style="721" bestFit="1" customWidth="1"/>
    <col min="3844" max="3844" width="80.5546875" style="721" customWidth="1"/>
    <col min="3845" max="3845" width="5.21875" style="721" customWidth="1"/>
    <col min="3846" max="3846" width="6.44140625" style="721" bestFit="1" customWidth="1"/>
    <col min="3847" max="3847" width="4.44140625" style="721" customWidth="1"/>
    <col min="3848" max="4096" width="10.77734375" style="721"/>
    <col min="4097" max="4097" width="67.77734375" style="721" customWidth="1"/>
    <col min="4098" max="4098" width="4.88671875" style="721" customWidth="1"/>
    <col min="4099" max="4099" width="6.44140625" style="721" bestFit="1" customWidth="1"/>
    <col min="4100" max="4100" width="80.5546875" style="721" customWidth="1"/>
    <col min="4101" max="4101" width="5.21875" style="721" customWidth="1"/>
    <col min="4102" max="4102" width="6.44140625" style="721" bestFit="1" customWidth="1"/>
    <col min="4103" max="4103" width="4.44140625" style="721" customWidth="1"/>
    <col min="4104" max="4352" width="10.77734375" style="721"/>
    <col min="4353" max="4353" width="67.77734375" style="721" customWidth="1"/>
    <col min="4354" max="4354" width="4.88671875" style="721" customWidth="1"/>
    <col min="4355" max="4355" width="6.44140625" style="721" bestFit="1" customWidth="1"/>
    <col min="4356" max="4356" width="80.5546875" style="721" customWidth="1"/>
    <col min="4357" max="4357" width="5.21875" style="721" customWidth="1"/>
    <col min="4358" max="4358" width="6.44140625" style="721" bestFit="1" customWidth="1"/>
    <col min="4359" max="4359" width="4.44140625" style="721" customWidth="1"/>
    <col min="4360" max="4608" width="10.77734375" style="721"/>
    <col min="4609" max="4609" width="67.77734375" style="721" customWidth="1"/>
    <col min="4610" max="4610" width="4.88671875" style="721" customWidth="1"/>
    <col min="4611" max="4611" width="6.44140625" style="721" bestFit="1" customWidth="1"/>
    <col min="4612" max="4612" width="80.5546875" style="721" customWidth="1"/>
    <col min="4613" max="4613" width="5.21875" style="721" customWidth="1"/>
    <col min="4614" max="4614" width="6.44140625" style="721" bestFit="1" customWidth="1"/>
    <col min="4615" max="4615" width="4.44140625" style="721" customWidth="1"/>
    <col min="4616" max="4864" width="10.77734375" style="721"/>
    <col min="4865" max="4865" width="67.77734375" style="721" customWidth="1"/>
    <col min="4866" max="4866" width="4.88671875" style="721" customWidth="1"/>
    <col min="4867" max="4867" width="6.44140625" style="721" bestFit="1" customWidth="1"/>
    <col min="4868" max="4868" width="80.5546875" style="721" customWidth="1"/>
    <col min="4869" max="4869" width="5.21875" style="721" customWidth="1"/>
    <col min="4870" max="4870" width="6.44140625" style="721" bestFit="1" customWidth="1"/>
    <col min="4871" max="4871" width="4.44140625" style="721" customWidth="1"/>
    <col min="4872" max="5120" width="10.77734375" style="721"/>
    <col min="5121" max="5121" width="67.77734375" style="721" customWidth="1"/>
    <col min="5122" max="5122" width="4.88671875" style="721" customWidth="1"/>
    <col min="5123" max="5123" width="6.44140625" style="721" bestFit="1" customWidth="1"/>
    <col min="5124" max="5124" width="80.5546875" style="721" customWidth="1"/>
    <col min="5125" max="5125" width="5.21875" style="721" customWidth="1"/>
    <col min="5126" max="5126" width="6.44140625" style="721" bestFit="1" customWidth="1"/>
    <col min="5127" max="5127" width="4.44140625" style="721" customWidth="1"/>
    <col min="5128" max="5376" width="10.77734375" style="721"/>
    <col min="5377" max="5377" width="67.77734375" style="721" customWidth="1"/>
    <col min="5378" max="5378" width="4.88671875" style="721" customWidth="1"/>
    <col min="5379" max="5379" width="6.44140625" style="721" bestFit="1" customWidth="1"/>
    <col min="5380" max="5380" width="80.5546875" style="721" customWidth="1"/>
    <col min="5381" max="5381" width="5.21875" style="721" customWidth="1"/>
    <col min="5382" max="5382" width="6.44140625" style="721" bestFit="1" customWidth="1"/>
    <col min="5383" max="5383" width="4.44140625" style="721" customWidth="1"/>
    <col min="5384" max="5632" width="10.77734375" style="721"/>
    <col min="5633" max="5633" width="67.77734375" style="721" customWidth="1"/>
    <col min="5634" max="5634" width="4.88671875" style="721" customWidth="1"/>
    <col min="5635" max="5635" width="6.44140625" style="721" bestFit="1" customWidth="1"/>
    <col min="5636" max="5636" width="80.5546875" style="721" customWidth="1"/>
    <col min="5637" max="5637" width="5.21875" style="721" customWidth="1"/>
    <col min="5638" max="5638" width="6.44140625" style="721" bestFit="1" customWidth="1"/>
    <col min="5639" max="5639" width="4.44140625" style="721" customWidth="1"/>
    <col min="5640" max="5888" width="10.77734375" style="721"/>
    <col min="5889" max="5889" width="67.77734375" style="721" customWidth="1"/>
    <col min="5890" max="5890" width="4.88671875" style="721" customWidth="1"/>
    <col min="5891" max="5891" width="6.44140625" style="721" bestFit="1" customWidth="1"/>
    <col min="5892" max="5892" width="80.5546875" style="721" customWidth="1"/>
    <col min="5893" max="5893" width="5.21875" style="721" customWidth="1"/>
    <col min="5894" max="5894" width="6.44140625" style="721" bestFit="1" customWidth="1"/>
    <col min="5895" max="5895" width="4.44140625" style="721" customWidth="1"/>
    <col min="5896" max="6144" width="10.77734375" style="721"/>
    <col min="6145" max="6145" width="67.77734375" style="721" customWidth="1"/>
    <col min="6146" max="6146" width="4.88671875" style="721" customWidth="1"/>
    <col min="6147" max="6147" width="6.44140625" style="721" bestFit="1" customWidth="1"/>
    <col min="6148" max="6148" width="80.5546875" style="721" customWidth="1"/>
    <col min="6149" max="6149" width="5.21875" style="721" customWidth="1"/>
    <col min="6150" max="6150" width="6.44140625" style="721" bestFit="1" customWidth="1"/>
    <col min="6151" max="6151" width="4.44140625" style="721" customWidth="1"/>
    <col min="6152" max="6400" width="10.77734375" style="721"/>
    <col min="6401" max="6401" width="67.77734375" style="721" customWidth="1"/>
    <col min="6402" max="6402" width="4.88671875" style="721" customWidth="1"/>
    <col min="6403" max="6403" width="6.44140625" style="721" bestFit="1" customWidth="1"/>
    <col min="6404" max="6404" width="80.5546875" style="721" customWidth="1"/>
    <col min="6405" max="6405" width="5.21875" style="721" customWidth="1"/>
    <col min="6406" max="6406" width="6.44140625" style="721" bestFit="1" customWidth="1"/>
    <col min="6407" max="6407" width="4.44140625" style="721" customWidth="1"/>
    <col min="6408" max="6656" width="10.77734375" style="721"/>
    <col min="6657" max="6657" width="67.77734375" style="721" customWidth="1"/>
    <col min="6658" max="6658" width="4.88671875" style="721" customWidth="1"/>
    <col min="6659" max="6659" width="6.44140625" style="721" bestFit="1" customWidth="1"/>
    <col min="6660" max="6660" width="80.5546875" style="721" customWidth="1"/>
    <col min="6661" max="6661" width="5.21875" style="721" customWidth="1"/>
    <col min="6662" max="6662" width="6.44140625" style="721" bestFit="1" customWidth="1"/>
    <col min="6663" max="6663" width="4.44140625" style="721" customWidth="1"/>
    <col min="6664" max="6912" width="10.77734375" style="721"/>
    <col min="6913" max="6913" width="67.77734375" style="721" customWidth="1"/>
    <col min="6914" max="6914" width="4.88671875" style="721" customWidth="1"/>
    <col min="6915" max="6915" width="6.44140625" style="721" bestFit="1" customWidth="1"/>
    <col min="6916" max="6916" width="80.5546875" style="721" customWidth="1"/>
    <col min="6917" max="6917" width="5.21875" style="721" customWidth="1"/>
    <col min="6918" max="6918" width="6.44140625" style="721" bestFit="1" customWidth="1"/>
    <col min="6919" max="6919" width="4.44140625" style="721" customWidth="1"/>
    <col min="6920" max="7168" width="10.77734375" style="721"/>
    <col min="7169" max="7169" width="67.77734375" style="721" customWidth="1"/>
    <col min="7170" max="7170" width="4.88671875" style="721" customWidth="1"/>
    <col min="7171" max="7171" width="6.44140625" style="721" bestFit="1" customWidth="1"/>
    <col min="7172" max="7172" width="80.5546875" style="721" customWidth="1"/>
    <col min="7173" max="7173" width="5.21875" style="721" customWidth="1"/>
    <col min="7174" max="7174" width="6.44140625" style="721" bestFit="1" customWidth="1"/>
    <col min="7175" max="7175" width="4.44140625" style="721" customWidth="1"/>
    <col min="7176" max="7424" width="10.77734375" style="721"/>
    <col min="7425" max="7425" width="67.77734375" style="721" customWidth="1"/>
    <col min="7426" max="7426" width="4.88671875" style="721" customWidth="1"/>
    <col min="7427" max="7427" width="6.44140625" style="721" bestFit="1" customWidth="1"/>
    <col min="7428" max="7428" width="80.5546875" style="721" customWidth="1"/>
    <col min="7429" max="7429" width="5.21875" style="721" customWidth="1"/>
    <col min="7430" max="7430" width="6.44140625" style="721" bestFit="1" customWidth="1"/>
    <col min="7431" max="7431" width="4.44140625" style="721" customWidth="1"/>
    <col min="7432" max="7680" width="10.77734375" style="721"/>
    <col min="7681" max="7681" width="67.77734375" style="721" customWidth="1"/>
    <col min="7682" max="7682" width="4.88671875" style="721" customWidth="1"/>
    <col min="7683" max="7683" width="6.44140625" style="721" bestFit="1" customWidth="1"/>
    <col min="7684" max="7684" width="80.5546875" style="721" customWidth="1"/>
    <col min="7685" max="7685" width="5.21875" style="721" customWidth="1"/>
    <col min="7686" max="7686" width="6.44140625" style="721" bestFit="1" customWidth="1"/>
    <col min="7687" max="7687" width="4.44140625" style="721" customWidth="1"/>
    <col min="7688" max="7936" width="10.77734375" style="721"/>
    <col min="7937" max="7937" width="67.77734375" style="721" customWidth="1"/>
    <col min="7938" max="7938" width="4.88671875" style="721" customWidth="1"/>
    <col min="7939" max="7939" width="6.44140625" style="721" bestFit="1" customWidth="1"/>
    <col min="7940" max="7940" width="80.5546875" style="721" customWidth="1"/>
    <col min="7941" max="7941" width="5.21875" style="721" customWidth="1"/>
    <col min="7942" max="7942" width="6.44140625" style="721" bestFit="1" customWidth="1"/>
    <col min="7943" max="7943" width="4.44140625" style="721" customWidth="1"/>
    <col min="7944" max="8192" width="10.77734375" style="721"/>
    <col min="8193" max="8193" width="67.77734375" style="721" customWidth="1"/>
    <col min="8194" max="8194" width="4.88671875" style="721" customWidth="1"/>
    <col min="8195" max="8195" width="6.44140625" style="721" bestFit="1" customWidth="1"/>
    <col min="8196" max="8196" width="80.5546875" style="721" customWidth="1"/>
    <col min="8197" max="8197" width="5.21875" style="721" customWidth="1"/>
    <col min="8198" max="8198" width="6.44140625" style="721" bestFit="1" customWidth="1"/>
    <col min="8199" max="8199" width="4.44140625" style="721" customWidth="1"/>
    <col min="8200" max="8448" width="10.77734375" style="721"/>
    <col min="8449" max="8449" width="67.77734375" style="721" customWidth="1"/>
    <col min="8450" max="8450" width="4.88671875" style="721" customWidth="1"/>
    <col min="8451" max="8451" width="6.44140625" style="721" bestFit="1" customWidth="1"/>
    <col min="8452" max="8452" width="80.5546875" style="721" customWidth="1"/>
    <col min="8453" max="8453" width="5.21875" style="721" customWidth="1"/>
    <col min="8454" max="8454" width="6.44140625" style="721" bestFit="1" customWidth="1"/>
    <col min="8455" max="8455" width="4.44140625" style="721" customWidth="1"/>
    <col min="8456" max="8704" width="10.77734375" style="721"/>
    <col min="8705" max="8705" width="67.77734375" style="721" customWidth="1"/>
    <col min="8706" max="8706" width="4.88671875" style="721" customWidth="1"/>
    <col min="8707" max="8707" width="6.44140625" style="721" bestFit="1" customWidth="1"/>
    <col min="8708" max="8708" width="80.5546875" style="721" customWidth="1"/>
    <col min="8709" max="8709" width="5.21875" style="721" customWidth="1"/>
    <col min="8710" max="8710" width="6.44140625" style="721" bestFit="1" customWidth="1"/>
    <col min="8711" max="8711" width="4.44140625" style="721" customWidth="1"/>
    <col min="8712" max="8960" width="10.77734375" style="721"/>
    <col min="8961" max="8961" width="67.77734375" style="721" customWidth="1"/>
    <col min="8962" max="8962" width="4.88671875" style="721" customWidth="1"/>
    <col min="8963" max="8963" width="6.44140625" style="721" bestFit="1" customWidth="1"/>
    <col min="8964" max="8964" width="80.5546875" style="721" customWidth="1"/>
    <col min="8965" max="8965" width="5.21875" style="721" customWidth="1"/>
    <col min="8966" max="8966" width="6.44140625" style="721" bestFit="1" customWidth="1"/>
    <col min="8967" max="8967" width="4.44140625" style="721" customWidth="1"/>
    <col min="8968" max="9216" width="10.77734375" style="721"/>
    <col min="9217" max="9217" width="67.77734375" style="721" customWidth="1"/>
    <col min="9218" max="9218" width="4.88671875" style="721" customWidth="1"/>
    <col min="9219" max="9219" width="6.44140625" style="721" bestFit="1" customWidth="1"/>
    <col min="9220" max="9220" width="80.5546875" style="721" customWidth="1"/>
    <col min="9221" max="9221" width="5.21875" style="721" customWidth="1"/>
    <col min="9222" max="9222" width="6.44140625" style="721" bestFit="1" customWidth="1"/>
    <col min="9223" max="9223" width="4.44140625" style="721" customWidth="1"/>
    <col min="9224" max="9472" width="10.77734375" style="721"/>
    <col min="9473" max="9473" width="67.77734375" style="721" customWidth="1"/>
    <col min="9474" max="9474" width="4.88671875" style="721" customWidth="1"/>
    <col min="9475" max="9475" width="6.44140625" style="721" bestFit="1" customWidth="1"/>
    <col min="9476" max="9476" width="80.5546875" style="721" customWidth="1"/>
    <col min="9477" max="9477" width="5.21875" style="721" customWidth="1"/>
    <col min="9478" max="9478" width="6.44140625" style="721" bestFit="1" customWidth="1"/>
    <col min="9479" max="9479" width="4.44140625" style="721" customWidth="1"/>
    <col min="9480" max="9728" width="10.77734375" style="721"/>
    <col min="9729" max="9729" width="67.77734375" style="721" customWidth="1"/>
    <col min="9730" max="9730" width="4.88671875" style="721" customWidth="1"/>
    <col min="9731" max="9731" width="6.44140625" style="721" bestFit="1" customWidth="1"/>
    <col min="9732" max="9732" width="80.5546875" style="721" customWidth="1"/>
    <col min="9733" max="9733" width="5.21875" style="721" customWidth="1"/>
    <col min="9734" max="9734" width="6.44140625" style="721" bestFit="1" customWidth="1"/>
    <col min="9735" max="9735" width="4.44140625" style="721" customWidth="1"/>
    <col min="9736" max="9984" width="10.77734375" style="721"/>
    <col min="9985" max="9985" width="67.77734375" style="721" customWidth="1"/>
    <col min="9986" max="9986" width="4.88671875" style="721" customWidth="1"/>
    <col min="9987" max="9987" width="6.44140625" style="721" bestFit="1" customWidth="1"/>
    <col min="9988" max="9988" width="80.5546875" style="721" customWidth="1"/>
    <col min="9989" max="9989" width="5.21875" style="721" customWidth="1"/>
    <col min="9990" max="9990" width="6.44140625" style="721" bestFit="1" customWidth="1"/>
    <col min="9991" max="9991" width="4.44140625" style="721" customWidth="1"/>
    <col min="9992" max="10240" width="10.77734375" style="721"/>
    <col min="10241" max="10241" width="67.77734375" style="721" customWidth="1"/>
    <col min="10242" max="10242" width="4.88671875" style="721" customWidth="1"/>
    <col min="10243" max="10243" width="6.44140625" style="721" bestFit="1" customWidth="1"/>
    <col min="10244" max="10244" width="80.5546875" style="721" customWidth="1"/>
    <col min="10245" max="10245" width="5.21875" style="721" customWidth="1"/>
    <col min="10246" max="10246" width="6.44140625" style="721" bestFit="1" customWidth="1"/>
    <col min="10247" max="10247" width="4.44140625" style="721" customWidth="1"/>
    <col min="10248" max="10496" width="10.77734375" style="721"/>
    <col min="10497" max="10497" width="67.77734375" style="721" customWidth="1"/>
    <col min="10498" max="10498" width="4.88671875" style="721" customWidth="1"/>
    <col min="10499" max="10499" width="6.44140625" style="721" bestFit="1" customWidth="1"/>
    <col min="10500" max="10500" width="80.5546875" style="721" customWidth="1"/>
    <col min="10501" max="10501" width="5.21875" style="721" customWidth="1"/>
    <col min="10502" max="10502" width="6.44140625" style="721" bestFit="1" customWidth="1"/>
    <col min="10503" max="10503" width="4.44140625" style="721" customWidth="1"/>
    <col min="10504" max="10752" width="10.77734375" style="721"/>
    <col min="10753" max="10753" width="67.77734375" style="721" customWidth="1"/>
    <col min="10754" max="10754" width="4.88671875" style="721" customWidth="1"/>
    <col min="10755" max="10755" width="6.44140625" style="721" bestFit="1" customWidth="1"/>
    <col min="10756" max="10756" width="80.5546875" style="721" customWidth="1"/>
    <col min="10757" max="10757" width="5.21875" style="721" customWidth="1"/>
    <col min="10758" max="10758" width="6.44140625" style="721" bestFit="1" customWidth="1"/>
    <col min="10759" max="10759" width="4.44140625" style="721" customWidth="1"/>
    <col min="10760" max="11008" width="10.77734375" style="721"/>
    <col min="11009" max="11009" width="67.77734375" style="721" customWidth="1"/>
    <col min="11010" max="11010" width="4.88671875" style="721" customWidth="1"/>
    <col min="11011" max="11011" width="6.44140625" style="721" bestFit="1" customWidth="1"/>
    <col min="11012" max="11012" width="80.5546875" style="721" customWidth="1"/>
    <col min="11013" max="11013" width="5.21875" style="721" customWidth="1"/>
    <col min="11014" max="11014" width="6.44140625" style="721" bestFit="1" customWidth="1"/>
    <col min="11015" max="11015" width="4.44140625" style="721" customWidth="1"/>
    <col min="11016" max="11264" width="10.77734375" style="721"/>
    <col min="11265" max="11265" width="67.77734375" style="721" customWidth="1"/>
    <col min="11266" max="11266" width="4.88671875" style="721" customWidth="1"/>
    <col min="11267" max="11267" width="6.44140625" style="721" bestFit="1" customWidth="1"/>
    <col min="11268" max="11268" width="80.5546875" style="721" customWidth="1"/>
    <col min="11269" max="11269" width="5.21875" style="721" customWidth="1"/>
    <col min="11270" max="11270" width="6.44140625" style="721" bestFit="1" customWidth="1"/>
    <col min="11271" max="11271" width="4.44140625" style="721" customWidth="1"/>
    <col min="11272" max="11520" width="10.77734375" style="721"/>
    <col min="11521" max="11521" width="67.77734375" style="721" customWidth="1"/>
    <col min="11522" max="11522" width="4.88671875" style="721" customWidth="1"/>
    <col min="11523" max="11523" width="6.44140625" style="721" bestFit="1" customWidth="1"/>
    <col min="11524" max="11524" width="80.5546875" style="721" customWidth="1"/>
    <col min="11525" max="11525" width="5.21875" style="721" customWidth="1"/>
    <col min="11526" max="11526" width="6.44140625" style="721" bestFit="1" customWidth="1"/>
    <col min="11527" max="11527" width="4.44140625" style="721" customWidth="1"/>
    <col min="11528" max="11776" width="10.77734375" style="721"/>
    <col min="11777" max="11777" width="67.77734375" style="721" customWidth="1"/>
    <col min="11778" max="11778" width="4.88671875" style="721" customWidth="1"/>
    <col min="11779" max="11779" width="6.44140625" style="721" bestFit="1" customWidth="1"/>
    <col min="11780" max="11780" width="80.5546875" style="721" customWidth="1"/>
    <col min="11781" max="11781" width="5.21875" style="721" customWidth="1"/>
    <col min="11782" max="11782" width="6.44140625" style="721" bestFit="1" customWidth="1"/>
    <col min="11783" max="11783" width="4.44140625" style="721" customWidth="1"/>
    <col min="11784" max="12032" width="10.77734375" style="721"/>
    <col min="12033" max="12033" width="67.77734375" style="721" customWidth="1"/>
    <col min="12034" max="12034" width="4.88671875" style="721" customWidth="1"/>
    <col min="12035" max="12035" width="6.44140625" style="721" bestFit="1" customWidth="1"/>
    <col min="12036" max="12036" width="80.5546875" style="721" customWidth="1"/>
    <col min="12037" max="12037" width="5.21875" style="721" customWidth="1"/>
    <col min="12038" max="12038" width="6.44140625" style="721" bestFit="1" customWidth="1"/>
    <col min="12039" max="12039" width="4.44140625" style="721" customWidth="1"/>
    <col min="12040" max="12288" width="10.77734375" style="721"/>
    <col min="12289" max="12289" width="67.77734375" style="721" customWidth="1"/>
    <col min="12290" max="12290" width="4.88671875" style="721" customWidth="1"/>
    <col min="12291" max="12291" width="6.44140625" style="721" bestFit="1" customWidth="1"/>
    <col min="12292" max="12292" width="80.5546875" style="721" customWidth="1"/>
    <col min="12293" max="12293" width="5.21875" style="721" customWidth="1"/>
    <col min="12294" max="12294" width="6.44140625" style="721" bestFit="1" customWidth="1"/>
    <col min="12295" max="12295" width="4.44140625" style="721" customWidth="1"/>
    <col min="12296" max="12544" width="10.77734375" style="721"/>
    <col min="12545" max="12545" width="67.77734375" style="721" customWidth="1"/>
    <col min="12546" max="12546" width="4.88671875" style="721" customWidth="1"/>
    <col min="12547" max="12547" width="6.44140625" style="721" bestFit="1" customWidth="1"/>
    <col min="12548" max="12548" width="80.5546875" style="721" customWidth="1"/>
    <col min="12549" max="12549" width="5.21875" style="721" customWidth="1"/>
    <col min="12550" max="12550" width="6.44140625" style="721" bestFit="1" customWidth="1"/>
    <col min="12551" max="12551" width="4.44140625" style="721" customWidth="1"/>
    <col min="12552" max="12800" width="10.77734375" style="721"/>
    <col min="12801" max="12801" width="67.77734375" style="721" customWidth="1"/>
    <col min="12802" max="12802" width="4.88671875" style="721" customWidth="1"/>
    <col min="12803" max="12803" width="6.44140625" style="721" bestFit="1" customWidth="1"/>
    <col min="12804" max="12804" width="80.5546875" style="721" customWidth="1"/>
    <col min="12805" max="12805" width="5.21875" style="721" customWidth="1"/>
    <col min="12806" max="12806" width="6.44140625" style="721" bestFit="1" customWidth="1"/>
    <col min="12807" max="12807" width="4.44140625" style="721" customWidth="1"/>
    <col min="12808" max="13056" width="10.77734375" style="721"/>
    <col min="13057" max="13057" width="67.77734375" style="721" customWidth="1"/>
    <col min="13058" max="13058" width="4.88671875" style="721" customWidth="1"/>
    <col min="13059" max="13059" width="6.44140625" style="721" bestFit="1" customWidth="1"/>
    <col min="13060" max="13060" width="80.5546875" style="721" customWidth="1"/>
    <col min="13061" max="13061" width="5.21875" style="721" customWidth="1"/>
    <col min="13062" max="13062" width="6.44140625" style="721" bestFit="1" customWidth="1"/>
    <col min="13063" max="13063" width="4.44140625" style="721" customWidth="1"/>
    <col min="13064" max="13312" width="10.77734375" style="721"/>
    <col min="13313" max="13313" width="67.77734375" style="721" customWidth="1"/>
    <col min="13314" max="13314" width="4.88671875" style="721" customWidth="1"/>
    <col min="13315" max="13315" width="6.44140625" style="721" bestFit="1" customWidth="1"/>
    <col min="13316" max="13316" width="80.5546875" style="721" customWidth="1"/>
    <col min="13317" max="13317" width="5.21875" style="721" customWidth="1"/>
    <col min="13318" max="13318" width="6.44140625" style="721" bestFit="1" customWidth="1"/>
    <col min="13319" max="13319" width="4.44140625" style="721" customWidth="1"/>
    <col min="13320" max="13568" width="10.77734375" style="721"/>
    <col min="13569" max="13569" width="67.77734375" style="721" customWidth="1"/>
    <col min="13570" max="13570" width="4.88671875" style="721" customWidth="1"/>
    <col min="13571" max="13571" width="6.44140625" style="721" bestFit="1" customWidth="1"/>
    <col min="13572" max="13572" width="80.5546875" style="721" customWidth="1"/>
    <col min="13573" max="13573" width="5.21875" style="721" customWidth="1"/>
    <col min="13574" max="13574" width="6.44140625" style="721" bestFit="1" customWidth="1"/>
    <col min="13575" max="13575" width="4.44140625" style="721" customWidth="1"/>
    <col min="13576" max="13824" width="10.77734375" style="721"/>
    <col min="13825" max="13825" width="67.77734375" style="721" customWidth="1"/>
    <col min="13826" max="13826" width="4.88671875" style="721" customWidth="1"/>
    <col min="13827" max="13827" width="6.44140625" style="721" bestFit="1" customWidth="1"/>
    <col min="13828" max="13828" width="80.5546875" style="721" customWidth="1"/>
    <col min="13829" max="13829" width="5.21875" style="721" customWidth="1"/>
    <col min="13830" max="13830" width="6.44140625" style="721" bestFit="1" customWidth="1"/>
    <col min="13831" max="13831" width="4.44140625" style="721" customWidth="1"/>
    <col min="13832" max="14080" width="10.77734375" style="721"/>
    <col min="14081" max="14081" width="67.77734375" style="721" customWidth="1"/>
    <col min="14082" max="14082" width="4.88671875" style="721" customWidth="1"/>
    <col min="14083" max="14083" width="6.44140625" style="721" bestFit="1" customWidth="1"/>
    <col min="14084" max="14084" width="80.5546875" style="721" customWidth="1"/>
    <col min="14085" max="14085" width="5.21875" style="721" customWidth="1"/>
    <col min="14086" max="14086" width="6.44140625" style="721" bestFit="1" customWidth="1"/>
    <col min="14087" max="14087" width="4.44140625" style="721" customWidth="1"/>
    <col min="14088" max="14336" width="10.77734375" style="721"/>
    <col min="14337" max="14337" width="67.77734375" style="721" customWidth="1"/>
    <col min="14338" max="14338" width="4.88671875" style="721" customWidth="1"/>
    <col min="14339" max="14339" width="6.44140625" style="721" bestFit="1" customWidth="1"/>
    <col min="14340" max="14340" width="80.5546875" style="721" customWidth="1"/>
    <col min="14341" max="14341" width="5.21875" style="721" customWidth="1"/>
    <col min="14342" max="14342" width="6.44140625" style="721" bestFit="1" customWidth="1"/>
    <col min="14343" max="14343" width="4.44140625" style="721" customWidth="1"/>
    <col min="14344" max="14592" width="10.77734375" style="721"/>
    <col min="14593" max="14593" width="67.77734375" style="721" customWidth="1"/>
    <col min="14594" max="14594" width="4.88671875" style="721" customWidth="1"/>
    <col min="14595" max="14595" width="6.44140625" style="721" bestFit="1" customWidth="1"/>
    <col min="14596" max="14596" width="80.5546875" style="721" customWidth="1"/>
    <col min="14597" max="14597" width="5.21875" style="721" customWidth="1"/>
    <col min="14598" max="14598" width="6.44140625" style="721" bestFit="1" customWidth="1"/>
    <col min="14599" max="14599" width="4.44140625" style="721" customWidth="1"/>
    <col min="14600" max="14848" width="10.77734375" style="721"/>
    <col min="14849" max="14849" width="67.77734375" style="721" customWidth="1"/>
    <col min="14850" max="14850" width="4.88671875" style="721" customWidth="1"/>
    <col min="14851" max="14851" width="6.44140625" style="721" bestFit="1" customWidth="1"/>
    <col min="14852" max="14852" width="80.5546875" style="721" customWidth="1"/>
    <col min="14853" max="14853" width="5.21875" style="721" customWidth="1"/>
    <col min="14854" max="14854" width="6.44140625" style="721" bestFit="1" customWidth="1"/>
    <col min="14855" max="14855" width="4.44140625" style="721" customWidth="1"/>
    <col min="14856" max="15104" width="10.77734375" style="721"/>
    <col min="15105" max="15105" width="67.77734375" style="721" customWidth="1"/>
    <col min="15106" max="15106" width="4.88671875" style="721" customWidth="1"/>
    <col min="15107" max="15107" width="6.44140625" style="721" bestFit="1" customWidth="1"/>
    <col min="15108" max="15108" width="80.5546875" style="721" customWidth="1"/>
    <col min="15109" max="15109" width="5.21875" style="721" customWidth="1"/>
    <col min="15110" max="15110" width="6.44140625" style="721" bestFit="1" customWidth="1"/>
    <col min="15111" max="15111" width="4.44140625" style="721" customWidth="1"/>
    <col min="15112" max="15360" width="10.77734375" style="721"/>
    <col min="15361" max="15361" width="67.77734375" style="721" customWidth="1"/>
    <col min="15362" max="15362" width="4.88671875" style="721" customWidth="1"/>
    <col min="15363" max="15363" width="6.44140625" style="721" bestFit="1" customWidth="1"/>
    <col min="15364" max="15364" width="80.5546875" style="721" customWidth="1"/>
    <col min="15365" max="15365" width="5.21875" style="721" customWidth="1"/>
    <col min="15366" max="15366" width="6.44140625" style="721" bestFit="1" customWidth="1"/>
    <col min="15367" max="15367" width="4.44140625" style="721" customWidth="1"/>
    <col min="15368" max="15616" width="10.77734375" style="721"/>
    <col min="15617" max="15617" width="67.77734375" style="721" customWidth="1"/>
    <col min="15618" max="15618" width="4.88671875" style="721" customWidth="1"/>
    <col min="15619" max="15619" width="6.44140625" style="721" bestFit="1" customWidth="1"/>
    <col min="15620" max="15620" width="80.5546875" style="721" customWidth="1"/>
    <col min="15621" max="15621" width="5.21875" style="721" customWidth="1"/>
    <col min="15622" max="15622" width="6.44140625" style="721" bestFit="1" customWidth="1"/>
    <col min="15623" max="15623" width="4.44140625" style="721" customWidth="1"/>
    <col min="15624" max="15872" width="10.77734375" style="721"/>
    <col min="15873" max="15873" width="67.77734375" style="721" customWidth="1"/>
    <col min="15874" max="15874" width="4.88671875" style="721" customWidth="1"/>
    <col min="15875" max="15875" width="6.44140625" style="721" bestFit="1" customWidth="1"/>
    <col min="15876" max="15876" width="80.5546875" style="721" customWidth="1"/>
    <col min="15877" max="15877" width="5.21875" style="721" customWidth="1"/>
    <col min="15878" max="15878" width="6.44140625" style="721" bestFit="1" customWidth="1"/>
    <col min="15879" max="15879" width="4.44140625" style="721" customWidth="1"/>
    <col min="15880" max="16128" width="10.77734375" style="721"/>
    <col min="16129" max="16129" width="67.77734375" style="721" customWidth="1"/>
    <col min="16130" max="16130" width="4.88671875" style="721" customWidth="1"/>
    <col min="16131" max="16131" width="6.44140625" style="721" bestFit="1" customWidth="1"/>
    <col min="16132" max="16132" width="80.5546875" style="721" customWidth="1"/>
    <col min="16133" max="16133" width="5.21875" style="721" customWidth="1"/>
    <col min="16134" max="16134" width="6.44140625" style="721" bestFit="1" customWidth="1"/>
    <col min="16135" max="16135" width="4.44140625" style="721" customWidth="1"/>
    <col min="16136" max="16384" width="10.77734375" style="721"/>
  </cols>
  <sheetData>
    <row r="1" spans="1:7" ht="15" customHeight="1" thickBot="1" x14ac:dyDescent="0.45">
      <c r="A1" s="601" t="s">
        <v>0</v>
      </c>
      <c r="B1" s="602"/>
      <c r="C1" s="602"/>
      <c r="D1" s="602"/>
      <c r="E1" s="602"/>
      <c r="F1" s="603"/>
    </row>
    <row r="2" spans="1:7" ht="15" x14ac:dyDescent="0.4">
      <c r="A2" s="216" t="s">
        <v>1</v>
      </c>
      <c r="B2" s="536" t="s">
        <v>134</v>
      </c>
      <c r="C2" s="536"/>
      <c r="D2" s="536"/>
      <c r="E2" s="536"/>
      <c r="F2" s="536"/>
    </row>
    <row r="3" spans="1:7" ht="14.1" x14ac:dyDescent="0.4">
      <c r="A3" s="217" t="s">
        <v>2</v>
      </c>
      <c r="B3" s="604" t="str">
        <f>'Feuille récapitulative'!B16:F16</f>
        <v>EP1 - Arts appliqués - Réalisation graphique</v>
      </c>
      <c r="C3" s="604"/>
      <c r="D3" s="604"/>
      <c r="E3" s="604"/>
      <c r="F3" s="604"/>
    </row>
    <row r="4" spans="1:7" x14ac:dyDescent="0.4">
      <c r="A4" s="218" t="s">
        <v>37</v>
      </c>
      <c r="B4" s="605">
        <f>'Feuille récapitulative'!B24:F24</f>
        <v>3</v>
      </c>
      <c r="C4" s="541"/>
      <c r="D4" s="541"/>
      <c r="E4" s="541"/>
      <c r="F4" s="606"/>
    </row>
    <row r="5" spans="1:7" x14ac:dyDescent="0.4">
      <c r="A5" s="217" t="s">
        <v>3</v>
      </c>
      <c r="B5" s="600" t="str">
        <f>'Feuille récapitulative'!B4:F4</f>
        <v xml:space="preserve">LPO XXX </v>
      </c>
      <c r="C5" s="600"/>
      <c r="D5" s="600"/>
      <c r="E5" s="600"/>
      <c r="F5" s="600"/>
    </row>
    <row r="6" spans="1:7" x14ac:dyDescent="0.4">
      <c r="A6" s="217" t="s">
        <v>22</v>
      </c>
      <c r="B6" s="600" t="str">
        <f>'Feuille récapitulative'!B5:F5</f>
        <v>2017 / 2019</v>
      </c>
      <c r="C6" s="600"/>
      <c r="D6" s="600"/>
      <c r="E6" s="600"/>
      <c r="F6" s="600"/>
    </row>
    <row r="7" spans="1:7" x14ac:dyDescent="0.4">
      <c r="A7" s="217" t="s">
        <v>5</v>
      </c>
      <c r="B7" s="608" t="str">
        <f>'Feuille récapitulative'!B6:F6</f>
        <v xml:space="preserve">NOM Candidat 1 </v>
      </c>
      <c r="C7" s="608"/>
      <c r="D7" s="608"/>
      <c r="E7" s="608"/>
      <c r="F7" s="608"/>
    </row>
    <row r="8" spans="1:7" x14ac:dyDescent="0.4">
      <c r="A8" s="217" t="s">
        <v>6</v>
      </c>
      <c r="B8" s="608" t="str">
        <f>'Feuille récapitulative'!B7:F7</f>
        <v xml:space="preserve">Prénom candidat </v>
      </c>
      <c r="C8" s="608"/>
      <c r="D8" s="608"/>
      <c r="E8" s="608"/>
      <c r="F8" s="608"/>
    </row>
    <row r="9" spans="1:7" x14ac:dyDescent="0.4">
      <c r="A9" s="217" t="s">
        <v>4</v>
      </c>
      <c r="B9" s="609" t="str">
        <f>'Feuille récapitulative'!B19:F19</f>
        <v xml:space="preserve">Date </v>
      </c>
      <c r="C9" s="609"/>
      <c r="D9" s="609"/>
      <c r="E9" s="609"/>
      <c r="F9" s="609"/>
    </row>
    <row r="10" spans="1:7" ht="12.6" thickBot="1" x14ac:dyDescent="0.45">
      <c r="A10" s="219" t="s">
        <v>23</v>
      </c>
      <c r="B10" s="610" t="str">
        <f>'Feuille récapitulative'!B9:F9</f>
        <v xml:space="preserve">LPO XXX </v>
      </c>
      <c r="C10" s="610"/>
      <c r="D10" s="610"/>
      <c r="E10" s="610"/>
      <c r="F10" s="610"/>
    </row>
    <row r="11" spans="1:7" s="310" customFormat="1" ht="12.6" thickBot="1" x14ac:dyDescent="0.45">
      <c r="A11" s="553"/>
      <c r="B11" s="553"/>
      <c r="C11" s="553"/>
      <c r="D11" s="553"/>
      <c r="E11" s="553"/>
      <c r="F11" s="553"/>
    </row>
    <row r="12" spans="1:7" ht="14.1" customHeight="1" thickBot="1" x14ac:dyDescent="0.45">
      <c r="A12" s="759" t="s">
        <v>24</v>
      </c>
      <c r="B12" s="760"/>
      <c r="C12" s="760"/>
      <c r="D12" s="760"/>
      <c r="E12" s="760"/>
      <c r="F12" s="761"/>
    </row>
    <row r="13" spans="1:7" ht="104.25" customHeight="1" thickBot="1" x14ac:dyDescent="0.45">
      <c r="A13" s="607"/>
      <c r="B13" s="607"/>
      <c r="C13" s="607"/>
      <c r="D13" s="607"/>
      <c r="E13" s="607"/>
      <c r="F13" s="607"/>
    </row>
    <row r="14" spans="1:7" ht="14.1" customHeight="1" thickBot="1" x14ac:dyDescent="0.45">
      <c r="A14" s="759" t="s">
        <v>25</v>
      </c>
      <c r="B14" s="760"/>
      <c r="C14" s="762"/>
      <c r="D14" s="760"/>
      <c r="E14" s="760"/>
      <c r="F14" s="763"/>
    </row>
    <row r="15" spans="1:7" ht="25.5" customHeight="1" x14ac:dyDescent="0.4">
      <c r="A15" s="725" t="s">
        <v>130</v>
      </c>
      <c r="B15" s="726" t="s">
        <v>41</v>
      </c>
      <c r="C15" s="239"/>
      <c r="D15" s="727"/>
      <c r="E15" s="728"/>
      <c r="F15" s="223"/>
    </row>
    <row r="16" spans="1:7" ht="25.5" customHeight="1" x14ac:dyDescent="0.4">
      <c r="A16" s="729" t="s">
        <v>371</v>
      </c>
      <c r="B16" s="186" t="s">
        <v>369</v>
      </c>
      <c r="C16" s="240"/>
      <c r="D16" s="730"/>
      <c r="E16" s="731"/>
      <c r="F16" s="224"/>
      <c r="G16" s="732"/>
    </row>
    <row r="17" spans="1:7" ht="25.5" customHeight="1" thickBot="1" x14ac:dyDescent="0.45">
      <c r="A17" s="733" t="s">
        <v>372</v>
      </c>
      <c r="B17" s="734" t="s">
        <v>370</v>
      </c>
      <c r="C17" s="280"/>
      <c r="D17" s="735"/>
      <c r="E17" s="736"/>
      <c r="F17" s="737"/>
      <c r="G17" s="732"/>
    </row>
    <row r="18" spans="1:7" ht="14.25" customHeight="1" thickBot="1" x14ac:dyDescent="0.45">
      <c r="A18" s="764" t="s">
        <v>31</v>
      </c>
      <c r="B18" s="764"/>
      <c r="C18" s="764"/>
      <c r="D18" s="764"/>
      <c r="E18" s="764"/>
      <c r="F18" s="764"/>
    </row>
    <row r="19" spans="1:7" ht="14.1" customHeight="1" thickBot="1" x14ac:dyDescent="0.45">
      <c r="A19" s="759" t="s">
        <v>440</v>
      </c>
      <c r="B19" s="760"/>
      <c r="C19" s="760"/>
      <c r="D19" s="760"/>
      <c r="E19" s="760"/>
      <c r="F19" s="761"/>
    </row>
    <row r="20" spans="1:7" ht="14.1" customHeight="1" x14ac:dyDescent="0.4">
      <c r="A20" s="765" t="s">
        <v>164</v>
      </c>
      <c r="B20" s="766"/>
      <c r="C20" s="766"/>
      <c r="D20" s="766"/>
      <c r="E20" s="766"/>
      <c r="F20" s="767"/>
    </row>
    <row r="21" spans="1:7" ht="12.75" customHeight="1" x14ac:dyDescent="0.4">
      <c r="A21" s="768" t="s">
        <v>394</v>
      </c>
      <c r="B21" s="769"/>
      <c r="C21" s="30"/>
      <c r="D21" s="770"/>
      <c r="E21" s="771"/>
      <c r="F21" s="29"/>
    </row>
    <row r="22" spans="1:7" ht="12.75" customHeight="1" x14ac:dyDescent="0.4">
      <c r="A22" s="772" t="s">
        <v>494</v>
      </c>
      <c r="B22" s="773"/>
      <c r="C22" s="30"/>
      <c r="D22" s="770"/>
      <c r="E22" s="771"/>
      <c r="F22" s="29"/>
    </row>
    <row r="23" spans="1:7" ht="12.75" customHeight="1" x14ac:dyDescent="0.4">
      <c r="A23" s="772" t="s">
        <v>495</v>
      </c>
      <c r="B23" s="773"/>
      <c r="C23" s="30"/>
      <c r="D23" s="770"/>
      <c r="E23" s="771"/>
      <c r="F23" s="29"/>
    </row>
    <row r="24" spans="1:7" ht="12.75" customHeight="1" x14ac:dyDescent="0.4">
      <c r="A24" s="772" t="s">
        <v>357</v>
      </c>
      <c r="B24" s="773"/>
      <c r="C24" s="30"/>
      <c r="D24" s="770"/>
      <c r="E24" s="771"/>
      <c r="F24" s="29"/>
    </row>
    <row r="25" spans="1:7" ht="12.75" customHeight="1" x14ac:dyDescent="0.4">
      <c r="A25" s="768" t="s">
        <v>351</v>
      </c>
      <c r="B25" s="769"/>
      <c r="C25" s="30"/>
      <c r="D25" s="770"/>
      <c r="E25" s="771"/>
      <c r="F25" s="29"/>
    </row>
    <row r="26" spans="1:7" ht="12.75" customHeight="1" x14ac:dyDescent="0.4">
      <c r="A26" s="772" t="s">
        <v>352</v>
      </c>
      <c r="B26" s="773"/>
      <c r="C26" s="30"/>
      <c r="D26" s="770"/>
      <c r="E26" s="771"/>
      <c r="F26" s="29"/>
    </row>
    <row r="27" spans="1:7" ht="12.75" customHeight="1" x14ac:dyDescent="0.4">
      <c r="A27" s="772" t="s">
        <v>353</v>
      </c>
      <c r="B27" s="773"/>
      <c r="C27" s="30"/>
      <c r="D27" s="770"/>
      <c r="E27" s="771"/>
      <c r="F27" s="29"/>
    </row>
    <row r="28" spans="1:7" ht="12.75" customHeight="1" x14ac:dyDescent="0.4">
      <c r="A28" s="772" t="s">
        <v>354</v>
      </c>
      <c r="B28" s="773"/>
      <c r="C28" s="30"/>
      <c r="D28" s="770"/>
      <c r="E28" s="771"/>
      <c r="F28" s="29"/>
    </row>
    <row r="29" spans="1:7" ht="12.75" customHeight="1" x14ac:dyDescent="0.4">
      <c r="A29" s="772" t="s">
        <v>355</v>
      </c>
      <c r="B29" s="773"/>
      <c r="C29" s="30"/>
      <c r="D29" s="770"/>
      <c r="E29" s="771"/>
      <c r="F29" s="29"/>
    </row>
    <row r="30" spans="1:7" ht="12.75" customHeight="1" x14ac:dyDescent="0.4">
      <c r="A30" s="772" t="s">
        <v>496</v>
      </c>
      <c r="B30" s="773"/>
      <c r="C30" s="30"/>
      <c r="D30" s="774"/>
      <c r="E30" s="775"/>
      <c r="F30" s="29"/>
    </row>
    <row r="31" spans="1:7" ht="13.5" customHeight="1" x14ac:dyDescent="0.4">
      <c r="A31" s="776"/>
      <c r="B31" s="777"/>
      <c r="C31" s="30"/>
      <c r="D31" s="778"/>
      <c r="E31" s="779"/>
      <c r="F31" s="29"/>
    </row>
    <row r="32" spans="1:7" ht="13.5" customHeight="1" thickBot="1" x14ac:dyDescent="0.45">
      <c r="A32" s="780"/>
      <c r="B32" s="777"/>
      <c r="C32" s="30"/>
      <c r="D32" s="781"/>
      <c r="E32" s="782"/>
      <c r="F32" s="29"/>
    </row>
    <row r="33" spans="1:6" ht="12.75" customHeight="1" thickBot="1" x14ac:dyDescent="0.45">
      <c r="A33" s="783" t="s">
        <v>33</v>
      </c>
      <c r="B33" s="783"/>
      <c r="C33" s="783"/>
      <c r="D33" s="783"/>
      <c r="E33" s="783"/>
      <c r="F33" s="783"/>
    </row>
  </sheetData>
  <sheetProtection algorithmName="SHA-512" hashValue="SxS8KpOdPnP/m/CaBfMJRbT6VaGdk1mU2fbz2nt5lpTCT8x/cHWDUxjMdX5JyQqtMyCHnGR/mZJdyKvSQg2Iug==" saltValue="x4iZgVAZt24GEG3IfecwKw==" spinCount="100000" sheet="1" formatCells="0" formatColumns="0" formatRows="0" insertColumns="0" insertRows="0" insertHyperlinks="0" deleteColumns="0" deleteRows="0" sort="0" autoFilter="0" pivotTables="0"/>
  <mergeCells count="31">
    <mergeCell ref="A29:B29"/>
    <mergeCell ref="A30:B30"/>
    <mergeCell ref="D32:E32"/>
    <mergeCell ref="A33:F33"/>
    <mergeCell ref="A20:F20"/>
    <mergeCell ref="D30:E30"/>
    <mergeCell ref="D31:E31"/>
    <mergeCell ref="A21:B21"/>
    <mergeCell ref="A22:B22"/>
    <mergeCell ref="A23:B23"/>
    <mergeCell ref="A24:B24"/>
    <mergeCell ref="A25:B25"/>
    <mergeCell ref="A26:B26"/>
    <mergeCell ref="A27:B27"/>
    <mergeCell ref="A28:B28"/>
    <mergeCell ref="B7:F7"/>
    <mergeCell ref="B8:F8"/>
    <mergeCell ref="B9:F9"/>
    <mergeCell ref="B10:F10"/>
    <mergeCell ref="A11:F11"/>
    <mergeCell ref="A12:F12"/>
    <mergeCell ref="A13:F13"/>
    <mergeCell ref="A14:F14"/>
    <mergeCell ref="A18:F18"/>
    <mergeCell ref="A19:F19"/>
    <mergeCell ref="B6:F6"/>
    <mergeCell ref="A1:F1"/>
    <mergeCell ref="B2:F2"/>
    <mergeCell ref="B3:F3"/>
    <mergeCell ref="B4:F4"/>
    <mergeCell ref="B5:F5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85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3BF0F-E65C-44BA-9FB7-0ED866CBDA6D}">
  <dimension ref="A1:O31"/>
  <sheetViews>
    <sheetView zoomScale="80" zoomScaleNormal="80" workbookViewId="0">
      <selection activeCell="F11" sqref="F11:F13"/>
    </sheetView>
  </sheetViews>
  <sheetFormatPr baseColWidth="10" defaultRowHeight="12.3" x14ac:dyDescent="0.4"/>
  <cols>
    <col min="1" max="1" width="10.5546875" style="306" customWidth="1"/>
    <col min="2" max="2" width="61.33203125" style="306" customWidth="1"/>
    <col min="3" max="3" width="68.33203125" style="306" customWidth="1"/>
    <col min="4" max="8" width="3.77734375" style="306" customWidth="1"/>
    <col min="9" max="9" width="3.5546875" style="306" customWidth="1"/>
    <col min="10" max="10" width="6.109375" style="306" hidden="1" customWidth="1"/>
    <col min="11" max="11" width="6.33203125" style="306" hidden="1" customWidth="1"/>
    <col min="12" max="12" width="5.44140625" style="306" hidden="1" customWidth="1"/>
    <col min="13" max="13" width="6.5546875" style="306" hidden="1" customWidth="1"/>
    <col min="14" max="14" width="11.5546875" style="306" hidden="1" customWidth="1"/>
    <col min="15" max="15" width="4.109375" style="306" hidden="1" customWidth="1"/>
    <col min="16" max="16384" width="10.6640625" style="306"/>
  </cols>
  <sheetData>
    <row r="1" spans="1:15" ht="15" x14ac:dyDescent="0.4">
      <c r="A1" s="358" t="s">
        <v>39</v>
      </c>
      <c r="B1" s="359" t="str">
        <f>'Feuille récapitulative'!B6:F6</f>
        <v xml:space="preserve">NOM Candidat 1 </v>
      </c>
      <c r="C1" s="360"/>
      <c r="D1" s="358"/>
      <c r="E1" s="360"/>
      <c r="F1" s="361"/>
      <c r="G1" s="360"/>
      <c r="H1" s="360"/>
      <c r="I1" s="362"/>
      <c r="J1" s="363"/>
      <c r="K1" s="363"/>
      <c r="L1" s="316"/>
      <c r="M1" s="317"/>
      <c r="N1" s="318"/>
      <c r="O1" s="318"/>
    </row>
    <row r="2" spans="1:15" ht="15" x14ac:dyDescent="0.4">
      <c r="A2" s="358" t="s">
        <v>7</v>
      </c>
      <c r="B2" s="359" t="str">
        <f>'Feuille récapitulative'!B7:F7</f>
        <v xml:space="preserve">Prénom candidat </v>
      </c>
      <c r="C2" s="360"/>
      <c r="D2" s="364"/>
      <c r="E2" s="359"/>
      <c r="F2" s="359"/>
      <c r="G2" s="359"/>
      <c r="H2" s="359"/>
      <c r="I2" s="359"/>
      <c r="J2" s="363"/>
      <c r="K2" s="363"/>
      <c r="L2" s="316"/>
      <c r="M2" s="314"/>
      <c r="N2" s="318"/>
      <c r="O2" s="318"/>
    </row>
    <row r="3" spans="1:15" ht="15.3" thickBot="1" x14ac:dyDescent="0.45">
      <c r="A3" s="358" t="s">
        <v>40</v>
      </c>
      <c r="B3" s="365" t="str">
        <f>'Feuille récapitulative'!B19:F19</f>
        <v xml:space="preserve">Date </v>
      </c>
      <c r="C3" s="360"/>
      <c r="D3" s="364"/>
      <c r="E3" s="359"/>
      <c r="F3" s="359"/>
      <c r="G3" s="359"/>
      <c r="H3" s="359"/>
      <c r="I3" s="359"/>
      <c r="J3" s="366"/>
      <c r="K3" s="366"/>
      <c r="L3" s="322" t="s">
        <v>8</v>
      </c>
      <c r="M3" s="317"/>
      <c r="N3" s="318"/>
      <c r="O3" s="318"/>
    </row>
    <row r="4" spans="1:15" ht="18" customHeight="1" thickBot="1" x14ac:dyDescent="0.45">
      <c r="A4" s="623" t="s">
        <v>478</v>
      </c>
      <c r="B4" s="624"/>
      <c r="C4" s="624"/>
      <c r="D4" s="624"/>
      <c r="E4" s="624"/>
      <c r="F4" s="624"/>
      <c r="G4" s="624"/>
      <c r="H4" s="624"/>
      <c r="I4" s="625"/>
      <c r="J4" s="367"/>
      <c r="K4" s="367"/>
      <c r="L4" s="325"/>
      <c r="M4" s="324"/>
      <c r="N4" s="318"/>
      <c r="O4" s="326"/>
    </row>
    <row r="5" spans="1:15" ht="14.1" customHeight="1" thickBot="1" x14ac:dyDescent="0.45">
      <c r="A5" s="629" t="s">
        <v>10</v>
      </c>
      <c r="B5" s="630"/>
      <c r="C5" s="470" t="s">
        <v>38</v>
      </c>
      <c r="D5" s="289" t="s">
        <v>11</v>
      </c>
      <c r="E5" s="290">
        <v>0</v>
      </c>
      <c r="F5" s="291" t="s">
        <v>34</v>
      </c>
      <c r="G5" s="292" t="s">
        <v>35</v>
      </c>
      <c r="H5" s="293" t="s">
        <v>36</v>
      </c>
      <c r="I5" s="172"/>
      <c r="J5" s="363" t="s">
        <v>8</v>
      </c>
      <c r="K5" s="363" t="s">
        <v>20</v>
      </c>
      <c r="L5" s="368" t="s">
        <v>12</v>
      </c>
      <c r="M5" s="324" t="s">
        <v>13</v>
      </c>
      <c r="N5" s="318"/>
      <c r="O5" s="326"/>
    </row>
    <row r="6" spans="1:15" ht="14.1" customHeight="1" thickBot="1" x14ac:dyDescent="0.45">
      <c r="A6" s="626" t="s">
        <v>197</v>
      </c>
      <c r="B6" s="627"/>
      <c r="C6" s="627"/>
      <c r="D6" s="627"/>
      <c r="E6" s="627"/>
      <c r="F6" s="627"/>
      <c r="G6" s="627"/>
      <c r="H6" s="627"/>
      <c r="I6" s="628"/>
      <c r="J6" s="369">
        <v>0.35</v>
      </c>
      <c r="K6" s="370">
        <f>SUM(K7:K9)</f>
        <v>0</v>
      </c>
      <c r="L6" s="323">
        <f>SUM(L7:L9)</f>
        <v>3</v>
      </c>
      <c r="M6" s="324"/>
      <c r="N6" s="318"/>
      <c r="O6" s="326"/>
    </row>
    <row r="7" spans="1:15" ht="25.05" customHeight="1" x14ac:dyDescent="0.4">
      <c r="A7" s="167" t="s">
        <v>189</v>
      </c>
      <c r="B7" s="275" t="s">
        <v>279</v>
      </c>
      <c r="C7" s="165" t="s">
        <v>326</v>
      </c>
      <c r="D7" s="118"/>
      <c r="E7" s="118"/>
      <c r="F7" s="118"/>
      <c r="G7" s="118"/>
      <c r="H7" s="118"/>
      <c r="I7" s="179" t="str">
        <f t="shared" ref="I7:I13" si="0">(IF(O7&lt;&gt;1,"◄",""))</f>
        <v>◄</v>
      </c>
      <c r="J7" s="371">
        <v>1</v>
      </c>
      <c r="K7" s="372">
        <f>SUM(M7:M7)</f>
        <v>0</v>
      </c>
      <c r="L7" s="373">
        <f>IF(D7&lt;&gt;"",0,J7)</f>
        <v>1</v>
      </c>
      <c r="M7" s="324">
        <f>(IF(F7&lt;&gt;"",1/3,0)+IF(G7&lt;&gt;"",2/3,0)+IF(H7&lt;&gt;"",1,0))*J$6*20*L7/SUM(L$7:L$9)</f>
        <v>0</v>
      </c>
      <c r="N7" s="318"/>
      <c r="O7" s="326">
        <f t="shared" ref="O7:O13" si="1">COUNTA(D7:H7)</f>
        <v>0</v>
      </c>
    </row>
    <row r="8" spans="1:15" ht="25.05" customHeight="1" x14ac:dyDescent="0.4">
      <c r="A8" s="168" t="s">
        <v>190</v>
      </c>
      <c r="B8" s="157" t="s">
        <v>280</v>
      </c>
      <c r="C8" s="166" t="s">
        <v>327</v>
      </c>
      <c r="D8" s="85"/>
      <c r="E8" s="85"/>
      <c r="F8" s="85"/>
      <c r="G8" s="85"/>
      <c r="H8" s="85"/>
      <c r="I8" s="413" t="str">
        <f t="shared" si="0"/>
        <v>◄</v>
      </c>
      <c r="J8" s="371">
        <v>1</v>
      </c>
      <c r="K8" s="372">
        <f t="shared" ref="K8:K9" si="2">SUM(M8:M8)</f>
        <v>0</v>
      </c>
      <c r="L8" s="373">
        <f t="shared" ref="L8:L13" si="3">IF(D8&lt;&gt;"",0,J8)</f>
        <v>1</v>
      </c>
      <c r="M8" s="324">
        <f t="shared" ref="M8:M9" si="4">(IF(F8&lt;&gt;"",1/3,0)+IF(G8&lt;&gt;"",2/3,0)+IF(H8&lt;&gt;"",1,0))*J$6*20*L8/SUM(L$7:L$9)</f>
        <v>0</v>
      </c>
      <c r="N8" s="318"/>
      <c r="O8" s="326">
        <f t="shared" si="1"/>
        <v>0</v>
      </c>
    </row>
    <row r="9" spans="1:15" ht="14.1" customHeight="1" thickBot="1" x14ac:dyDescent="0.45">
      <c r="A9" s="169" t="s">
        <v>191</v>
      </c>
      <c r="B9" s="276" t="s">
        <v>281</v>
      </c>
      <c r="C9" s="277" t="s">
        <v>328</v>
      </c>
      <c r="D9" s="79"/>
      <c r="E9" s="79"/>
      <c r="F9" s="79"/>
      <c r="G9" s="79"/>
      <c r="H9" s="79"/>
      <c r="I9" s="180" t="str">
        <f t="shared" si="0"/>
        <v>◄</v>
      </c>
      <c r="J9" s="371">
        <v>1</v>
      </c>
      <c r="K9" s="372">
        <f t="shared" si="2"/>
        <v>0</v>
      </c>
      <c r="L9" s="373">
        <f t="shared" si="3"/>
        <v>1</v>
      </c>
      <c r="M9" s="324">
        <f t="shared" si="4"/>
        <v>0</v>
      </c>
      <c r="N9" s="318"/>
      <c r="O9" s="326">
        <f t="shared" si="1"/>
        <v>0</v>
      </c>
    </row>
    <row r="10" spans="1:15" ht="14.1" customHeight="1" thickBot="1" x14ac:dyDescent="0.45">
      <c r="A10" s="594" t="s">
        <v>570</v>
      </c>
      <c r="B10" s="595"/>
      <c r="C10" s="595"/>
      <c r="D10" s="595"/>
      <c r="E10" s="595"/>
      <c r="F10" s="595"/>
      <c r="G10" s="595"/>
      <c r="H10" s="595"/>
      <c r="I10" s="596"/>
      <c r="J10" s="369">
        <v>0.65</v>
      </c>
      <c r="K10" s="374">
        <f>SUM(K11:K13)</f>
        <v>0</v>
      </c>
      <c r="L10" s="375">
        <f>SUM(L11:L13)</f>
        <v>3</v>
      </c>
      <c r="M10" s="324"/>
      <c r="N10" s="318"/>
      <c r="O10" s="326"/>
    </row>
    <row r="11" spans="1:15" ht="14.1" customHeight="1" x14ac:dyDescent="0.4">
      <c r="A11" s="167" t="s">
        <v>192</v>
      </c>
      <c r="B11" s="275" t="s">
        <v>282</v>
      </c>
      <c r="C11" s="165" t="s">
        <v>195</v>
      </c>
      <c r="D11" s="134"/>
      <c r="E11" s="134"/>
      <c r="F11" s="134"/>
      <c r="G11" s="134"/>
      <c r="H11" s="134"/>
      <c r="I11" s="411" t="str">
        <f t="shared" si="0"/>
        <v>◄</v>
      </c>
      <c r="J11" s="371">
        <v>1</v>
      </c>
      <c r="K11" s="376">
        <f>SUM(M11:M11)</f>
        <v>0</v>
      </c>
      <c r="L11" s="373">
        <f t="shared" si="3"/>
        <v>1</v>
      </c>
      <c r="M11" s="324">
        <f>(IF(F11&lt;&gt;"",1/3,0)+IF(G11&lt;&gt;"",2/3,0)+IF(H11&lt;&gt;"",1,0))*J$10*20*L11/SUM(L$11:L$13)</f>
        <v>0</v>
      </c>
      <c r="N11" s="318"/>
      <c r="O11" s="326">
        <f t="shared" si="1"/>
        <v>0</v>
      </c>
    </row>
    <row r="12" spans="1:15" ht="77.099999999999994" customHeight="1" x14ac:dyDescent="0.4">
      <c r="A12" s="168" t="s">
        <v>193</v>
      </c>
      <c r="B12" s="157" t="s">
        <v>283</v>
      </c>
      <c r="C12" s="166" t="s">
        <v>366</v>
      </c>
      <c r="D12" s="102"/>
      <c r="E12" s="102"/>
      <c r="F12" s="102"/>
      <c r="G12" s="102"/>
      <c r="H12" s="102"/>
      <c r="I12" s="413" t="str">
        <f t="shared" si="0"/>
        <v>◄</v>
      </c>
      <c r="J12" s="371">
        <v>1</v>
      </c>
      <c r="K12" s="376">
        <f t="shared" ref="K12:K13" si="5">SUM(M12:M12)</f>
        <v>0</v>
      </c>
      <c r="L12" s="373">
        <f t="shared" si="3"/>
        <v>1</v>
      </c>
      <c r="M12" s="324">
        <f t="shared" ref="M12:M13" si="6">(IF(F12&lt;&gt;"",1/3,0)+IF(G12&lt;&gt;"",2/3,0)+IF(H12&lt;&gt;"",1,0))*J$10*20*L12/SUM(L$11:L$13)</f>
        <v>0</v>
      </c>
      <c r="N12" s="318"/>
      <c r="O12" s="412">
        <f t="shared" si="1"/>
        <v>0</v>
      </c>
    </row>
    <row r="13" spans="1:15" ht="26.4" customHeight="1" thickBot="1" x14ac:dyDescent="0.45">
      <c r="A13" s="170" t="s">
        <v>194</v>
      </c>
      <c r="B13" s="278" t="s">
        <v>284</v>
      </c>
      <c r="C13" s="279" t="s">
        <v>348</v>
      </c>
      <c r="D13" s="294"/>
      <c r="E13" s="294"/>
      <c r="F13" s="294"/>
      <c r="G13" s="294"/>
      <c r="H13" s="294"/>
      <c r="I13" s="414" t="str">
        <f t="shared" si="0"/>
        <v>◄</v>
      </c>
      <c r="J13" s="371">
        <v>1</v>
      </c>
      <c r="K13" s="376">
        <f t="shared" si="5"/>
        <v>0</v>
      </c>
      <c r="L13" s="373">
        <f t="shared" si="3"/>
        <v>1</v>
      </c>
      <c r="M13" s="324">
        <f t="shared" si="6"/>
        <v>0</v>
      </c>
      <c r="N13" s="318"/>
      <c r="O13" s="326">
        <f t="shared" si="1"/>
        <v>0</v>
      </c>
    </row>
    <row r="14" spans="1:15" ht="14.1" customHeight="1" thickBot="1" x14ac:dyDescent="0.45">
      <c r="A14" s="349"/>
      <c r="B14" s="350"/>
      <c r="C14" s="351" t="s">
        <v>196</v>
      </c>
      <c r="D14" s="352"/>
      <c r="E14" s="631">
        <f>L6/SUM(J7:J9)</f>
        <v>1</v>
      </c>
      <c r="F14" s="631"/>
      <c r="G14" s="631"/>
      <c r="H14" s="631"/>
      <c r="I14" s="288"/>
      <c r="J14" s="378">
        <f>J6+J10</f>
        <v>1</v>
      </c>
      <c r="K14" s="379"/>
      <c r="L14" s="328"/>
      <c r="M14" s="317"/>
      <c r="N14" s="318"/>
      <c r="O14" s="326">
        <f>SUM(O4:O13)</f>
        <v>0</v>
      </c>
    </row>
    <row r="15" spans="1:15" ht="14.1" customHeight="1" thickBot="1" x14ac:dyDescent="0.45">
      <c r="A15" s="353"/>
      <c r="B15" s="354"/>
      <c r="C15" s="355" t="s">
        <v>260</v>
      </c>
      <c r="D15" s="356"/>
      <c r="E15" s="622">
        <f>L10/SUM(J11:J13)</f>
        <v>1</v>
      </c>
      <c r="F15" s="622"/>
      <c r="G15" s="622"/>
      <c r="H15" s="622"/>
      <c r="I15" s="288"/>
      <c r="J15" s="363"/>
      <c r="K15" s="363"/>
      <c r="L15" s="328"/>
      <c r="M15" s="317"/>
      <c r="N15" s="318"/>
      <c r="O15" s="318"/>
    </row>
    <row r="16" spans="1:15" ht="14.1" customHeight="1" thickBot="1" x14ac:dyDescent="0.45">
      <c r="A16" s="611" t="s">
        <v>364</v>
      </c>
      <c r="B16" s="611"/>
      <c r="C16" s="611"/>
      <c r="D16" s="357"/>
      <c r="E16" s="614" t="str">
        <f>IF(OR(E14&lt;0.5,E15&lt;0.5),"Tx&lt;50",IF(O14&lt;&gt;6,"Erreur",(K6+K10)))</f>
        <v>Erreur</v>
      </c>
      <c r="F16" s="614"/>
      <c r="G16" s="615" t="s">
        <v>14</v>
      </c>
      <c r="H16" s="615"/>
      <c r="I16" s="94"/>
      <c r="J16" s="363"/>
      <c r="K16" s="363"/>
      <c r="L16" s="316"/>
      <c r="M16" s="317"/>
      <c r="N16" s="318"/>
      <c r="O16" s="318"/>
    </row>
    <row r="17" spans="1:15" ht="14.1" customHeight="1" thickBot="1" x14ac:dyDescent="0.45">
      <c r="A17" s="91"/>
      <c r="B17" s="90"/>
      <c r="C17" s="183" t="s">
        <v>15</v>
      </c>
      <c r="D17" s="93"/>
      <c r="E17" s="616"/>
      <c r="F17" s="617"/>
      <c r="G17" s="618" t="s">
        <v>9</v>
      </c>
      <c r="H17" s="618"/>
      <c r="I17" s="380"/>
      <c r="J17" s="363"/>
      <c r="K17" s="363"/>
      <c r="L17" s="316"/>
      <c r="M17" s="317"/>
      <c r="N17" s="318"/>
      <c r="O17" s="318"/>
    </row>
    <row r="18" spans="1:15" ht="14.1" customHeight="1" thickBot="1" x14ac:dyDescent="0.45">
      <c r="A18" s="91"/>
      <c r="B18" s="90"/>
      <c r="C18" s="65" t="s">
        <v>16</v>
      </c>
      <c r="D18" s="92"/>
      <c r="E18" s="619">
        <f>((E17/20)*50)</f>
        <v>0</v>
      </c>
      <c r="F18" s="620"/>
      <c r="G18" s="621" t="s">
        <v>199</v>
      </c>
      <c r="H18" s="621"/>
      <c r="I18" s="377"/>
      <c r="J18" s="363"/>
      <c r="K18" s="363"/>
      <c r="L18" s="316"/>
      <c r="M18" s="317"/>
      <c r="N18" s="318"/>
      <c r="O18" s="318"/>
    </row>
    <row r="19" spans="1:15" ht="14.1" customHeight="1" x14ac:dyDescent="0.4">
      <c r="A19" s="612" t="s">
        <v>21</v>
      </c>
      <c r="B19" s="612"/>
      <c r="C19" s="612"/>
      <c r="D19" s="612"/>
      <c r="E19" s="612"/>
      <c r="F19" s="612"/>
      <c r="G19" s="612"/>
      <c r="H19" s="612"/>
      <c r="I19" s="380"/>
      <c r="J19" s="363"/>
      <c r="K19" s="363"/>
      <c r="L19" s="316"/>
      <c r="M19" s="317"/>
      <c r="N19" s="318"/>
      <c r="O19" s="318"/>
    </row>
    <row r="20" spans="1:15" x14ac:dyDescent="0.4">
      <c r="A20" s="381"/>
      <c r="B20" s="381"/>
      <c r="C20" s="613" t="str">
        <f>(IF(O14&gt;33,"ATTENTION. Erreur de saisie : cocher une seule colonne par ligne ! Voir repères ◄ à droite de la grille.",""))</f>
        <v/>
      </c>
      <c r="D20" s="613"/>
      <c r="E20" s="613"/>
      <c r="F20" s="613"/>
      <c r="G20" s="613"/>
      <c r="H20" s="613"/>
      <c r="I20" s="382"/>
      <c r="J20" s="363"/>
      <c r="K20" s="363"/>
      <c r="L20" s="316"/>
      <c r="M20" s="317"/>
      <c r="N20" s="318"/>
      <c r="O20" s="318"/>
    </row>
    <row r="21" spans="1:15" ht="15" customHeight="1" x14ac:dyDescent="0.4">
      <c r="A21" s="583" t="s">
        <v>17</v>
      </c>
      <c r="B21" s="583"/>
      <c r="C21" s="583"/>
      <c r="D21" s="583"/>
      <c r="E21" s="583"/>
      <c r="F21" s="583"/>
      <c r="G21" s="583"/>
      <c r="H21" s="583"/>
      <c r="I21" s="377"/>
      <c r="J21" s="363"/>
      <c r="K21" s="363"/>
      <c r="L21" s="316"/>
      <c r="M21" s="317"/>
      <c r="N21" s="318"/>
      <c r="O21" s="318"/>
    </row>
    <row r="22" spans="1:15" ht="85" customHeight="1" thickBot="1" x14ac:dyDescent="0.45">
      <c r="A22" s="584"/>
      <c r="B22" s="584"/>
      <c r="C22" s="584"/>
      <c r="D22" s="584"/>
      <c r="E22" s="584"/>
      <c r="F22" s="584"/>
      <c r="G22" s="584"/>
      <c r="H22" s="584"/>
      <c r="I22" s="383"/>
      <c r="J22" s="363"/>
      <c r="K22" s="363"/>
      <c r="L22" s="316"/>
      <c r="M22" s="317"/>
      <c r="N22" s="318"/>
      <c r="O22" s="318"/>
    </row>
    <row r="23" spans="1:15" ht="12.6" thickBot="1" x14ac:dyDescent="0.45">
      <c r="A23" s="567"/>
      <c r="B23" s="567"/>
      <c r="C23" s="567"/>
      <c r="D23" s="567"/>
      <c r="E23" s="567"/>
      <c r="F23" s="567"/>
      <c r="G23" s="567"/>
      <c r="H23" s="567"/>
      <c r="I23" s="383"/>
      <c r="J23" s="363"/>
      <c r="K23" s="363"/>
      <c r="L23" s="316"/>
      <c r="M23" s="317"/>
      <c r="N23" s="318"/>
      <c r="O23" s="318"/>
    </row>
    <row r="24" spans="1:15" ht="15" customHeight="1" x14ac:dyDescent="0.4">
      <c r="A24" s="555" t="s">
        <v>18</v>
      </c>
      <c r="B24" s="555"/>
      <c r="C24" s="556" t="s">
        <v>19</v>
      </c>
      <c r="D24" s="557"/>
      <c r="E24" s="557"/>
      <c r="F24" s="557"/>
      <c r="G24" s="557"/>
      <c r="H24" s="558"/>
      <c r="I24" s="384"/>
      <c r="J24" s="363"/>
      <c r="K24" s="363"/>
      <c r="L24" s="316"/>
      <c r="M24" s="317"/>
      <c r="N24" s="318"/>
      <c r="O24" s="318"/>
    </row>
    <row r="25" spans="1:15" ht="31" customHeight="1" x14ac:dyDescent="0.4">
      <c r="A25" s="568"/>
      <c r="B25" s="568"/>
      <c r="C25" s="569"/>
      <c r="D25" s="570"/>
      <c r="E25" s="570"/>
      <c r="F25" s="570"/>
      <c r="G25" s="570"/>
      <c r="H25" s="571"/>
      <c r="I25" s="385"/>
      <c r="J25" s="363"/>
      <c r="K25" s="363"/>
      <c r="L25" s="316"/>
      <c r="M25" s="317"/>
      <c r="N25" s="318"/>
      <c r="O25" s="318"/>
    </row>
    <row r="26" spans="1:15" ht="31" customHeight="1" x14ac:dyDescent="0.4">
      <c r="A26" s="568"/>
      <c r="B26" s="568"/>
      <c r="C26" s="569"/>
      <c r="D26" s="570"/>
      <c r="E26" s="570"/>
      <c r="F26" s="570"/>
      <c r="G26" s="570"/>
      <c r="H26" s="571"/>
      <c r="I26" s="362"/>
      <c r="J26" s="363"/>
      <c r="K26" s="363"/>
      <c r="L26" s="316"/>
      <c r="M26" s="317"/>
      <c r="N26" s="318"/>
      <c r="O26" s="318"/>
    </row>
    <row r="27" spans="1:15" ht="31" customHeight="1" x14ac:dyDescent="0.4">
      <c r="A27" s="580"/>
      <c r="B27" s="580"/>
      <c r="C27" s="569"/>
      <c r="D27" s="570"/>
      <c r="E27" s="570"/>
      <c r="F27" s="570"/>
      <c r="G27" s="570"/>
      <c r="H27" s="571"/>
      <c r="I27" s="362"/>
      <c r="J27" s="363"/>
      <c r="K27" s="363"/>
      <c r="L27" s="316"/>
      <c r="M27" s="317"/>
      <c r="N27" s="318"/>
      <c r="O27" s="318"/>
    </row>
    <row r="28" spans="1:15" ht="31" customHeight="1" x14ac:dyDescent="0.4">
      <c r="A28" s="568"/>
      <c r="B28" s="568"/>
      <c r="C28" s="569"/>
      <c r="D28" s="570"/>
      <c r="E28" s="570"/>
      <c r="F28" s="570"/>
      <c r="G28" s="570"/>
      <c r="H28" s="571"/>
      <c r="I28" s="386"/>
      <c r="J28" s="386"/>
      <c r="K28" s="386"/>
      <c r="L28" s="318"/>
      <c r="M28" s="318"/>
      <c r="N28" s="318"/>
      <c r="O28" s="318"/>
    </row>
    <row r="29" spans="1:15" ht="31" customHeight="1" thickBot="1" x14ac:dyDescent="0.45">
      <c r="A29" s="572"/>
      <c r="B29" s="572"/>
      <c r="C29" s="573"/>
      <c r="D29" s="574"/>
      <c r="E29" s="574"/>
      <c r="F29" s="574"/>
      <c r="G29" s="574"/>
      <c r="H29" s="575"/>
      <c r="I29" s="386"/>
      <c r="J29" s="386"/>
      <c r="K29" s="386"/>
      <c r="L29" s="318"/>
      <c r="M29" s="318"/>
      <c r="N29" s="318"/>
      <c r="O29" s="318"/>
    </row>
    <row r="30" spans="1:15" x14ac:dyDescent="0.4">
      <c r="A30" s="387"/>
      <c r="B30" s="387"/>
      <c r="C30" s="387"/>
      <c r="D30" s="387"/>
      <c r="E30" s="387"/>
      <c r="F30" s="387"/>
      <c r="G30" s="387"/>
      <c r="H30" s="387"/>
      <c r="I30" s="387"/>
      <c r="J30" s="387"/>
      <c r="K30" s="387"/>
    </row>
    <row r="31" spans="1:15" x14ac:dyDescent="0.4">
      <c r="A31" s="387"/>
      <c r="B31" s="387"/>
      <c r="C31" s="387"/>
      <c r="D31" s="387"/>
      <c r="E31" s="387"/>
      <c r="F31" s="387"/>
      <c r="G31" s="387"/>
      <c r="H31" s="387"/>
      <c r="I31" s="387"/>
      <c r="J31" s="387"/>
      <c r="K31" s="387"/>
    </row>
  </sheetData>
  <sheetProtection sheet="1" objects="1" scenarios="1" selectLockedCells="1"/>
  <mergeCells count="30">
    <mergeCell ref="E15:H15"/>
    <mergeCell ref="A4:I4"/>
    <mergeCell ref="A6:I6"/>
    <mergeCell ref="A10:I10"/>
    <mergeCell ref="A5:B5"/>
    <mergeCell ref="E14:H14"/>
    <mergeCell ref="A16:C16"/>
    <mergeCell ref="A19:H19"/>
    <mergeCell ref="C20:H20"/>
    <mergeCell ref="A21:H21"/>
    <mergeCell ref="A22:H22"/>
    <mergeCell ref="E16:F16"/>
    <mergeCell ref="G16:H16"/>
    <mergeCell ref="E17:F17"/>
    <mergeCell ref="G17:H17"/>
    <mergeCell ref="E18:F18"/>
    <mergeCell ref="G18:H18"/>
    <mergeCell ref="A23:H23"/>
    <mergeCell ref="A28:B28"/>
    <mergeCell ref="C28:H28"/>
    <mergeCell ref="A29:B29"/>
    <mergeCell ref="C29:H29"/>
    <mergeCell ref="A25:B25"/>
    <mergeCell ref="C25:H25"/>
    <mergeCell ref="A26:B26"/>
    <mergeCell ref="C26:H26"/>
    <mergeCell ref="A27:B27"/>
    <mergeCell ref="C27:H27"/>
    <mergeCell ref="C24:H24"/>
    <mergeCell ref="A24:B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CB677-2B2F-4544-B8CD-5822F9B84064}">
  <sheetPr>
    <pageSetUpPr fitToPage="1"/>
  </sheetPr>
  <dimension ref="A1:H46"/>
  <sheetViews>
    <sheetView zoomScale="80" zoomScaleNormal="80" workbookViewId="0">
      <selection activeCell="B6" sqref="B6:F6"/>
    </sheetView>
  </sheetViews>
  <sheetFormatPr baseColWidth="10" defaultColWidth="10.77734375" defaultRowHeight="12.3" x14ac:dyDescent="0.4"/>
  <cols>
    <col min="1" max="1" width="67.77734375" style="721" customWidth="1"/>
    <col min="2" max="2" width="7.6640625" style="721" customWidth="1"/>
    <col min="3" max="3" width="4.5546875" style="721" customWidth="1"/>
    <col min="4" max="4" width="77.5546875" style="721" customWidth="1"/>
    <col min="5" max="5" width="7.6640625" style="721" customWidth="1"/>
    <col min="6" max="6" width="4.6640625" style="721" customWidth="1"/>
    <col min="7" max="7" width="4.44140625" style="721" customWidth="1"/>
    <col min="8" max="256" width="10.77734375" style="721"/>
    <col min="257" max="257" width="67.77734375" style="721" customWidth="1"/>
    <col min="258" max="258" width="4.88671875" style="721" customWidth="1"/>
    <col min="259" max="259" width="6.44140625" style="721" bestFit="1" customWidth="1"/>
    <col min="260" max="260" width="80.5546875" style="721" customWidth="1"/>
    <col min="261" max="261" width="5.21875" style="721" customWidth="1"/>
    <col min="262" max="262" width="6.44140625" style="721" bestFit="1" customWidth="1"/>
    <col min="263" max="263" width="4.44140625" style="721" customWidth="1"/>
    <col min="264" max="512" width="10.77734375" style="721"/>
    <col min="513" max="513" width="67.77734375" style="721" customWidth="1"/>
    <col min="514" max="514" width="4.88671875" style="721" customWidth="1"/>
    <col min="515" max="515" width="6.44140625" style="721" bestFit="1" customWidth="1"/>
    <col min="516" max="516" width="80.5546875" style="721" customWidth="1"/>
    <col min="517" max="517" width="5.21875" style="721" customWidth="1"/>
    <col min="518" max="518" width="6.44140625" style="721" bestFit="1" customWidth="1"/>
    <col min="519" max="519" width="4.44140625" style="721" customWidth="1"/>
    <col min="520" max="768" width="10.77734375" style="721"/>
    <col min="769" max="769" width="67.77734375" style="721" customWidth="1"/>
    <col min="770" max="770" width="4.88671875" style="721" customWidth="1"/>
    <col min="771" max="771" width="6.44140625" style="721" bestFit="1" customWidth="1"/>
    <col min="772" max="772" width="80.5546875" style="721" customWidth="1"/>
    <col min="773" max="773" width="5.21875" style="721" customWidth="1"/>
    <col min="774" max="774" width="6.44140625" style="721" bestFit="1" customWidth="1"/>
    <col min="775" max="775" width="4.44140625" style="721" customWidth="1"/>
    <col min="776" max="1024" width="10.77734375" style="721"/>
    <col min="1025" max="1025" width="67.77734375" style="721" customWidth="1"/>
    <col min="1026" max="1026" width="4.88671875" style="721" customWidth="1"/>
    <col min="1027" max="1027" width="6.44140625" style="721" bestFit="1" customWidth="1"/>
    <col min="1028" max="1028" width="80.5546875" style="721" customWidth="1"/>
    <col min="1029" max="1029" width="5.21875" style="721" customWidth="1"/>
    <col min="1030" max="1030" width="6.44140625" style="721" bestFit="1" customWidth="1"/>
    <col min="1031" max="1031" width="4.44140625" style="721" customWidth="1"/>
    <col min="1032" max="1280" width="10.77734375" style="721"/>
    <col min="1281" max="1281" width="67.77734375" style="721" customWidth="1"/>
    <col min="1282" max="1282" width="4.88671875" style="721" customWidth="1"/>
    <col min="1283" max="1283" width="6.44140625" style="721" bestFit="1" customWidth="1"/>
    <col min="1284" max="1284" width="80.5546875" style="721" customWidth="1"/>
    <col min="1285" max="1285" width="5.21875" style="721" customWidth="1"/>
    <col min="1286" max="1286" width="6.44140625" style="721" bestFit="1" customWidth="1"/>
    <col min="1287" max="1287" width="4.44140625" style="721" customWidth="1"/>
    <col min="1288" max="1536" width="10.77734375" style="721"/>
    <col min="1537" max="1537" width="67.77734375" style="721" customWidth="1"/>
    <col min="1538" max="1538" width="4.88671875" style="721" customWidth="1"/>
    <col min="1539" max="1539" width="6.44140625" style="721" bestFit="1" customWidth="1"/>
    <col min="1540" max="1540" width="80.5546875" style="721" customWidth="1"/>
    <col min="1541" max="1541" width="5.21875" style="721" customWidth="1"/>
    <col min="1542" max="1542" width="6.44140625" style="721" bestFit="1" customWidth="1"/>
    <col min="1543" max="1543" width="4.44140625" style="721" customWidth="1"/>
    <col min="1544" max="1792" width="10.77734375" style="721"/>
    <col min="1793" max="1793" width="67.77734375" style="721" customWidth="1"/>
    <col min="1794" max="1794" width="4.88671875" style="721" customWidth="1"/>
    <col min="1795" max="1795" width="6.44140625" style="721" bestFit="1" customWidth="1"/>
    <col min="1796" max="1796" width="80.5546875" style="721" customWidth="1"/>
    <col min="1797" max="1797" width="5.21875" style="721" customWidth="1"/>
    <col min="1798" max="1798" width="6.44140625" style="721" bestFit="1" customWidth="1"/>
    <col min="1799" max="1799" width="4.44140625" style="721" customWidth="1"/>
    <col min="1800" max="2048" width="10.77734375" style="721"/>
    <col min="2049" max="2049" width="67.77734375" style="721" customWidth="1"/>
    <col min="2050" max="2050" width="4.88671875" style="721" customWidth="1"/>
    <col min="2051" max="2051" width="6.44140625" style="721" bestFit="1" customWidth="1"/>
    <col min="2052" max="2052" width="80.5546875" style="721" customWidth="1"/>
    <col min="2053" max="2053" width="5.21875" style="721" customWidth="1"/>
    <col min="2054" max="2054" width="6.44140625" style="721" bestFit="1" customWidth="1"/>
    <col min="2055" max="2055" width="4.44140625" style="721" customWidth="1"/>
    <col min="2056" max="2304" width="10.77734375" style="721"/>
    <col min="2305" max="2305" width="67.77734375" style="721" customWidth="1"/>
    <col min="2306" max="2306" width="4.88671875" style="721" customWidth="1"/>
    <col min="2307" max="2307" width="6.44140625" style="721" bestFit="1" customWidth="1"/>
    <col min="2308" max="2308" width="80.5546875" style="721" customWidth="1"/>
    <col min="2309" max="2309" width="5.21875" style="721" customWidth="1"/>
    <col min="2310" max="2310" width="6.44140625" style="721" bestFit="1" customWidth="1"/>
    <col min="2311" max="2311" width="4.44140625" style="721" customWidth="1"/>
    <col min="2312" max="2560" width="10.77734375" style="721"/>
    <col min="2561" max="2561" width="67.77734375" style="721" customWidth="1"/>
    <col min="2562" max="2562" width="4.88671875" style="721" customWidth="1"/>
    <col min="2563" max="2563" width="6.44140625" style="721" bestFit="1" customWidth="1"/>
    <col min="2564" max="2564" width="80.5546875" style="721" customWidth="1"/>
    <col min="2565" max="2565" width="5.21875" style="721" customWidth="1"/>
    <col min="2566" max="2566" width="6.44140625" style="721" bestFit="1" customWidth="1"/>
    <col min="2567" max="2567" width="4.44140625" style="721" customWidth="1"/>
    <col min="2568" max="2816" width="10.77734375" style="721"/>
    <col min="2817" max="2817" width="67.77734375" style="721" customWidth="1"/>
    <col min="2818" max="2818" width="4.88671875" style="721" customWidth="1"/>
    <col min="2819" max="2819" width="6.44140625" style="721" bestFit="1" customWidth="1"/>
    <col min="2820" max="2820" width="80.5546875" style="721" customWidth="1"/>
    <col min="2821" max="2821" width="5.21875" style="721" customWidth="1"/>
    <col min="2822" max="2822" width="6.44140625" style="721" bestFit="1" customWidth="1"/>
    <col min="2823" max="2823" width="4.44140625" style="721" customWidth="1"/>
    <col min="2824" max="3072" width="10.77734375" style="721"/>
    <col min="3073" max="3073" width="67.77734375" style="721" customWidth="1"/>
    <col min="3074" max="3074" width="4.88671875" style="721" customWidth="1"/>
    <col min="3075" max="3075" width="6.44140625" style="721" bestFit="1" customWidth="1"/>
    <col min="3076" max="3076" width="80.5546875" style="721" customWidth="1"/>
    <col min="3077" max="3077" width="5.21875" style="721" customWidth="1"/>
    <col min="3078" max="3078" width="6.44140625" style="721" bestFit="1" customWidth="1"/>
    <col min="3079" max="3079" width="4.44140625" style="721" customWidth="1"/>
    <col min="3080" max="3328" width="10.77734375" style="721"/>
    <col min="3329" max="3329" width="67.77734375" style="721" customWidth="1"/>
    <col min="3330" max="3330" width="4.88671875" style="721" customWidth="1"/>
    <col min="3331" max="3331" width="6.44140625" style="721" bestFit="1" customWidth="1"/>
    <col min="3332" max="3332" width="80.5546875" style="721" customWidth="1"/>
    <col min="3333" max="3333" width="5.21875" style="721" customWidth="1"/>
    <col min="3334" max="3334" width="6.44140625" style="721" bestFit="1" customWidth="1"/>
    <col min="3335" max="3335" width="4.44140625" style="721" customWidth="1"/>
    <col min="3336" max="3584" width="10.77734375" style="721"/>
    <col min="3585" max="3585" width="67.77734375" style="721" customWidth="1"/>
    <col min="3586" max="3586" width="4.88671875" style="721" customWidth="1"/>
    <col min="3587" max="3587" width="6.44140625" style="721" bestFit="1" customWidth="1"/>
    <col min="3588" max="3588" width="80.5546875" style="721" customWidth="1"/>
    <col min="3589" max="3589" width="5.21875" style="721" customWidth="1"/>
    <col min="3590" max="3590" width="6.44140625" style="721" bestFit="1" customWidth="1"/>
    <col min="3591" max="3591" width="4.44140625" style="721" customWidth="1"/>
    <col min="3592" max="3840" width="10.77734375" style="721"/>
    <col min="3841" max="3841" width="67.77734375" style="721" customWidth="1"/>
    <col min="3842" max="3842" width="4.88671875" style="721" customWidth="1"/>
    <col min="3843" max="3843" width="6.44140625" style="721" bestFit="1" customWidth="1"/>
    <col min="3844" max="3844" width="80.5546875" style="721" customWidth="1"/>
    <col min="3845" max="3845" width="5.21875" style="721" customWidth="1"/>
    <col min="3846" max="3846" width="6.44140625" style="721" bestFit="1" customWidth="1"/>
    <col min="3847" max="3847" width="4.44140625" style="721" customWidth="1"/>
    <col min="3848" max="4096" width="10.77734375" style="721"/>
    <col min="4097" max="4097" width="67.77734375" style="721" customWidth="1"/>
    <col min="4098" max="4098" width="4.88671875" style="721" customWidth="1"/>
    <col min="4099" max="4099" width="6.44140625" style="721" bestFit="1" customWidth="1"/>
    <col min="4100" max="4100" width="80.5546875" style="721" customWidth="1"/>
    <col min="4101" max="4101" width="5.21875" style="721" customWidth="1"/>
    <col min="4102" max="4102" width="6.44140625" style="721" bestFit="1" customWidth="1"/>
    <col min="4103" max="4103" width="4.44140625" style="721" customWidth="1"/>
    <col min="4104" max="4352" width="10.77734375" style="721"/>
    <col min="4353" max="4353" width="67.77734375" style="721" customWidth="1"/>
    <col min="4354" max="4354" width="4.88671875" style="721" customWidth="1"/>
    <col min="4355" max="4355" width="6.44140625" style="721" bestFit="1" customWidth="1"/>
    <col min="4356" max="4356" width="80.5546875" style="721" customWidth="1"/>
    <col min="4357" max="4357" width="5.21875" style="721" customWidth="1"/>
    <col min="4358" max="4358" width="6.44140625" style="721" bestFit="1" customWidth="1"/>
    <col min="4359" max="4359" width="4.44140625" style="721" customWidth="1"/>
    <col min="4360" max="4608" width="10.77734375" style="721"/>
    <col min="4609" max="4609" width="67.77734375" style="721" customWidth="1"/>
    <col min="4610" max="4610" width="4.88671875" style="721" customWidth="1"/>
    <col min="4611" max="4611" width="6.44140625" style="721" bestFit="1" customWidth="1"/>
    <col min="4612" max="4612" width="80.5546875" style="721" customWidth="1"/>
    <col min="4613" max="4613" width="5.21875" style="721" customWidth="1"/>
    <col min="4614" max="4614" width="6.44140625" style="721" bestFit="1" customWidth="1"/>
    <col min="4615" max="4615" width="4.44140625" style="721" customWidth="1"/>
    <col min="4616" max="4864" width="10.77734375" style="721"/>
    <col min="4865" max="4865" width="67.77734375" style="721" customWidth="1"/>
    <col min="4866" max="4866" width="4.88671875" style="721" customWidth="1"/>
    <col min="4867" max="4867" width="6.44140625" style="721" bestFit="1" customWidth="1"/>
    <col min="4868" max="4868" width="80.5546875" style="721" customWidth="1"/>
    <col min="4869" max="4869" width="5.21875" style="721" customWidth="1"/>
    <col min="4870" max="4870" width="6.44140625" style="721" bestFit="1" customWidth="1"/>
    <col min="4871" max="4871" width="4.44140625" style="721" customWidth="1"/>
    <col min="4872" max="5120" width="10.77734375" style="721"/>
    <col min="5121" max="5121" width="67.77734375" style="721" customWidth="1"/>
    <col min="5122" max="5122" width="4.88671875" style="721" customWidth="1"/>
    <col min="5123" max="5123" width="6.44140625" style="721" bestFit="1" customWidth="1"/>
    <col min="5124" max="5124" width="80.5546875" style="721" customWidth="1"/>
    <col min="5125" max="5125" width="5.21875" style="721" customWidth="1"/>
    <col min="5126" max="5126" width="6.44140625" style="721" bestFit="1" customWidth="1"/>
    <col min="5127" max="5127" width="4.44140625" style="721" customWidth="1"/>
    <col min="5128" max="5376" width="10.77734375" style="721"/>
    <col min="5377" max="5377" width="67.77734375" style="721" customWidth="1"/>
    <col min="5378" max="5378" width="4.88671875" style="721" customWidth="1"/>
    <col min="5379" max="5379" width="6.44140625" style="721" bestFit="1" customWidth="1"/>
    <col min="5380" max="5380" width="80.5546875" style="721" customWidth="1"/>
    <col min="5381" max="5381" width="5.21875" style="721" customWidth="1"/>
    <col min="5382" max="5382" width="6.44140625" style="721" bestFit="1" customWidth="1"/>
    <col min="5383" max="5383" width="4.44140625" style="721" customWidth="1"/>
    <col min="5384" max="5632" width="10.77734375" style="721"/>
    <col min="5633" max="5633" width="67.77734375" style="721" customWidth="1"/>
    <col min="5634" max="5634" width="4.88671875" style="721" customWidth="1"/>
    <col min="5635" max="5635" width="6.44140625" style="721" bestFit="1" customWidth="1"/>
    <col min="5636" max="5636" width="80.5546875" style="721" customWidth="1"/>
    <col min="5637" max="5637" width="5.21875" style="721" customWidth="1"/>
    <col min="5638" max="5638" width="6.44140625" style="721" bestFit="1" customWidth="1"/>
    <col min="5639" max="5639" width="4.44140625" style="721" customWidth="1"/>
    <col min="5640" max="5888" width="10.77734375" style="721"/>
    <col min="5889" max="5889" width="67.77734375" style="721" customWidth="1"/>
    <col min="5890" max="5890" width="4.88671875" style="721" customWidth="1"/>
    <col min="5891" max="5891" width="6.44140625" style="721" bestFit="1" customWidth="1"/>
    <col min="5892" max="5892" width="80.5546875" style="721" customWidth="1"/>
    <col min="5893" max="5893" width="5.21875" style="721" customWidth="1"/>
    <col min="5894" max="5894" width="6.44140625" style="721" bestFit="1" customWidth="1"/>
    <col min="5895" max="5895" width="4.44140625" style="721" customWidth="1"/>
    <col min="5896" max="6144" width="10.77734375" style="721"/>
    <col min="6145" max="6145" width="67.77734375" style="721" customWidth="1"/>
    <col min="6146" max="6146" width="4.88671875" style="721" customWidth="1"/>
    <col min="6147" max="6147" width="6.44140625" style="721" bestFit="1" customWidth="1"/>
    <col min="6148" max="6148" width="80.5546875" style="721" customWidth="1"/>
    <col min="6149" max="6149" width="5.21875" style="721" customWidth="1"/>
    <col min="6150" max="6150" width="6.44140625" style="721" bestFit="1" customWidth="1"/>
    <col min="6151" max="6151" width="4.44140625" style="721" customWidth="1"/>
    <col min="6152" max="6400" width="10.77734375" style="721"/>
    <col min="6401" max="6401" width="67.77734375" style="721" customWidth="1"/>
    <col min="6402" max="6402" width="4.88671875" style="721" customWidth="1"/>
    <col min="6403" max="6403" width="6.44140625" style="721" bestFit="1" customWidth="1"/>
    <col min="6404" max="6404" width="80.5546875" style="721" customWidth="1"/>
    <col min="6405" max="6405" width="5.21875" style="721" customWidth="1"/>
    <col min="6406" max="6406" width="6.44140625" style="721" bestFit="1" customWidth="1"/>
    <col min="6407" max="6407" width="4.44140625" style="721" customWidth="1"/>
    <col min="6408" max="6656" width="10.77734375" style="721"/>
    <col min="6657" max="6657" width="67.77734375" style="721" customWidth="1"/>
    <col min="6658" max="6658" width="4.88671875" style="721" customWidth="1"/>
    <col min="6659" max="6659" width="6.44140625" style="721" bestFit="1" customWidth="1"/>
    <col min="6660" max="6660" width="80.5546875" style="721" customWidth="1"/>
    <col min="6661" max="6661" width="5.21875" style="721" customWidth="1"/>
    <col min="6662" max="6662" width="6.44140625" style="721" bestFit="1" customWidth="1"/>
    <col min="6663" max="6663" width="4.44140625" style="721" customWidth="1"/>
    <col min="6664" max="6912" width="10.77734375" style="721"/>
    <col min="6913" max="6913" width="67.77734375" style="721" customWidth="1"/>
    <col min="6914" max="6914" width="4.88671875" style="721" customWidth="1"/>
    <col min="6915" max="6915" width="6.44140625" style="721" bestFit="1" customWidth="1"/>
    <col min="6916" max="6916" width="80.5546875" style="721" customWidth="1"/>
    <col min="6917" max="6917" width="5.21875" style="721" customWidth="1"/>
    <col min="6918" max="6918" width="6.44140625" style="721" bestFit="1" customWidth="1"/>
    <col min="6919" max="6919" width="4.44140625" style="721" customWidth="1"/>
    <col min="6920" max="7168" width="10.77734375" style="721"/>
    <col min="7169" max="7169" width="67.77734375" style="721" customWidth="1"/>
    <col min="7170" max="7170" width="4.88671875" style="721" customWidth="1"/>
    <col min="7171" max="7171" width="6.44140625" style="721" bestFit="1" customWidth="1"/>
    <col min="7172" max="7172" width="80.5546875" style="721" customWidth="1"/>
    <col min="7173" max="7173" width="5.21875" style="721" customWidth="1"/>
    <col min="7174" max="7174" width="6.44140625" style="721" bestFit="1" customWidth="1"/>
    <col min="7175" max="7175" width="4.44140625" style="721" customWidth="1"/>
    <col min="7176" max="7424" width="10.77734375" style="721"/>
    <col min="7425" max="7425" width="67.77734375" style="721" customWidth="1"/>
    <col min="7426" max="7426" width="4.88671875" style="721" customWidth="1"/>
    <col min="7427" max="7427" width="6.44140625" style="721" bestFit="1" customWidth="1"/>
    <col min="7428" max="7428" width="80.5546875" style="721" customWidth="1"/>
    <col min="7429" max="7429" width="5.21875" style="721" customWidth="1"/>
    <col min="7430" max="7430" width="6.44140625" style="721" bestFit="1" customWidth="1"/>
    <col min="7431" max="7431" width="4.44140625" style="721" customWidth="1"/>
    <col min="7432" max="7680" width="10.77734375" style="721"/>
    <col min="7681" max="7681" width="67.77734375" style="721" customWidth="1"/>
    <col min="7682" max="7682" width="4.88671875" style="721" customWidth="1"/>
    <col min="7683" max="7683" width="6.44140625" style="721" bestFit="1" customWidth="1"/>
    <col min="7684" max="7684" width="80.5546875" style="721" customWidth="1"/>
    <col min="7685" max="7685" width="5.21875" style="721" customWidth="1"/>
    <col min="7686" max="7686" width="6.44140625" style="721" bestFit="1" customWidth="1"/>
    <col min="7687" max="7687" width="4.44140625" style="721" customWidth="1"/>
    <col min="7688" max="7936" width="10.77734375" style="721"/>
    <col min="7937" max="7937" width="67.77734375" style="721" customWidth="1"/>
    <col min="7938" max="7938" width="4.88671875" style="721" customWidth="1"/>
    <col min="7939" max="7939" width="6.44140625" style="721" bestFit="1" customWidth="1"/>
    <col min="7940" max="7940" width="80.5546875" style="721" customWidth="1"/>
    <col min="7941" max="7941" width="5.21875" style="721" customWidth="1"/>
    <col min="7942" max="7942" width="6.44140625" style="721" bestFit="1" customWidth="1"/>
    <col min="7943" max="7943" width="4.44140625" style="721" customWidth="1"/>
    <col min="7944" max="8192" width="10.77734375" style="721"/>
    <col min="8193" max="8193" width="67.77734375" style="721" customWidth="1"/>
    <col min="8194" max="8194" width="4.88671875" style="721" customWidth="1"/>
    <col min="8195" max="8195" width="6.44140625" style="721" bestFit="1" customWidth="1"/>
    <col min="8196" max="8196" width="80.5546875" style="721" customWidth="1"/>
    <col min="8197" max="8197" width="5.21875" style="721" customWidth="1"/>
    <col min="8198" max="8198" width="6.44140625" style="721" bestFit="1" customWidth="1"/>
    <col min="8199" max="8199" width="4.44140625" style="721" customWidth="1"/>
    <col min="8200" max="8448" width="10.77734375" style="721"/>
    <col min="8449" max="8449" width="67.77734375" style="721" customWidth="1"/>
    <col min="8450" max="8450" width="4.88671875" style="721" customWidth="1"/>
    <col min="8451" max="8451" width="6.44140625" style="721" bestFit="1" customWidth="1"/>
    <col min="8452" max="8452" width="80.5546875" style="721" customWidth="1"/>
    <col min="8453" max="8453" width="5.21875" style="721" customWidth="1"/>
    <col min="8454" max="8454" width="6.44140625" style="721" bestFit="1" customWidth="1"/>
    <col min="8455" max="8455" width="4.44140625" style="721" customWidth="1"/>
    <col min="8456" max="8704" width="10.77734375" style="721"/>
    <col min="8705" max="8705" width="67.77734375" style="721" customWidth="1"/>
    <col min="8706" max="8706" width="4.88671875" style="721" customWidth="1"/>
    <col min="8707" max="8707" width="6.44140625" style="721" bestFit="1" customWidth="1"/>
    <col min="8708" max="8708" width="80.5546875" style="721" customWidth="1"/>
    <col min="8709" max="8709" width="5.21875" style="721" customWidth="1"/>
    <col min="8710" max="8710" width="6.44140625" style="721" bestFit="1" customWidth="1"/>
    <col min="8711" max="8711" width="4.44140625" style="721" customWidth="1"/>
    <col min="8712" max="8960" width="10.77734375" style="721"/>
    <col min="8961" max="8961" width="67.77734375" style="721" customWidth="1"/>
    <col min="8962" max="8962" width="4.88671875" style="721" customWidth="1"/>
    <col min="8963" max="8963" width="6.44140625" style="721" bestFit="1" customWidth="1"/>
    <col min="8964" max="8964" width="80.5546875" style="721" customWidth="1"/>
    <col min="8965" max="8965" width="5.21875" style="721" customWidth="1"/>
    <col min="8966" max="8966" width="6.44140625" style="721" bestFit="1" customWidth="1"/>
    <col min="8967" max="8967" width="4.44140625" style="721" customWidth="1"/>
    <col min="8968" max="9216" width="10.77734375" style="721"/>
    <col min="9217" max="9217" width="67.77734375" style="721" customWidth="1"/>
    <col min="9218" max="9218" width="4.88671875" style="721" customWidth="1"/>
    <col min="9219" max="9219" width="6.44140625" style="721" bestFit="1" customWidth="1"/>
    <col min="9220" max="9220" width="80.5546875" style="721" customWidth="1"/>
    <col min="9221" max="9221" width="5.21875" style="721" customWidth="1"/>
    <col min="9222" max="9222" width="6.44140625" style="721" bestFit="1" customWidth="1"/>
    <col min="9223" max="9223" width="4.44140625" style="721" customWidth="1"/>
    <col min="9224" max="9472" width="10.77734375" style="721"/>
    <col min="9473" max="9473" width="67.77734375" style="721" customWidth="1"/>
    <col min="9474" max="9474" width="4.88671875" style="721" customWidth="1"/>
    <col min="9475" max="9475" width="6.44140625" style="721" bestFit="1" customWidth="1"/>
    <col min="9476" max="9476" width="80.5546875" style="721" customWidth="1"/>
    <col min="9477" max="9477" width="5.21875" style="721" customWidth="1"/>
    <col min="9478" max="9478" width="6.44140625" style="721" bestFit="1" customWidth="1"/>
    <col min="9479" max="9479" width="4.44140625" style="721" customWidth="1"/>
    <col min="9480" max="9728" width="10.77734375" style="721"/>
    <col min="9729" max="9729" width="67.77734375" style="721" customWidth="1"/>
    <col min="9730" max="9730" width="4.88671875" style="721" customWidth="1"/>
    <col min="9731" max="9731" width="6.44140625" style="721" bestFit="1" customWidth="1"/>
    <col min="9732" max="9732" width="80.5546875" style="721" customWidth="1"/>
    <col min="9733" max="9733" width="5.21875" style="721" customWidth="1"/>
    <col min="9734" max="9734" width="6.44140625" style="721" bestFit="1" customWidth="1"/>
    <col min="9735" max="9735" width="4.44140625" style="721" customWidth="1"/>
    <col min="9736" max="9984" width="10.77734375" style="721"/>
    <col min="9985" max="9985" width="67.77734375" style="721" customWidth="1"/>
    <col min="9986" max="9986" width="4.88671875" style="721" customWidth="1"/>
    <col min="9987" max="9987" width="6.44140625" style="721" bestFit="1" customWidth="1"/>
    <col min="9988" max="9988" width="80.5546875" style="721" customWidth="1"/>
    <col min="9989" max="9989" width="5.21875" style="721" customWidth="1"/>
    <col min="9990" max="9990" width="6.44140625" style="721" bestFit="1" customWidth="1"/>
    <col min="9991" max="9991" width="4.44140625" style="721" customWidth="1"/>
    <col min="9992" max="10240" width="10.77734375" style="721"/>
    <col min="10241" max="10241" width="67.77734375" style="721" customWidth="1"/>
    <col min="10242" max="10242" width="4.88671875" style="721" customWidth="1"/>
    <col min="10243" max="10243" width="6.44140625" style="721" bestFit="1" customWidth="1"/>
    <col min="10244" max="10244" width="80.5546875" style="721" customWidth="1"/>
    <col min="10245" max="10245" width="5.21875" style="721" customWidth="1"/>
    <col min="10246" max="10246" width="6.44140625" style="721" bestFit="1" customWidth="1"/>
    <col min="10247" max="10247" width="4.44140625" style="721" customWidth="1"/>
    <col min="10248" max="10496" width="10.77734375" style="721"/>
    <col min="10497" max="10497" width="67.77734375" style="721" customWidth="1"/>
    <col min="10498" max="10498" width="4.88671875" style="721" customWidth="1"/>
    <col min="10499" max="10499" width="6.44140625" style="721" bestFit="1" customWidth="1"/>
    <col min="10500" max="10500" width="80.5546875" style="721" customWidth="1"/>
    <col min="10501" max="10501" width="5.21875" style="721" customWidth="1"/>
    <col min="10502" max="10502" width="6.44140625" style="721" bestFit="1" customWidth="1"/>
    <col min="10503" max="10503" width="4.44140625" style="721" customWidth="1"/>
    <col min="10504" max="10752" width="10.77734375" style="721"/>
    <col min="10753" max="10753" width="67.77734375" style="721" customWidth="1"/>
    <col min="10754" max="10754" width="4.88671875" style="721" customWidth="1"/>
    <col min="10755" max="10755" width="6.44140625" style="721" bestFit="1" customWidth="1"/>
    <col min="10756" max="10756" width="80.5546875" style="721" customWidth="1"/>
    <col min="10757" max="10757" width="5.21875" style="721" customWidth="1"/>
    <col min="10758" max="10758" width="6.44140625" style="721" bestFit="1" customWidth="1"/>
    <col min="10759" max="10759" width="4.44140625" style="721" customWidth="1"/>
    <col min="10760" max="11008" width="10.77734375" style="721"/>
    <col min="11009" max="11009" width="67.77734375" style="721" customWidth="1"/>
    <col min="11010" max="11010" width="4.88671875" style="721" customWidth="1"/>
    <col min="11011" max="11011" width="6.44140625" style="721" bestFit="1" customWidth="1"/>
    <col min="11012" max="11012" width="80.5546875" style="721" customWidth="1"/>
    <col min="11013" max="11013" width="5.21875" style="721" customWidth="1"/>
    <col min="11014" max="11014" width="6.44140625" style="721" bestFit="1" customWidth="1"/>
    <col min="11015" max="11015" width="4.44140625" style="721" customWidth="1"/>
    <col min="11016" max="11264" width="10.77734375" style="721"/>
    <col min="11265" max="11265" width="67.77734375" style="721" customWidth="1"/>
    <col min="11266" max="11266" width="4.88671875" style="721" customWidth="1"/>
    <col min="11267" max="11267" width="6.44140625" style="721" bestFit="1" customWidth="1"/>
    <col min="11268" max="11268" width="80.5546875" style="721" customWidth="1"/>
    <col min="11269" max="11269" width="5.21875" style="721" customWidth="1"/>
    <col min="11270" max="11270" width="6.44140625" style="721" bestFit="1" customWidth="1"/>
    <col min="11271" max="11271" width="4.44140625" style="721" customWidth="1"/>
    <col min="11272" max="11520" width="10.77734375" style="721"/>
    <col min="11521" max="11521" width="67.77734375" style="721" customWidth="1"/>
    <col min="11522" max="11522" width="4.88671875" style="721" customWidth="1"/>
    <col min="11523" max="11523" width="6.44140625" style="721" bestFit="1" customWidth="1"/>
    <col min="11524" max="11524" width="80.5546875" style="721" customWidth="1"/>
    <col min="11525" max="11525" width="5.21875" style="721" customWidth="1"/>
    <col min="11526" max="11526" width="6.44140625" style="721" bestFit="1" customWidth="1"/>
    <col min="11527" max="11527" width="4.44140625" style="721" customWidth="1"/>
    <col min="11528" max="11776" width="10.77734375" style="721"/>
    <col min="11777" max="11777" width="67.77734375" style="721" customWidth="1"/>
    <col min="11778" max="11778" width="4.88671875" style="721" customWidth="1"/>
    <col min="11779" max="11779" width="6.44140625" style="721" bestFit="1" customWidth="1"/>
    <col min="11780" max="11780" width="80.5546875" style="721" customWidth="1"/>
    <col min="11781" max="11781" width="5.21875" style="721" customWidth="1"/>
    <col min="11782" max="11782" width="6.44140625" style="721" bestFit="1" customWidth="1"/>
    <col min="11783" max="11783" width="4.44140625" style="721" customWidth="1"/>
    <col min="11784" max="12032" width="10.77734375" style="721"/>
    <col min="12033" max="12033" width="67.77734375" style="721" customWidth="1"/>
    <col min="12034" max="12034" width="4.88671875" style="721" customWidth="1"/>
    <col min="12035" max="12035" width="6.44140625" style="721" bestFit="1" customWidth="1"/>
    <col min="12036" max="12036" width="80.5546875" style="721" customWidth="1"/>
    <col min="12037" max="12037" width="5.21875" style="721" customWidth="1"/>
    <col min="12038" max="12038" width="6.44140625" style="721" bestFit="1" customWidth="1"/>
    <col min="12039" max="12039" width="4.44140625" style="721" customWidth="1"/>
    <col min="12040" max="12288" width="10.77734375" style="721"/>
    <col min="12289" max="12289" width="67.77734375" style="721" customWidth="1"/>
    <col min="12290" max="12290" width="4.88671875" style="721" customWidth="1"/>
    <col min="12291" max="12291" width="6.44140625" style="721" bestFit="1" customWidth="1"/>
    <col min="12292" max="12292" width="80.5546875" style="721" customWidth="1"/>
    <col min="12293" max="12293" width="5.21875" style="721" customWidth="1"/>
    <col min="12294" max="12294" width="6.44140625" style="721" bestFit="1" customWidth="1"/>
    <col min="12295" max="12295" width="4.44140625" style="721" customWidth="1"/>
    <col min="12296" max="12544" width="10.77734375" style="721"/>
    <col min="12545" max="12545" width="67.77734375" style="721" customWidth="1"/>
    <col min="12546" max="12546" width="4.88671875" style="721" customWidth="1"/>
    <col min="12547" max="12547" width="6.44140625" style="721" bestFit="1" customWidth="1"/>
    <col min="12548" max="12548" width="80.5546875" style="721" customWidth="1"/>
    <col min="12549" max="12549" width="5.21875" style="721" customWidth="1"/>
    <col min="12550" max="12550" width="6.44140625" style="721" bestFit="1" customWidth="1"/>
    <col min="12551" max="12551" width="4.44140625" style="721" customWidth="1"/>
    <col min="12552" max="12800" width="10.77734375" style="721"/>
    <col min="12801" max="12801" width="67.77734375" style="721" customWidth="1"/>
    <col min="12802" max="12802" width="4.88671875" style="721" customWidth="1"/>
    <col min="12803" max="12803" width="6.44140625" style="721" bestFit="1" customWidth="1"/>
    <col min="12804" max="12804" width="80.5546875" style="721" customWidth="1"/>
    <col min="12805" max="12805" width="5.21875" style="721" customWidth="1"/>
    <col min="12806" max="12806" width="6.44140625" style="721" bestFit="1" customWidth="1"/>
    <col min="12807" max="12807" width="4.44140625" style="721" customWidth="1"/>
    <col min="12808" max="13056" width="10.77734375" style="721"/>
    <col min="13057" max="13057" width="67.77734375" style="721" customWidth="1"/>
    <col min="13058" max="13058" width="4.88671875" style="721" customWidth="1"/>
    <col min="13059" max="13059" width="6.44140625" style="721" bestFit="1" customWidth="1"/>
    <col min="13060" max="13060" width="80.5546875" style="721" customWidth="1"/>
    <col min="13061" max="13061" width="5.21875" style="721" customWidth="1"/>
    <col min="13062" max="13062" width="6.44140625" style="721" bestFit="1" customWidth="1"/>
    <col min="13063" max="13063" width="4.44140625" style="721" customWidth="1"/>
    <col min="13064" max="13312" width="10.77734375" style="721"/>
    <col min="13313" max="13313" width="67.77734375" style="721" customWidth="1"/>
    <col min="13314" max="13314" width="4.88671875" style="721" customWidth="1"/>
    <col min="13315" max="13315" width="6.44140625" style="721" bestFit="1" customWidth="1"/>
    <col min="13316" max="13316" width="80.5546875" style="721" customWidth="1"/>
    <col min="13317" max="13317" width="5.21875" style="721" customWidth="1"/>
    <col min="13318" max="13318" width="6.44140625" style="721" bestFit="1" customWidth="1"/>
    <col min="13319" max="13319" width="4.44140625" style="721" customWidth="1"/>
    <col min="13320" max="13568" width="10.77734375" style="721"/>
    <col min="13569" max="13569" width="67.77734375" style="721" customWidth="1"/>
    <col min="13570" max="13570" width="4.88671875" style="721" customWidth="1"/>
    <col min="13571" max="13571" width="6.44140625" style="721" bestFit="1" customWidth="1"/>
    <col min="13572" max="13572" width="80.5546875" style="721" customWidth="1"/>
    <col min="13573" max="13573" width="5.21875" style="721" customWidth="1"/>
    <col min="13574" max="13574" width="6.44140625" style="721" bestFit="1" customWidth="1"/>
    <col min="13575" max="13575" width="4.44140625" style="721" customWidth="1"/>
    <col min="13576" max="13824" width="10.77734375" style="721"/>
    <col min="13825" max="13825" width="67.77734375" style="721" customWidth="1"/>
    <col min="13826" max="13826" width="4.88671875" style="721" customWidth="1"/>
    <col min="13827" max="13827" width="6.44140625" style="721" bestFit="1" customWidth="1"/>
    <col min="13828" max="13828" width="80.5546875" style="721" customWidth="1"/>
    <col min="13829" max="13829" width="5.21875" style="721" customWidth="1"/>
    <col min="13830" max="13830" width="6.44140625" style="721" bestFit="1" customWidth="1"/>
    <col min="13831" max="13831" width="4.44140625" style="721" customWidth="1"/>
    <col min="13832" max="14080" width="10.77734375" style="721"/>
    <col min="14081" max="14081" width="67.77734375" style="721" customWidth="1"/>
    <col min="14082" max="14082" width="4.88671875" style="721" customWidth="1"/>
    <col min="14083" max="14083" width="6.44140625" style="721" bestFit="1" customWidth="1"/>
    <col min="14084" max="14084" width="80.5546875" style="721" customWidth="1"/>
    <col min="14085" max="14085" width="5.21875" style="721" customWidth="1"/>
    <col min="14086" max="14086" width="6.44140625" style="721" bestFit="1" customWidth="1"/>
    <col min="14087" max="14087" width="4.44140625" style="721" customWidth="1"/>
    <col min="14088" max="14336" width="10.77734375" style="721"/>
    <col min="14337" max="14337" width="67.77734375" style="721" customWidth="1"/>
    <col min="14338" max="14338" width="4.88671875" style="721" customWidth="1"/>
    <col min="14339" max="14339" width="6.44140625" style="721" bestFit="1" customWidth="1"/>
    <col min="14340" max="14340" width="80.5546875" style="721" customWidth="1"/>
    <col min="14341" max="14341" width="5.21875" style="721" customWidth="1"/>
    <col min="14342" max="14342" width="6.44140625" style="721" bestFit="1" customWidth="1"/>
    <col min="14343" max="14343" width="4.44140625" style="721" customWidth="1"/>
    <col min="14344" max="14592" width="10.77734375" style="721"/>
    <col min="14593" max="14593" width="67.77734375" style="721" customWidth="1"/>
    <col min="14594" max="14594" width="4.88671875" style="721" customWidth="1"/>
    <col min="14595" max="14595" width="6.44140625" style="721" bestFit="1" customWidth="1"/>
    <col min="14596" max="14596" width="80.5546875" style="721" customWidth="1"/>
    <col min="14597" max="14597" width="5.21875" style="721" customWidth="1"/>
    <col min="14598" max="14598" width="6.44140625" style="721" bestFit="1" customWidth="1"/>
    <col min="14599" max="14599" width="4.44140625" style="721" customWidth="1"/>
    <col min="14600" max="14848" width="10.77734375" style="721"/>
    <col min="14849" max="14849" width="67.77734375" style="721" customWidth="1"/>
    <col min="14850" max="14850" width="4.88671875" style="721" customWidth="1"/>
    <col min="14851" max="14851" width="6.44140625" style="721" bestFit="1" customWidth="1"/>
    <col min="14852" max="14852" width="80.5546875" style="721" customWidth="1"/>
    <col min="14853" max="14853" width="5.21875" style="721" customWidth="1"/>
    <col min="14854" max="14854" width="6.44140625" style="721" bestFit="1" customWidth="1"/>
    <col min="14855" max="14855" width="4.44140625" style="721" customWidth="1"/>
    <col min="14856" max="15104" width="10.77734375" style="721"/>
    <col min="15105" max="15105" width="67.77734375" style="721" customWidth="1"/>
    <col min="15106" max="15106" width="4.88671875" style="721" customWidth="1"/>
    <col min="15107" max="15107" width="6.44140625" style="721" bestFit="1" customWidth="1"/>
    <col min="15108" max="15108" width="80.5546875" style="721" customWidth="1"/>
    <col min="15109" max="15109" width="5.21875" style="721" customWidth="1"/>
    <col min="15110" max="15110" width="6.44140625" style="721" bestFit="1" customWidth="1"/>
    <col min="15111" max="15111" width="4.44140625" style="721" customWidth="1"/>
    <col min="15112" max="15360" width="10.77734375" style="721"/>
    <col min="15361" max="15361" width="67.77734375" style="721" customWidth="1"/>
    <col min="15362" max="15362" width="4.88671875" style="721" customWidth="1"/>
    <col min="15363" max="15363" width="6.44140625" style="721" bestFit="1" customWidth="1"/>
    <col min="15364" max="15364" width="80.5546875" style="721" customWidth="1"/>
    <col min="15365" max="15365" width="5.21875" style="721" customWidth="1"/>
    <col min="15366" max="15366" width="6.44140625" style="721" bestFit="1" customWidth="1"/>
    <col min="15367" max="15367" width="4.44140625" style="721" customWidth="1"/>
    <col min="15368" max="15616" width="10.77734375" style="721"/>
    <col min="15617" max="15617" width="67.77734375" style="721" customWidth="1"/>
    <col min="15618" max="15618" width="4.88671875" style="721" customWidth="1"/>
    <col min="15619" max="15619" width="6.44140625" style="721" bestFit="1" customWidth="1"/>
    <col min="15620" max="15620" width="80.5546875" style="721" customWidth="1"/>
    <col min="15621" max="15621" width="5.21875" style="721" customWidth="1"/>
    <col min="15622" max="15622" width="6.44140625" style="721" bestFit="1" customWidth="1"/>
    <col min="15623" max="15623" width="4.44140625" style="721" customWidth="1"/>
    <col min="15624" max="15872" width="10.77734375" style="721"/>
    <col min="15873" max="15873" width="67.77734375" style="721" customWidth="1"/>
    <col min="15874" max="15874" width="4.88671875" style="721" customWidth="1"/>
    <col min="15875" max="15875" width="6.44140625" style="721" bestFit="1" customWidth="1"/>
    <col min="15876" max="15876" width="80.5546875" style="721" customWidth="1"/>
    <col min="15877" max="15877" width="5.21875" style="721" customWidth="1"/>
    <col min="15878" max="15878" width="6.44140625" style="721" bestFit="1" customWidth="1"/>
    <col min="15879" max="15879" width="4.44140625" style="721" customWidth="1"/>
    <col min="15880" max="16128" width="10.77734375" style="721"/>
    <col min="16129" max="16129" width="67.77734375" style="721" customWidth="1"/>
    <col min="16130" max="16130" width="4.88671875" style="721" customWidth="1"/>
    <col min="16131" max="16131" width="6.44140625" style="721" bestFit="1" customWidth="1"/>
    <col min="16132" max="16132" width="80.5546875" style="721" customWidth="1"/>
    <col min="16133" max="16133" width="5.21875" style="721" customWidth="1"/>
    <col min="16134" max="16134" width="6.44140625" style="721" bestFit="1" customWidth="1"/>
    <col min="16135" max="16135" width="4.44140625" style="721" customWidth="1"/>
    <col min="16136" max="16384" width="10.77734375" style="721"/>
  </cols>
  <sheetData>
    <row r="1" spans="1:6" ht="15" customHeight="1" thickBot="1" x14ac:dyDescent="0.45">
      <c r="A1" s="601" t="s">
        <v>0</v>
      </c>
      <c r="B1" s="602"/>
      <c r="C1" s="602"/>
      <c r="D1" s="602"/>
      <c r="E1" s="602"/>
      <c r="F1" s="603"/>
    </row>
    <row r="2" spans="1:6" ht="15" x14ac:dyDescent="0.4">
      <c r="A2" s="216" t="s">
        <v>1</v>
      </c>
      <c r="B2" s="536" t="s">
        <v>134</v>
      </c>
      <c r="C2" s="536"/>
      <c r="D2" s="536"/>
      <c r="E2" s="536"/>
      <c r="F2" s="536"/>
    </row>
    <row r="3" spans="1:6" ht="14.1" x14ac:dyDescent="0.4">
      <c r="A3" s="217" t="s">
        <v>2</v>
      </c>
      <c r="B3" s="604" t="str">
        <f>'Feuille récapitulative'!B28:F28</f>
        <v>EP.2 - Analyse de l'ouvrage et préparation de la fabrication</v>
      </c>
      <c r="C3" s="604"/>
      <c r="D3" s="604"/>
      <c r="E3" s="604"/>
      <c r="F3" s="604"/>
    </row>
    <row r="4" spans="1:6" x14ac:dyDescent="0.4">
      <c r="A4" s="218" t="s">
        <v>37</v>
      </c>
      <c r="B4" s="605">
        <f>'Feuille récapitulative'!B35:F35</f>
        <v>4</v>
      </c>
      <c r="C4" s="541"/>
      <c r="D4" s="541"/>
      <c r="E4" s="541"/>
      <c r="F4" s="606"/>
    </row>
    <row r="5" spans="1:6" x14ac:dyDescent="0.4">
      <c r="A5" s="217" t="s">
        <v>3</v>
      </c>
      <c r="B5" s="600" t="str">
        <f>'Feuille récapitulative'!B4:F4</f>
        <v xml:space="preserve">LPO XXX </v>
      </c>
      <c r="C5" s="600"/>
      <c r="D5" s="600"/>
      <c r="E5" s="600"/>
      <c r="F5" s="600"/>
    </row>
    <row r="6" spans="1:6" x14ac:dyDescent="0.4">
      <c r="A6" s="217" t="s">
        <v>22</v>
      </c>
      <c r="B6" s="600" t="str">
        <f>'Feuille récapitulative'!B5:F5</f>
        <v>2017 / 2019</v>
      </c>
      <c r="C6" s="600"/>
      <c r="D6" s="600"/>
      <c r="E6" s="600"/>
      <c r="F6" s="600"/>
    </row>
    <row r="7" spans="1:6" x14ac:dyDescent="0.4">
      <c r="A7" s="217" t="s">
        <v>5</v>
      </c>
      <c r="B7" s="608" t="str">
        <f>'Feuille récapitulative'!B6:F6</f>
        <v xml:space="preserve">NOM Candidat 1 </v>
      </c>
      <c r="C7" s="608"/>
      <c r="D7" s="608"/>
      <c r="E7" s="608"/>
      <c r="F7" s="608"/>
    </row>
    <row r="8" spans="1:6" x14ac:dyDescent="0.4">
      <c r="A8" s="217" t="s">
        <v>6</v>
      </c>
      <c r="B8" s="608" t="str">
        <f>'Feuille récapitulative'!B7:F7</f>
        <v xml:space="preserve">Prénom candidat </v>
      </c>
      <c r="C8" s="608"/>
      <c r="D8" s="608"/>
      <c r="E8" s="608"/>
      <c r="F8" s="608"/>
    </row>
    <row r="9" spans="1:6" x14ac:dyDescent="0.4">
      <c r="A9" s="217" t="s">
        <v>4</v>
      </c>
      <c r="B9" s="609" t="str">
        <f>'Feuille récapitulative'!B31:F31</f>
        <v xml:space="preserve">Date </v>
      </c>
      <c r="C9" s="609"/>
      <c r="D9" s="609"/>
      <c r="E9" s="609"/>
      <c r="F9" s="609"/>
    </row>
    <row r="10" spans="1:6" ht="12.6" thickBot="1" x14ac:dyDescent="0.45">
      <c r="A10" s="219" t="s">
        <v>23</v>
      </c>
      <c r="B10" s="610" t="str">
        <f>'Feuille récapitulative'!B9:F9</f>
        <v xml:space="preserve">LPO XXX </v>
      </c>
      <c r="C10" s="610"/>
      <c r="D10" s="610"/>
      <c r="E10" s="610"/>
      <c r="F10" s="610"/>
    </row>
    <row r="11" spans="1:6" s="310" customFormat="1" ht="12.6" thickBot="1" x14ac:dyDescent="0.45">
      <c r="A11" s="553"/>
      <c r="B11" s="553"/>
      <c r="C11" s="553"/>
      <c r="D11" s="553"/>
      <c r="E11" s="553"/>
      <c r="F11" s="553"/>
    </row>
    <row r="12" spans="1:6" ht="14.1" customHeight="1" thickBot="1" x14ac:dyDescent="0.45">
      <c r="A12" s="759" t="s">
        <v>24</v>
      </c>
      <c r="B12" s="760"/>
      <c r="C12" s="760"/>
      <c r="D12" s="760"/>
      <c r="E12" s="760"/>
      <c r="F12" s="761"/>
    </row>
    <row r="13" spans="1:6" ht="104.25" customHeight="1" thickBot="1" x14ac:dyDescent="0.45">
      <c r="A13" s="607"/>
      <c r="B13" s="607"/>
      <c r="C13" s="607"/>
      <c r="D13" s="607"/>
      <c r="E13" s="607"/>
      <c r="F13" s="607"/>
    </row>
    <row r="14" spans="1:6" ht="14.1" customHeight="1" thickBot="1" x14ac:dyDescent="0.45">
      <c r="A14" s="784" t="s">
        <v>25</v>
      </c>
      <c r="B14" s="762"/>
      <c r="C14" s="762"/>
      <c r="D14" s="762"/>
      <c r="E14" s="762"/>
      <c r="F14" s="763"/>
    </row>
    <row r="15" spans="1:6" ht="14.1" customHeight="1" thickBot="1" x14ac:dyDescent="0.45">
      <c r="A15" s="785" t="s">
        <v>126</v>
      </c>
      <c r="B15" s="786"/>
      <c r="C15" s="787"/>
      <c r="D15" s="788" t="s">
        <v>125</v>
      </c>
      <c r="E15" s="786"/>
      <c r="F15" s="789"/>
    </row>
    <row r="16" spans="1:6" ht="25.5" customHeight="1" x14ac:dyDescent="0.4">
      <c r="A16" s="790" t="s">
        <v>372</v>
      </c>
      <c r="B16" s="791" t="s">
        <v>370</v>
      </c>
      <c r="C16" s="274"/>
      <c r="D16" s="792" t="s">
        <v>130</v>
      </c>
      <c r="E16" s="793" t="s">
        <v>41</v>
      </c>
      <c r="F16" s="271"/>
    </row>
    <row r="17" spans="1:8" ht="25.5" customHeight="1" x14ac:dyDescent="0.4">
      <c r="A17" s="794" t="s">
        <v>373</v>
      </c>
      <c r="B17" s="186" t="s">
        <v>44</v>
      </c>
      <c r="C17" s="240"/>
      <c r="D17" s="795" t="s">
        <v>129</v>
      </c>
      <c r="E17" s="240" t="s">
        <v>42</v>
      </c>
      <c r="F17" s="272"/>
      <c r="G17" s="732"/>
    </row>
    <row r="18" spans="1:8" ht="25.5" customHeight="1" x14ac:dyDescent="0.4">
      <c r="A18" s="796" t="s">
        <v>374</v>
      </c>
      <c r="B18" s="186" t="s">
        <v>26</v>
      </c>
      <c r="C18" s="240"/>
      <c r="D18" s="797" t="s">
        <v>128</v>
      </c>
      <c r="E18" s="240" t="s">
        <v>43</v>
      </c>
      <c r="F18" s="272"/>
      <c r="G18" s="732"/>
    </row>
    <row r="19" spans="1:8" ht="25.5" customHeight="1" x14ac:dyDescent="0.4">
      <c r="A19" s="798" t="s">
        <v>132</v>
      </c>
      <c r="B19" s="240" t="s">
        <v>28</v>
      </c>
      <c r="C19" s="240"/>
      <c r="D19" s="795" t="s">
        <v>127</v>
      </c>
      <c r="E19" s="240" t="s">
        <v>44</v>
      </c>
      <c r="F19" s="273"/>
      <c r="G19" s="732"/>
    </row>
    <row r="20" spans="1:8" ht="25.5" customHeight="1" x14ac:dyDescent="0.4">
      <c r="A20" s="795" t="s">
        <v>131</v>
      </c>
      <c r="B20" s="240" t="s">
        <v>29</v>
      </c>
      <c r="C20" s="240"/>
      <c r="D20" s="799" t="s">
        <v>375</v>
      </c>
      <c r="E20" s="240" t="s">
        <v>30</v>
      </c>
      <c r="F20" s="273"/>
      <c r="G20" s="732"/>
    </row>
    <row r="21" spans="1:8" ht="25.5" customHeight="1" x14ac:dyDescent="0.4">
      <c r="A21" s="800"/>
      <c r="B21" s="801"/>
      <c r="C21" s="240"/>
      <c r="D21" s="795" t="s">
        <v>131</v>
      </c>
      <c r="E21" s="240" t="s">
        <v>29</v>
      </c>
      <c r="F21" s="273"/>
      <c r="G21" s="732"/>
    </row>
    <row r="22" spans="1:8" ht="14.25" customHeight="1" thickBot="1" x14ac:dyDescent="0.45">
      <c r="A22" s="764" t="s">
        <v>31</v>
      </c>
      <c r="B22" s="764"/>
      <c r="C22" s="764"/>
      <c r="D22" s="764"/>
      <c r="E22" s="764"/>
      <c r="F22" s="764"/>
    </row>
    <row r="23" spans="1:8" ht="14.1" customHeight="1" thickBot="1" x14ac:dyDescent="0.45">
      <c r="A23" s="759" t="s">
        <v>440</v>
      </c>
      <c r="B23" s="760"/>
      <c r="C23" s="760"/>
      <c r="D23" s="760"/>
      <c r="E23" s="760"/>
      <c r="F23" s="761"/>
    </row>
    <row r="24" spans="1:8" ht="14.1" customHeight="1" x14ac:dyDescent="0.4">
      <c r="A24" s="802" t="s">
        <v>126</v>
      </c>
      <c r="B24" s="803"/>
      <c r="C24" s="803"/>
      <c r="D24" s="803" t="s">
        <v>125</v>
      </c>
      <c r="E24" s="803"/>
      <c r="F24" s="804"/>
    </row>
    <row r="25" spans="1:8" ht="12.75" customHeight="1" x14ac:dyDescent="0.4">
      <c r="A25" s="805" t="s">
        <v>380</v>
      </c>
      <c r="B25" s="806"/>
      <c r="C25" s="196"/>
      <c r="D25" s="806" t="s">
        <v>380</v>
      </c>
      <c r="E25" s="806"/>
      <c r="F25" s="187"/>
      <c r="H25" s="747"/>
    </row>
    <row r="26" spans="1:8" ht="14.1" customHeight="1" x14ac:dyDescent="0.4">
      <c r="A26" s="750" t="s">
        <v>392</v>
      </c>
      <c r="B26" s="751"/>
      <c r="C26" s="197"/>
      <c r="D26" s="751" t="s">
        <v>442</v>
      </c>
      <c r="E26" s="751"/>
      <c r="F26" s="187"/>
      <c r="H26" s="747"/>
    </row>
    <row r="27" spans="1:8" ht="14.1" customHeight="1" x14ac:dyDescent="0.4">
      <c r="A27" s="807" t="s">
        <v>393</v>
      </c>
      <c r="B27" s="808"/>
      <c r="C27" s="197"/>
      <c r="D27" s="751" t="s">
        <v>433</v>
      </c>
      <c r="E27" s="751"/>
      <c r="F27" s="187"/>
      <c r="H27" s="747"/>
    </row>
    <row r="28" spans="1:8" ht="13.5" customHeight="1" x14ac:dyDescent="0.4">
      <c r="A28" s="750" t="s">
        <v>376</v>
      </c>
      <c r="B28" s="751"/>
      <c r="C28" s="197"/>
      <c r="D28" s="751" t="s">
        <v>443</v>
      </c>
      <c r="E28" s="751"/>
      <c r="F28" s="187"/>
    </row>
    <row r="29" spans="1:8" ht="13.5" customHeight="1" x14ac:dyDescent="0.4">
      <c r="A29" s="750" t="s">
        <v>350</v>
      </c>
      <c r="B29" s="751"/>
      <c r="C29" s="197"/>
      <c r="D29" s="751" t="s">
        <v>444</v>
      </c>
      <c r="E29" s="751"/>
      <c r="F29" s="187"/>
    </row>
    <row r="30" spans="1:8" ht="13.5" customHeight="1" x14ac:dyDescent="0.4">
      <c r="A30" s="809" t="s">
        <v>377</v>
      </c>
      <c r="B30" s="810"/>
      <c r="C30" s="197"/>
      <c r="D30" s="751" t="s">
        <v>383</v>
      </c>
      <c r="E30" s="751"/>
      <c r="F30" s="187"/>
    </row>
    <row r="31" spans="1:8" ht="13.5" customHeight="1" x14ac:dyDescent="0.4">
      <c r="A31" s="750" t="s">
        <v>356</v>
      </c>
      <c r="B31" s="751"/>
      <c r="C31" s="197"/>
      <c r="D31" s="751" t="s">
        <v>349</v>
      </c>
      <c r="E31" s="751"/>
      <c r="F31" s="187"/>
    </row>
    <row r="32" spans="1:8" ht="13.5" customHeight="1" x14ac:dyDescent="0.4">
      <c r="A32" s="750" t="s">
        <v>353</v>
      </c>
      <c r="B32" s="751"/>
      <c r="C32" s="197"/>
      <c r="D32" s="751" t="s">
        <v>384</v>
      </c>
      <c r="E32" s="751"/>
      <c r="F32" s="187"/>
    </row>
    <row r="33" spans="1:6" ht="13.5" customHeight="1" x14ac:dyDescent="0.4">
      <c r="A33" s="750" t="s">
        <v>354</v>
      </c>
      <c r="B33" s="751"/>
      <c r="C33" s="197"/>
      <c r="D33" s="751" t="s">
        <v>382</v>
      </c>
      <c r="E33" s="751"/>
      <c r="F33" s="187"/>
    </row>
    <row r="34" spans="1:6" ht="13.5" customHeight="1" x14ac:dyDescent="0.4">
      <c r="A34" s="750" t="s">
        <v>378</v>
      </c>
      <c r="B34" s="751"/>
      <c r="C34" s="197"/>
      <c r="D34" s="751" t="s">
        <v>379</v>
      </c>
      <c r="E34" s="751"/>
      <c r="F34" s="187"/>
    </row>
    <row r="35" spans="1:6" ht="13.5" customHeight="1" x14ac:dyDescent="0.4">
      <c r="A35" s="750" t="s">
        <v>382</v>
      </c>
      <c r="B35" s="751"/>
      <c r="C35" s="197"/>
      <c r="D35" s="751" t="s">
        <v>381</v>
      </c>
      <c r="E35" s="751"/>
      <c r="F35" s="187"/>
    </row>
    <row r="36" spans="1:6" ht="13.5" customHeight="1" x14ac:dyDescent="0.4">
      <c r="A36" s="750" t="s">
        <v>379</v>
      </c>
      <c r="B36" s="751"/>
      <c r="C36" s="197"/>
      <c r="D36" s="751" t="s">
        <v>350</v>
      </c>
      <c r="E36" s="751"/>
      <c r="F36" s="187"/>
    </row>
    <row r="37" spans="1:6" ht="13.5" customHeight="1" x14ac:dyDescent="0.4">
      <c r="A37" s="750" t="s">
        <v>381</v>
      </c>
      <c r="B37" s="751"/>
      <c r="C37" s="197"/>
      <c r="D37" s="810" t="s">
        <v>385</v>
      </c>
      <c r="E37" s="810"/>
      <c r="F37" s="187"/>
    </row>
    <row r="38" spans="1:6" ht="13.5" customHeight="1" x14ac:dyDescent="0.4">
      <c r="A38" s="811"/>
      <c r="B38" s="812"/>
      <c r="C38" s="197"/>
      <c r="D38" s="751" t="s">
        <v>386</v>
      </c>
      <c r="E38" s="751"/>
      <c r="F38" s="187"/>
    </row>
    <row r="39" spans="1:6" ht="14.1" customHeight="1" x14ac:dyDescent="0.4">
      <c r="A39" s="813"/>
      <c r="B39" s="814"/>
      <c r="C39" s="269"/>
      <c r="D39" s="751" t="s">
        <v>387</v>
      </c>
      <c r="E39" s="751"/>
      <c r="F39" s="270"/>
    </row>
    <row r="40" spans="1:6" ht="12.75" customHeight="1" x14ac:dyDescent="0.4">
      <c r="A40" s="815"/>
      <c r="B40" s="816"/>
      <c r="C40" s="197"/>
      <c r="D40" s="751" t="s">
        <v>388</v>
      </c>
      <c r="E40" s="751"/>
      <c r="F40" s="187"/>
    </row>
    <row r="41" spans="1:6" ht="12.75" customHeight="1" x14ac:dyDescent="0.4">
      <c r="A41" s="815"/>
      <c r="B41" s="816"/>
      <c r="C41" s="197"/>
      <c r="D41" s="751" t="s">
        <v>389</v>
      </c>
      <c r="E41" s="751"/>
      <c r="F41" s="187"/>
    </row>
    <row r="42" spans="1:6" ht="13.5" customHeight="1" x14ac:dyDescent="0.4">
      <c r="A42" s="815"/>
      <c r="B42" s="816"/>
      <c r="C42" s="197"/>
      <c r="D42" s="751" t="s">
        <v>390</v>
      </c>
      <c r="E42" s="751"/>
      <c r="F42" s="187"/>
    </row>
    <row r="43" spans="1:6" ht="13.5" customHeight="1" x14ac:dyDescent="0.4">
      <c r="A43" s="815"/>
      <c r="B43" s="816"/>
      <c r="C43" s="197"/>
      <c r="D43" s="751" t="s">
        <v>391</v>
      </c>
      <c r="E43" s="751"/>
      <c r="F43" s="187"/>
    </row>
    <row r="44" spans="1:6" ht="13.5" customHeight="1" x14ac:dyDescent="0.4">
      <c r="A44" s="817"/>
      <c r="B44" s="818"/>
      <c r="C44" s="188"/>
      <c r="D44" s="819"/>
      <c r="E44" s="819"/>
      <c r="F44" s="190"/>
    </row>
    <row r="45" spans="1:6" ht="13.5" customHeight="1" thickBot="1" x14ac:dyDescent="0.45">
      <c r="A45" s="820"/>
      <c r="B45" s="821"/>
      <c r="C45" s="193"/>
      <c r="D45" s="822"/>
      <c r="E45" s="822"/>
      <c r="F45" s="189"/>
    </row>
    <row r="46" spans="1:6" ht="12.75" customHeight="1" thickBot="1" x14ac:dyDescent="0.45">
      <c r="A46" s="783" t="s">
        <v>33</v>
      </c>
      <c r="B46" s="783"/>
      <c r="C46" s="783"/>
      <c r="D46" s="783"/>
      <c r="E46" s="783"/>
      <c r="F46" s="783"/>
    </row>
  </sheetData>
  <sheetProtection algorithmName="SHA-512" hashValue="Cm8OTTv5fqxRoaNkGzfWhZgRFVJEOlMiSWBO9ZbqA9ImvWkYV7wYdNLGvcvdKweglFQVL0+QuuhKAWdE0wq1TQ==" saltValue="vhQwrtNi1ohVoDzFsoL63A==" spinCount="100000" sheet="1" formatCells="0" formatColumns="0" formatRows="0" insertColumns="0" insertRows="0" insertHyperlinks="0" deleteColumns="0" deleteRows="0" sort="0" autoFilter="0" pivotTables="0"/>
  <mergeCells count="63">
    <mergeCell ref="A46:F46"/>
    <mergeCell ref="D26:E26"/>
    <mergeCell ref="D27:E27"/>
    <mergeCell ref="D39:E39"/>
    <mergeCell ref="D40:E40"/>
    <mergeCell ref="D41:E41"/>
    <mergeCell ref="A26:B26"/>
    <mergeCell ref="A28:B28"/>
    <mergeCell ref="A40:B40"/>
    <mergeCell ref="A41:B41"/>
    <mergeCell ref="A42:B42"/>
    <mergeCell ref="A43:B43"/>
    <mergeCell ref="A29:B29"/>
    <mergeCell ref="A30:B30"/>
    <mergeCell ref="A33:B33"/>
    <mergeCell ref="A34:B34"/>
    <mergeCell ref="A22:F22"/>
    <mergeCell ref="A23:F23"/>
    <mergeCell ref="A25:B25"/>
    <mergeCell ref="A15:C15"/>
    <mergeCell ref="D15:F15"/>
    <mergeCell ref="A24:C24"/>
    <mergeCell ref="A35:B35"/>
    <mergeCell ref="B6:F6"/>
    <mergeCell ref="A1:F1"/>
    <mergeCell ref="B2:F2"/>
    <mergeCell ref="B3:F3"/>
    <mergeCell ref="B4:F4"/>
    <mergeCell ref="B5:F5"/>
    <mergeCell ref="D25:E25"/>
    <mergeCell ref="B7:F7"/>
    <mergeCell ref="B8:F8"/>
    <mergeCell ref="B9:F9"/>
    <mergeCell ref="B10:F10"/>
    <mergeCell ref="A11:F11"/>
    <mergeCell ref="A12:F12"/>
    <mergeCell ref="A13:F13"/>
    <mergeCell ref="A14:F14"/>
    <mergeCell ref="A36:B36"/>
    <mergeCell ref="A37:B37"/>
    <mergeCell ref="D24:F24"/>
    <mergeCell ref="D35:E35"/>
    <mergeCell ref="D36:E36"/>
    <mergeCell ref="A27:B27"/>
    <mergeCell ref="D28:E28"/>
    <mergeCell ref="D29:E29"/>
    <mergeCell ref="D30:E30"/>
    <mergeCell ref="D31:E31"/>
    <mergeCell ref="D32:E32"/>
    <mergeCell ref="D33:E33"/>
    <mergeCell ref="D34:E34"/>
    <mergeCell ref="D37:E37"/>
    <mergeCell ref="A31:B31"/>
    <mergeCell ref="A32:B32"/>
    <mergeCell ref="D38:E38"/>
    <mergeCell ref="D43:E43"/>
    <mergeCell ref="D44:E44"/>
    <mergeCell ref="D45:E45"/>
    <mergeCell ref="A38:B38"/>
    <mergeCell ref="A39:B39"/>
    <mergeCell ref="A44:B44"/>
    <mergeCell ref="A45:B45"/>
    <mergeCell ref="D42:E42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85" firstPageNumber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FFBB1-9D54-4C4B-B2FD-4A5690C6757D}">
  <sheetPr>
    <pageSetUpPr fitToPage="1"/>
  </sheetPr>
  <dimension ref="A1:AA57"/>
  <sheetViews>
    <sheetView zoomScale="85" zoomScaleNormal="85" zoomScalePageLayoutView="125" workbookViewId="0">
      <selection activeCell="P8" sqref="P8"/>
    </sheetView>
  </sheetViews>
  <sheetFormatPr baseColWidth="10" defaultColWidth="11.44140625" defaultRowHeight="12.3" x14ac:dyDescent="0.4"/>
  <cols>
    <col min="1" max="1" width="10.5546875" style="329" customWidth="1"/>
    <col min="2" max="2" width="57.5546875" style="330" customWidth="1"/>
    <col min="3" max="3" width="57.5546875" style="310" customWidth="1"/>
    <col min="4" max="4" width="3.77734375" style="321" customWidth="1"/>
    <col min="5" max="8" width="3.77734375" style="314" customWidth="1"/>
    <col min="9" max="9" width="3.33203125" style="315" customWidth="1"/>
    <col min="10" max="10" width="6.109375" style="4" hidden="1" customWidth="1"/>
    <col min="11" max="11" width="6.33203125" style="4" hidden="1" customWidth="1"/>
    <col min="12" max="12" width="15.6640625" style="4" hidden="1" customWidth="1"/>
    <col min="13" max="13" width="15.6640625" style="11" hidden="1" customWidth="1"/>
    <col min="14" max="14" width="0.88671875" style="159" hidden="1" customWidth="1"/>
    <col min="15" max="15" width="9.77734375" style="159" hidden="1" customWidth="1"/>
    <col min="16" max="16" width="15.6640625" style="318" customWidth="1"/>
    <col min="17" max="17" width="10.33203125" style="318" customWidth="1"/>
    <col min="18" max="18" width="6.44140625" style="318" customWidth="1"/>
    <col min="19" max="19" width="10.6640625" style="318" customWidth="1"/>
    <col min="20" max="20" width="12.109375" style="318" customWidth="1"/>
    <col min="21" max="22" width="3.88671875" style="318" customWidth="1"/>
    <col min="23" max="23" width="11.44140625" style="318"/>
    <col min="24" max="25" width="11.44140625" style="319"/>
    <col min="26" max="26" width="11.44140625" style="320"/>
    <col min="27" max="16384" width="11.44140625" style="310"/>
  </cols>
  <sheetData>
    <row r="1" spans="1:27" ht="15" x14ac:dyDescent="0.4">
      <c r="A1" s="308" t="s">
        <v>39</v>
      </c>
      <c r="B1" s="309" t="str">
        <f>'Feuille récapitulative'!B6:F6</f>
        <v xml:space="preserve">NOM Candidat 1 </v>
      </c>
      <c r="D1" s="311"/>
      <c r="E1" s="312"/>
      <c r="F1" s="313"/>
    </row>
    <row r="2" spans="1:27" ht="15" x14ac:dyDescent="0.4">
      <c r="A2" s="308" t="s">
        <v>7</v>
      </c>
      <c r="B2" s="309" t="str">
        <f>'Feuille récapitulative'!B7:F7</f>
        <v xml:space="preserve">Prénom candidat </v>
      </c>
      <c r="E2" s="309"/>
      <c r="F2" s="309"/>
      <c r="G2" s="309"/>
      <c r="H2" s="309"/>
      <c r="I2" s="309"/>
      <c r="M2" s="285"/>
      <c r="Z2" s="319"/>
      <c r="AA2" s="320"/>
    </row>
    <row r="3" spans="1:27" ht="15.3" thickBot="1" x14ac:dyDescent="0.45">
      <c r="A3" s="308" t="s">
        <v>40</v>
      </c>
      <c r="B3" s="758" t="str">
        <f>'Feuille récapitulative'!B31:F31</f>
        <v xml:space="preserve">Date </v>
      </c>
      <c r="E3" s="309"/>
      <c r="F3" s="309"/>
      <c r="G3" s="309"/>
      <c r="H3" s="415"/>
      <c r="I3" s="309"/>
      <c r="J3" s="295"/>
      <c r="K3" s="295"/>
      <c r="L3" s="12" t="s">
        <v>8</v>
      </c>
    </row>
    <row r="4" spans="1:27" ht="18" customHeight="1" thickBot="1" x14ac:dyDescent="0.45">
      <c r="A4" s="635" t="s">
        <v>479</v>
      </c>
      <c r="B4" s="636"/>
      <c r="C4" s="636"/>
      <c r="D4" s="636"/>
      <c r="E4" s="636"/>
      <c r="F4" s="636"/>
      <c r="G4" s="636"/>
      <c r="H4" s="636"/>
      <c r="I4" s="637"/>
      <c r="J4" s="96"/>
      <c r="K4" s="96"/>
      <c r="L4" s="12"/>
    </row>
    <row r="5" spans="1:27" ht="12.6" thickBot="1" x14ac:dyDescent="0.45">
      <c r="A5" s="598" t="s">
        <v>10</v>
      </c>
      <c r="B5" s="599"/>
      <c r="C5" s="296" t="s">
        <v>38</v>
      </c>
      <c r="D5" s="124" t="s">
        <v>11</v>
      </c>
      <c r="E5" s="139">
        <v>0</v>
      </c>
      <c r="F5" s="144" t="s">
        <v>34</v>
      </c>
      <c r="G5" s="145" t="s">
        <v>35</v>
      </c>
      <c r="H5" s="150" t="s">
        <v>36</v>
      </c>
      <c r="I5" s="171"/>
      <c r="J5" s="109" t="s">
        <v>8</v>
      </c>
      <c r="K5" s="95" t="s">
        <v>20</v>
      </c>
      <c r="L5" s="13" t="s">
        <v>12</v>
      </c>
      <c r="M5" s="14" t="s">
        <v>13</v>
      </c>
    </row>
    <row r="6" spans="1:27" ht="12.6" thickBot="1" x14ac:dyDescent="0.45">
      <c r="A6" s="591" t="s">
        <v>135</v>
      </c>
      <c r="B6" s="592"/>
      <c r="C6" s="592"/>
      <c r="D6" s="592"/>
      <c r="E6" s="592"/>
      <c r="F6" s="592"/>
      <c r="G6" s="592"/>
      <c r="H6" s="592"/>
      <c r="I6" s="593"/>
      <c r="J6" s="110">
        <v>0.5</v>
      </c>
      <c r="K6" s="70">
        <f>SUM(K7:K9)</f>
        <v>0</v>
      </c>
      <c r="L6" s="15">
        <f>SUM(L7:L9)</f>
        <v>3</v>
      </c>
      <c r="M6" s="16"/>
    </row>
    <row r="7" spans="1:27" ht="22.8" x14ac:dyDescent="0.4">
      <c r="A7" s="122" t="s">
        <v>564</v>
      </c>
      <c r="B7" s="135" t="s">
        <v>285</v>
      </c>
      <c r="C7" s="257" t="s">
        <v>499</v>
      </c>
      <c r="D7" s="136"/>
      <c r="E7" s="136"/>
      <c r="F7" s="136"/>
      <c r="G7" s="136"/>
      <c r="H7" s="136"/>
      <c r="I7" s="407" t="str">
        <f>(IF(O7&lt;&gt;1,"◄",""))</f>
        <v>◄</v>
      </c>
      <c r="J7" s="111">
        <v>1</v>
      </c>
      <c r="K7" s="31">
        <f>SUM(M7:M7)</f>
        <v>0</v>
      </c>
      <c r="L7" s="17">
        <f>IF(D7&lt;&gt;"",0,J7)</f>
        <v>1</v>
      </c>
      <c r="M7" s="16">
        <f>(IF(F7&lt;&gt;"",1/3,0)+IF(G7&lt;&gt;"",2/3,0)+IF(H7&lt;&gt;"",1,0))*J$6*20*L7/SUM(L$7:L$9)</f>
        <v>0</v>
      </c>
      <c r="O7" s="243">
        <f t="shared" ref="O7:O35" si="0">COUNTA(D7:H7)</f>
        <v>0</v>
      </c>
      <c r="Q7" s="326"/>
    </row>
    <row r="8" spans="1:27" ht="22.8" x14ac:dyDescent="0.4">
      <c r="A8" s="116" t="s">
        <v>565</v>
      </c>
      <c r="B8" s="258" t="s">
        <v>286</v>
      </c>
      <c r="C8" s="100" t="s">
        <v>136</v>
      </c>
      <c r="D8" s="97"/>
      <c r="E8" s="97"/>
      <c r="F8" s="97"/>
      <c r="G8" s="97"/>
      <c r="H8" s="97"/>
      <c r="I8" s="408" t="str">
        <f t="shared" ref="I8:I9" si="1">(IF(O8&lt;&gt;1,"◄",""))</f>
        <v>◄</v>
      </c>
      <c r="J8" s="111">
        <v>1</v>
      </c>
      <c r="K8" s="32">
        <f t="shared" ref="K8:K9" si="2">SUM(M8:M8)</f>
        <v>0</v>
      </c>
      <c r="L8" s="17">
        <f t="shared" ref="L8:L13" si="3">IF(D8&lt;&gt;"",0,J8)</f>
        <v>1</v>
      </c>
      <c r="M8" s="16">
        <f t="shared" ref="M8:M9" si="4">(IF(F8&lt;&gt;"",1/3,0)+IF(G8&lt;&gt;"",2/3,0)+IF(H8&lt;&gt;"",1,0))*J$6*20*L8/SUM(L$7:L$9)</f>
        <v>0</v>
      </c>
      <c r="O8" s="243">
        <f t="shared" si="0"/>
        <v>0</v>
      </c>
    </row>
    <row r="9" spans="1:27" ht="37.5" customHeight="1" thickBot="1" x14ac:dyDescent="0.45">
      <c r="A9" s="103" t="s">
        <v>566</v>
      </c>
      <c r="B9" s="131" t="s">
        <v>340</v>
      </c>
      <c r="C9" s="104" t="s">
        <v>508</v>
      </c>
      <c r="D9" s="78"/>
      <c r="E9" s="78"/>
      <c r="F9" s="78"/>
      <c r="G9" s="78"/>
      <c r="H9" s="78"/>
      <c r="I9" s="409" t="str">
        <f t="shared" si="1"/>
        <v>◄</v>
      </c>
      <c r="J9" s="111">
        <v>1</v>
      </c>
      <c r="K9" s="33">
        <f t="shared" si="2"/>
        <v>0</v>
      </c>
      <c r="L9" s="17">
        <f t="shared" si="3"/>
        <v>1</v>
      </c>
      <c r="M9" s="16">
        <f t="shared" si="4"/>
        <v>0</v>
      </c>
      <c r="O9" s="243">
        <f t="shared" si="0"/>
        <v>0</v>
      </c>
    </row>
    <row r="10" spans="1:27" s="318" customFormat="1" ht="13.2" customHeight="1" thickBot="1" x14ac:dyDescent="0.45">
      <c r="A10" s="594" t="s">
        <v>571</v>
      </c>
      <c r="B10" s="595"/>
      <c r="C10" s="595"/>
      <c r="D10" s="595"/>
      <c r="E10" s="595"/>
      <c r="F10" s="595"/>
      <c r="G10" s="595"/>
      <c r="H10" s="595"/>
      <c r="I10" s="596"/>
      <c r="J10" s="112">
        <v>0.5</v>
      </c>
      <c r="K10" s="69">
        <f>SUM(K11:K13)</f>
        <v>0</v>
      </c>
      <c r="L10" s="28">
        <f>SUM(L11:L13)</f>
        <v>3</v>
      </c>
      <c r="M10" s="16"/>
      <c r="N10" s="159"/>
      <c r="O10" s="243"/>
      <c r="X10" s="319"/>
      <c r="Y10" s="319"/>
      <c r="Z10" s="320"/>
      <c r="AA10" s="310"/>
    </row>
    <row r="11" spans="1:27" s="318" customFormat="1" ht="45.6" x14ac:dyDescent="0.4">
      <c r="A11" s="122" t="s">
        <v>561</v>
      </c>
      <c r="B11" s="259" t="s">
        <v>287</v>
      </c>
      <c r="C11" s="132" t="s">
        <v>137</v>
      </c>
      <c r="D11" s="133"/>
      <c r="E11" s="133"/>
      <c r="F11" s="133"/>
      <c r="G11" s="133"/>
      <c r="H11" s="133"/>
      <c r="I11" s="407" t="str">
        <f t="shared" ref="I11:I35" si="5">(IF(O11&lt;&gt;1,"◄",""))</f>
        <v>◄</v>
      </c>
      <c r="J11" s="111">
        <v>1</v>
      </c>
      <c r="K11" s="33">
        <f>SUM(M11)</f>
        <v>0</v>
      </c>
      <c r="L11" s="17">
        <f t="shared" si="3"/>
        <v>1</v>
      </c>
      <c r="M11" s="16">
        <f>(IF(F11&lt;&gt;"",1/3,0)+IF(G11&lt;&gt;"",2/3,0)+IF(H11&lt;&gt;"",1,0))*J$10*20*L11/SUM(L$11:L$13)</f>
        <v>0</v>
      </c>
      <c r="N11" s="159"/>
      <c r="O11" s="243">
        <f t="shared" si="0"/>
        <v>0</v>
      </c>
      <c r="X11" s="319"/>
      <c r="Y11" s="319"/>
      <c r="Z11" s="320"/>
      <c r="AA11" s="310"/>
    </row>
    <row r="12" spans="1:27" s="318" customFormat="1" ht="70.5" customHeight="1" x14ac:dyDescent="0.4">
      <c r="A12" s="116" t="s">
        <v>562</v>
      </c>
      <c r="B12" s="236" t="s">
        <v>288</v>
      </c>
      <c r="C12" s="100" t="s">
        <v>138</v>
      </c>
      <c r="D12" s="98"/>
      <c r="E12" s="98"/>
      <c r="F12" s="98"/>
      <c r="G12" s="98"/>
      <c r="H12" s="98"/>
      <c r="I12" s="408" t="str">
        <f t="shared" si="5"/>
        <v>◄</v>
      </c>
      <c r="J12" s="111">
        <v>1</v>
      </c>
      <c r="K12" s="33">
        <f t="shared" ref="K12:K13" si="6">SUM(M12)</f>
        <v>0</v>
      </c>
      <c r="L12" s="17">
        <f t="shared" si="3"/>
        <v>1</v>
      </c>
      <c r="M12" s="16">
        <f t="shared" ref="M12:M13" si="7">(IF(F12&lt;&gt;"",1/3,0)+IF(G12&lt;&gt;"",2/3,0)+IF(H12&lt;&gt;"",1,0))*J$10*20*L12/SUM(L$11:L$13)</f>
        <v>0</v>
      </c>
      <c r="N12" s="159"/>
      <c r="O12" s="243">
        <f t="shared" si="0"/>
        <v>0</v>
      </c>
      <c r="Q12" s="416"/>
      <c r="X12" s="319"/>
      <c r="Y12" s="319"/>
      <c r="Z12" s="320"/>
      <c r="AA12" s="310"/>
    </row>
    <row r="13" spans="1:27" s="318" customFormat="1" ht="25.2" customHeight="1" thickBot="1" x14ac:dyDescent="0.45">
      <c r="A13" s="103" t="s">
        <v>563</v>
      </c>
      <c r="B13" s="260" t="s">
        <v>289</v>
      </c>
      <c r="C13" s="261" t="s">
        <v>139</v>
      </c>
      <c r="D13" s="121"/>
      <c r="E13" s="121"/>
      <c r="F13" s="121"/>
      <c r="G13" s="121"/>
      <c r="H13" s="121"/>
      <c r="I13" s="409" t="str">
        <f t="shared" si="5"/>
        <v>◄</v>
      </c>
      <c r="J13" s="111">
        <v>1</v>
      </c>
      <c r="K13" s="34">
        <f t="shared" si="6"/>
        <v>0</v>
      </c>
      <c r="L13" s="17">
        <f t="shared" si="3"/>
        <v>1</v>
      </c>
      <c r="M13" s="16">
        <f t="shared" si="7"/>
        <v>0</v>
      </c>
      <c r="N13" s="159"/>
      <c r="O13" s="243">
        <f t="shared" si="0"/>
        <v>0</v>
      </c>
      <c r="X13" s="319"/>
      <c r="Y13" s="319"/>
      <c r="Z13" s="320"/>
      <c r="AA13" s="310"/>
    </row>
    <row r="14" spans="1:27" s="318" customFormat="1" ht="18" customHeight="1" thickBot="1" x14ac:dyDescent="0.45">
      <c r="A14" s="635" t="s">
        <v>480</v>
      </c>
      <c r="B14" s="636"/>
      <c r="C14" s="636"/>
      <c r="D14" s="636"/>
      <c r="E14" s="636"/>
      <c r="F14" s="636"/>
      <c r="G14" s="636"/>
      <c r="H14" s="636"/>
      <c r="I14" s="637"/>
      <c r="J14" s="96"/>
      <c r="K14" s="96"/>
      <c r="L14" s="17"/>
      <c r="M14" s="16"/>
      <c r="N14" s="159"/>
      <c r="O14" s="243"/>
      <c r="X14" s="319"/>
      <c r="Y14" s="319"/>
      <c r="Z14" s="320"/>
      <c r="AA14" s="310"/>
    </row>
    <row r="15" spans="1:27" ht="12.6" thickBot="1" x14ac:dyDescent="0.45">
      <c r="A15" s="598" t="s">
        <v>10</v>
      </c>
      <c r="B15" s="599"/>
      <c r="C15" s="296" t="s">
        <v>38</v>
      </c>
      <c r="D15" s="124" t="s">
        <v>11</v>
      </c>
      <c r="E15" s="139">
        <v>0</v>
      </c>
      <c r="F15" s="144" t="s">
        <v>34</v>
      </c>
      <c r="G15" s="145" t="s">
        <v>35</v>
      </c>
      <c r="H15" s="150" t="s">
        <v>36</v>
      </c>
      <c r="I15" s="173"/>
      <c r="J15" s="6" t="s">
        <v>8</v>
      </c>
      <c r="K15" s="6" t="s">
        <v>20</v>
      </c>
      <c r="L15" s="36" t="s">
        <v>12</v>
      </c>
      <c r="M15" s="16"/>
      <c r="O15" s="243"/>
    </row>
    <row r="16" spans="1:27" s="318" customFormat="1" ht="14.1" customHeight="1" thickBot="1" x14ac:dyDescent="0.45">
      <c r="A16" s="594" t="s">
        <v>322</v>
      </c>
      <c r="B16" s="595"/>
      <c r="C16" s="595"/>
      <c r="D16" s="595"/>
      <c r="E16" s="595"/>
      <c r="F16" s="595"/>
      <c r="G16" s="595"/>
      <c r="H16" s="595"/>
      <c r="I16" s="596"/>
      <c r="J16" s="112">
        <v>0.25</v>
      </c>
      <c r="K16" s="69">
        <f>SUM(K17:K20)</f>
        <v>0</v>
      </c>
      <c r="L16" s="15">
        <f>SUM(L17:L20)</f>
        <v>4</v>
      </c>
      <c r="M16" s="16"/>
      <c r="N16" s="159"/>
      <c r="O16" s="243"/>
      <c r="X16" s="319"/>
      <c r="Y16" s="319"/>
      <c r="Z16" s="320"/>
      <c r="AA16" s="310"/>
    </row>
    <row r="17" spans="1:27" s="318" customFormat="1" ht="14.1" customHeight="1" x14ac:dyDescent="0.4">
      <c r="A17" s="122" t="s">
        <v>557</v>
      </c>
      <c r="B17" s="262" t="s">
        <v>290</v>
      </c>
      <c r="C17" s="132" t="s">
        <v>500</v>
      </c>
      <c r="D17" s="133"/>
      <c r="E17" s="133"/>
      <c r="F17" s="133"/>
      <c r="G17" s="133"/>
      <c r="H17" s="133"/>
      <c r="I17" s="407" t="str">
        <f t="shared" si="5"/>
        <v>◄</v>
      </c>
      <c r="J17" s="111">
        <v>1</v>
      </c>
      <c r="K17" s="34">
        <f>SUM(M17:M17)</f>
        <v>0</v>
      </c>
      <c r="L17" s="35">
        <f>IF(D17&lt;&gt;"",0,J17)</f>
        <v>1</v>
      </c>
      <c r="M17" s="16">
        <f>(IF(F17&lt;&gt;"",1/3,0)+IF(G17&lt;&gt;"",2/3,0)+IF(H17&lt;&gt;"",1,0))*J$16*20*L17/SUM(L$17:L$20)</f>
        <v>0</v>
      </c>
      <c r="N17" s="159"/>
      <c r="O17" s="243">
        <f t="shared" si="0"/>
        <v>0</v>
      </c>
      <c r="X17" s="319"/>
      <c r="Y17" s="319"/>
      <c r="Z17" s="320"/>
      <c r="AA17" s="310"/>
    </row>
    <row r="18" spans="1:27" s="318" customFormat="1" ht="14.1" customHeight="1" x14ac:dyDescent="0.4">
      <c r="A18" s="116" t="s">
        <v>558</v>
      </c>
      <c r="B18" s="258" t="s">
        <v>291</v>
      </c>
      <c r="C18" s="100" t="s">
        <v>140</v>
      </c>
      <c r="D18" s="115"/>
      <c r="E18" s="115"/>
      <c r="F18" s="115"/>
      <c r="G18" s="115"/>
      <c r="H18" s="115"/>
      <c r="I18" s="408" t="str">
        <f t="shared" si="5"/>
        <v>◄</v>
      </c>
      <c r="J18" s="111">
        <v>1</v>
      </c>
      <c r="K18" s="34">
        <f t="shared" ref="K18:K20" si="8">SUM(M18:M18)</f>
        <v>0</v>
      </c>
      <c r="L18" s="35">
        <f t="shared" ref="L18:L35" si="9">IF(D18&lt;&gt;"",0,J18)</f>
        <v>1</v>
      </c>
      <c r="M18" s="16">
        <f t="shared" ref="M18:M20" si="10">(IF(F18&lt;&gt;"",1/3,0)+IF(G18&lt;&gt;"",2/3,0)+IF(H18&lt;&gt;"",1,0))*J$16*20*L18/SUM(L$17:L$20)</f>
        <v>0</v>
      </c>
      <c r="N18" s="159"/>
      <c r="O18" s="243">
        <f t="shared" si="0"/>
        <v>0</v>
      </c>
      <c r="X18" s="319"/>
      <c r="Y18" s="319"/>
      <c r="Z18" s="320"/>
      <c r="AA18" s="310"/>
    </row>
    <row r="19" spans="1:27" s="318" customFormat="1" ht="25.8" customHeight="1" x14ac:dyDescent="0.4">
      <c r="A19" s="116" t="s">
        <v>559</v>
      </c>
      <c r="B19" s="258" t="s">
        <v>292</v>
      </c>
      <c r="C19" s="263" t="s">
        <v>141</v>
      </c>
      <c r="D19" s="114"/>
      <c r="E19" s="114"/>
      <c r="F19" s="114"/>
      <c r="G19" s="114"/>
      <c r="H19" s="114"/>
      <c r="I19" s="408" t="str">
        <f t="shared" si="5"/>
        <v>◄</v>
      </c>
      <c r="J19" s="111">
        <v>1</v>
      </c>
      <c r="K19" s="34">
        <f t="shared" si="8"/>
        <v>0</v>
      </c>
      <c r="L19" s="35">
        <f t="shared" si="9"/>
        <v>1</v>
      </c>
      <c r="M19" s="16">
        <f t="shared" si="10"/>
        <v>0</v>
      </c>
      <c r="N19" s="159"/>
      <c r="O19" s="243">
        <f t="shared" si="0"/>
        <v>0</v>
      </c>
      <c r="X19" s="319"/>
      <c r="Y19" s="319"/>
      <c r="Z19" s="320"/>
      <c r="AA19" s="310"/>
    </row>
    <row r="20" spans="1:27" s="318" customFormat="1" ht="26.1" customHeight="1" thickBot="1" x14ac:dyDescent="0.45">
      <c r="A20" s="103" t="s">
        <v>560</v>
      </c>
      <c r="B20" s="260" t="s">
        <v>293</v>
      </c>
      <c r="C20" s="106" t="s">
        <v>501</v>
      </c>
      <c r="D20" s="79"/>
      <c r="E20" s="79"/>
      <c r="F20" s="79"/>
      <c r="G20" s="79"/>
      <c r="H20" s="79"/>
      <c r="I20" s="409" t="str">
        <f t="shared" si="5"/>
        <v>◄</v>
      </c>
      <c r="J20" s="111">
        <v>1</v>
      </c>
      <c r="K20" s="37">
        <f t="shared" si="8"/>
        <v>0</v>
      </c>
      <c r="L20" s="35">
        <f t="shared" si="9"/>
        <v>1</v>
      </c>
      <c r="M20" s="16">
        <f t="shared" si="10"/>
        <v>0</v>
      </c>
      <c r="N20" s="159"/>
      <c r="O20" s="243">
        <f t="shared" si="0"/>
        <v>0</v>
      </c>
      <c r="X20" s="319"/>
      <c r="Y20" s="319"/>
      <c r="Z20" s="320"/>
      <c r="AA20" s="310"/>
    </row>
    <row r="21" spans="1:27" s="318" customFormat="1" ht="13.2" customHeight="1" thickBot="1" x14ac:dyDescent="0.45">
      <c r="A21" s="594" t="s">
        <v>142</v>
      </c>
      <c r="B21" s="595"/>
      <c r="C21" s="595"/>
      <c r="D21" s="595"/>
      <c r="E21" s="595"/>
      <c r="F21" s="595"/>
      <c r="G21" s="595"/>
      <c r="H21" s="595"/>
      <c r="I21" s="596"/>
      <c r="J21" s="112">
        <v>0.25</v>
      </c>
      <c r="K21" s="72">
        <f>SUM(K22:K26)</f>
        <v>0</v>
      </c>
      <c r="L21" s="212">
        <f>SUM(L22:L26)</f>
        <v>5</v>
      </c>
      <c r="M21" s="16"/>
      <c r="N21" s="159"/>
      <c r="O21" s="243"/>
      <c r="X21" s="319"/>
      <c r="Y21" s="319"/>
      <c r="Z21" s="320"/>
      <c r="AA21" s="310"/>
    </row>
    <row r="22" spans="1:27" s="318" customFormat="1" ht="26.1" customHeight="1" x14ac:dyDescent="0.4">
      <c r="A22" s="122" t="s">
        <v>552</v>
      </c>
      <c r="B22" s="262" t="s">
        <v>294</v>
      </c>
      <c r="C22" s="132" t="s">
        <v>143</v>
      </c>
      <c r="D22" s="73"/>
      <c r="E22" s="73"/>
      <c r="F22" s="73"/>
      <c r="G22" s="73"/>
      <c r="H22" s="73"/>
      <c r="I22" s="407" t="str">
        <f t="shared" si="5"/>
        <v>◄</v>
      </c>
      <c r="J22" s="111">
        <v>1</v>
      </c>
      <c r="K22" s="37">
        <f>SUM(M22:M22)</f>
        <v>0</v>
      </c>
      <c r="L22" s="35">
        <f t="shared" si="9"/>
        <v>1</v>
      </c>
      <c r="M22" s="16">
        <f>(IF(F22&lt;&gt;"",1/3,0)+IF(G22&lt;&gt;"",2/3,0)+IF(H22&lt;&gt;"",1,0))*J$21*20*L22/SUM(L$22:L$26)</f>
        <v>0</v>
      </c>
      <c r="N22" s="159"/>
      <c r="O22" s="243">
        <f t="shared" si="0"/>
        <v>0</v>
      </c>
      <c r="X22" s="319"/>
      <c r="Y22" s="319"/>
      <c r="Z22" s="320"/>
      <c r="AA22" s="310"/>
    </row>
    <row r="23" spans="1:27" s="318" customFormat="1" ht="34.799999999999997" customHeight="1" x14ac:dyDescent="0.4">
      <c r="A23" s="116" t="s">
        <v>553</v>
      </c>
      <c r="B23" s="258" t="s">
        <v>295</v>
      </c>
      <c r="C23" s="100" t="s">
        <v>144</v>
      </c>
      <c r="D23" s="101"/>
      <c r="E23" s="101"/>
      <c r="F23" s="101"/>
      <c r="G23" s="101"/>
      <c r="H23" s="101"/>
      <c r="I23" s="408" t="str">
        <f t="shared" si="5"/>
        <v>◄</v>
      </c>
      <c r="J23" s="111">
        <v>1</v>
      </c>
      <c r="K23" s="37">
        <f t="shared" ref="K23:K26" si="11">SUM(M23:M23)</f>
        <v>0</v>
      </c>
      <c r="L23" s="35">
        <f t="shared" si="9"/>
        <v>1</v>
      </c>
      <c r="M23" s="16">
        <f t="shared" ref="M23:M26" si="12">(IF(F23&lt;&gt;"",1/3,0)+IF(G23&lt;&gt;"",2/3,0)+IF(H23&lt;&gt;"",1,0))*J$21*20*L23/SUM(L$22:L$26)</f>
        <v>0</v>
      </c>
      <c r="N23" s="159"/>
      <c r="O23" s="243">
        <f t="shared" si="0"/>
        <v>0</v>
      </c>
      <c r="X23" s="319"/>
      <c r="Y23" s="319"/>
      <c r="Z23" s="320"/>
      <c r="AA23" s="310"/>
    </row>
    <row r="24" spans="1:27" s="318" customFormat="1" ht="13.8" customHeight="1" x14ac:dyDescent="0.4">
      <c r="A24" s="116" t="s">
        <v>554</v>
      </c>
      <c r="B24" s="258" t="s">
        <v>296</v>
      </c>
      <c r="C24" s="263" t="s">
        <v>145</v>
      </c>
      <c r="D24" s="102"/>
      <c r="E24" s="102"/>
      <c r="F24" s="102"/>
      <c r="G24" s="102"/>
      <c r="H24" s="102"/>
      <c r="I24" s="408" t="str">
        <f t="shared" si="5"/>
        <v>◄</v>
      </c>
      <c r="J24" s="111">
        <v>1</v>
      </c>
      <c r="K24" s="37">
        <f t="shared" si="11"/>
        <v>0</v>
      </c>
      <c r="L24" s="35">
        <f t="shared" si="9"/>
        <v>1</v>
      </c>
      <c r="M24" s="16">
        <f t="shared" si="12"/>
        <v>0</v>
      </c>
      <c r="N24" s="159"/>
      <c r="O24" s="243">
        <f t="shared" si="0"/>
        <v>0</v>
      </c>
      <c r="X24" s="319"/>
      <c r="Y24" s="319"/>
      <c r="Z24" s="320"/>
      <c r="AA24" s="310"/>
    </row>
    <row r="25" spans="1:27" s="318" customFormat="1" ht="23.1" customHeight="1" x14ac:dyDescent="0.4">
      <c r="A25" s="116" t="s">
        <v>555</v>
      </c>
      <c r="B25" s="258" t="s">
        <v>297</v>
      </c>
      <c r="C25" s="236" t="s">
        <v>146</v>
      </c>
      <c r="D25" s="101"/>
      <c r="E25" s="101"/>
      <c r="F25" s="101"/>
      <c r="G25" s="101"/>
      <c r="H25" s="101"/>
      <c r="I25" s="408" t="str">
        <f t="shared" si="5"/>
        <v>◄</v>
      </c>
      <c r="J25" s="111">
        <v>1</v>
      </c>
      <c r="K25" s="38">
        <f t="shared" si="11"/>
        <v>0</v>
      </c>
      <c r="L25" s="35">
        <f t="shared" si="9"/>
        <v>1</v>
      </c>
      <c r="M25" s="16">
        <f t="shared" si="12"/>
        <v>0</v>
      </c>
      <c r="N25" s="159"/>
      <c r="O25" s="243">
        <f t="shared" si="0"/>
        <v>0</v>
      </c>
      <c r="X25" s="319"/>
      <c r="Y25" s="319"/>
      <c r="Z25" s="320"/>
      <c r="AA25" s="310"/>
    </row>
    <row r="26" spans="1:27" s="318" customFormat="1" ht="25.5" customHeight="1" thickBot="1" x14ac:dyDescent="0.45">
      <c r="A26" s="103" t="s">
        <v>556</v>
      </c>
      <c r="B26" s="131" t="s">
        <v>298</v>
      </c>
      <c r="C26" s="104" t="s">
        <v>147</v>
      </c>
      <c r="D26" s="105"/>
      <c r="E26" s="105"/>
      <c r="F26" s="105"/>
      <c r="G26" s="105"/>
      <c r="H26" s="105"/>
      <c r="I26" s="409" t="str">
        <f t="shared" si="5"/>
        <v>◄</v>
      </c>
      <c r="J26" s="111">
        <v>1</v>
      </c>
      <c r="K26" s="39">
        <f t="shared" si="11"/>
        <v>0</v>
      </c>
      <c r="L26" s="35">
        <f t="shared" si="9"/>
        <v>1</v>
      </c>
      <c r="M26" s="16">
        <f t="shared" si="12"/>
        <v>0</v>
      </c>
      <c r="N26" s="159"/>
      <c r="O26" s="243">
        <f t="shared" si="0"/>
        <v>0</v>
      </c>
      <c r="X26" s="319"/>
      <c r="Y26" s="319"/>
      <c r="Z26" s="320"/>
      <c r="AA26" s="310"/>
    </row>
    <row r="27" spans="1:27" s="318" customFormat="1" ht="14.1" customHeight="1" thickBot="1" x14ac:dyDescent="0.45">
      <c r="A27" s="594" t="s">
        <v>148</v>
      </c>
      <c r="B27" s="595"/>
      <c r="C27" s="595"/>
      <c r="D27" s="595"/>
      <c r="E27" s="595"/>
      <c r="F27" s="595"/>
      <c r="G27" s="595"/>
      <c r="H27" s="595"/>
      <c r="I27" s="596"/>
      <c r="J27" s="112">
        <v>0.25</v>
      </c>
      <c r="K27" s="71">
        <f>SUM(K28:K30)</f>
        <v>0</v>
      </c>
      <c r="L27" s="212">
        <f>SUM(L28:L30)</f>
        <v>3</v>
      </c>
      <c r="M27" s="16"/>
      <c r="N27" s="159"/>
      <c r="O27" s="243"/>
      <c r="X27" s="319"/>
      <c r="Y27" s="319"/>
      <c r="Z27" s="320"/>
      <c r="AA27" s="310"/>
    </row>
    <row r="28" spans="1:27" s="318" customFormat="1" ht="25.05" customHeight="1" x14ac:dyDescent="0.4">
      <c r="A28" s="264" t="s">
        <v>149</v>
      </c>
      <c r="B28" s="135" t="s">
        <v>299</v>
      </c>
      <c r="C28" s="132" t="s">
        <v>150</v>
      </c>
      <c r="D28" s="73"/>
      <c r="E28" s="73"/>
      <c r="F28" s="73"/>
      <c r="G28" s="73"/>
      <c r="H28" s="73"/>
      <c r="I28" s="407" t="str">
        <f t="shared" si="5"/>
        <v>◄</v>
      </c>
      <c r="J28" s="111">
        <v>1</v>
      </c>
      <c r="K28" s="39">
        <f>SUM(M28:M28)</f>
        <v>0</v>
      </c>
      <c r="L28" s="35">
        <f t="shared" si="9"/>
        <v>1</v>
      </c>
      <c r="M28" s="16">
        <f>(IF(F28&lt;&gt;"",1/3,0)+IF(G28&lt;&gt;"",2/3,0)+IF(H28&lt;&gt;"",1,0))*J$27*20*L28/SUM(L$28:L$30)</f>
        <v>0</v>
      </c>
      <c r="N28" s="159"/>
      <c r="O28" s="243">
        <f t="shared" si="0"/>
        <v>0</v>
      </c>
      <c r="X28" s="319"/>
      <c r="Y28" s="319"/>
      <c r="Z28" s="320"/>
      <c r="AA28" s="310"/>
    </row>
    <row r="29" spans="1:27" s="318" customFormat="1" ht="25.05" customHeight="1" x14ac:dyDescent="0.4">
      <c r="A29" s="265" t="s">
        <v>151</v>
      </c>
      <c r="B29" s="164" t="s">
        <v>300</v>
      </c>
      <c r="C29" s="236" t="s">
        <v>152</v>
      </c>
      <c r="D29" s="101"/>
      <c r="E29" s="101"/>
      <c r="F29" s="101"/>
      <c r="G29" s="101"/>
      <c r="H29" s="101"/>
      <c r="I29" s="408" t="str">
        <f t="shared" si="5"/>
        <v>◄</v>
      </c>
      <c r="J29" s="111">
        <v>1</v>
      </c>
      <c r="K29" s="39">
        <f t="shared" ref="K29:K30" si="13">SUM(M29:M29)</f>
        <v>0</v>
      </c>
      <c r="L29" s="35">
        <f t="shared" si="9"/>
        <v>1</v>
      </c>
      <c r="M29" s="16">
        <f t="shared" ref="M29:M30" si="14">(IF(F29&lt;&gt;"",1/3,0)+IF(G29&lt;&gt;"",2/3,0)+IF(H29&lt;&gt;"",1,0))*J$27*20*L29/SUM(L$28:L$30)</f>
        <v>0</v>
      </c>
      <c r="N29" s="159"/>
      <c r="O29" s="243">
        <f t="shared" si="0"/>
        <v>0</v>
      </c>
      <c r="X29" s="319"/>
      <c r="Y29" s="319"/>
      <c r="Z29" s="320"/>
      <c r="AA29" s="310"/>
    </row>
    <row r="30" spans="1:27" s="318" customFormat="1" ht="46.2" customHeight="1" thickBot="1" x14ac:dyDescent="0.45">
      <c r="A30" s="266" t="s">
        <v>153</v>
      </c>
      <c r="B30" s="260" t="s">
        <v>301</v>
      </c>
      <c r="C30" s="104" t="s">
        <v>154</v>
      </c>
      <c r="D30" s="105"/>
      <c r="E30" s="105"/>
      <c r="F30" s="105"/>
      <c r="G30" s="105"/>
      <c r="H30" s="105"/>
      <c r="I30" s="409" t="str">
        <f t="shared" si="5"/>
        <v>◄</v>
      </c>
      <c r="J30" s="111">
        <v>1</v>
      </c>
      <c r="K30" s="39">
        <f t="shared" si="13"/>
        <v>0</v>
      </c>
      <c r="L30" s="35">
        <f t="shared" si="9"/>
        <v>1</v>
      </c>
      <c r="M30" s="16">
        <f t="shared" si="14"/>
        <v>0</v>
      </c>
      <c r="N30" s="159"/>
      <c r="O30" s="243">
        <f t="shared" si="0"/>
        <v>0</v>
      </c>
      <c r="X30" s="319"/>
      <c r="Y30" s="319"/>
      <c r="Z30" s="320"/>
      <c r="AA30" s="310"/>
    </row>
    <row r="31" spans="1:27" s="318" customFormat="1" ht="14.1" customHeight="1" thickBot="1" x14ac:dyDescent="0.45">
      <c r="A31" s="594" t="s">
        <v>155</v>
      </c>
      <c r="B31" s="595"/>
      <c r="C31" s="595"/>
      <c r="D31" s="595"/>
      <c r="E31" s="595"/>
      <c r="F31" s="595"/>
      <c r="G31" s="595"/>
      <c r="H31" s="595"/>
      <c r="I31" s="596"/>
      <c r="J31" s="112">
        <v>0.25</v>
      </c>
      <c r="K31" s="71">
        <f>SUM(K32:K35)</f>
        <v>0</v>
      </c>
      <c r="L31" s="212">
        <f>SUM(L32:L35)</f>
        <v>4</v>
      </c>
      <c r="M31" s="16"/>
      <c r="N31" s="159"/>
      <c r="O31" s="243"/>
      <c r="X31" s="319"/>
      <c r="Y31" s="319"/>
      <c r="Z31" s="320"/>
      <c r="AA31" s="310"/>
    </row>
    <row r="32" spans="1:27" s="318" customFormat="1" ht="14.1" customHeight="1" x14ac:dyDescent="0.4">
      <c r="A32" s="264" t="s">
        <v>156</v>
      </c>
      <c r="B32" s="135" t="s">
        <v>302</v>
      </c>
      <c r="C32" s="267" t="s">
        <v>157</v>
      </c>
      <c r="D32" s="134"/>
      <c r="E32" s="134"/>
      <c r="F32" s="134"/>
      <c r="G32" s="134"/>
      <c r="H32" s="134"/>
      <c r="I32" s="407" t="str">
        <f t="shared" si="5"/>
        <v>◄</v>
      </c>
      <c r="J32" s="111">
        <v>1</v>
      </c>
      <c r="K32" s="40">
        <f>SUM(M32:M32)</f>
        <v>0</v>
      </c>
      <c r="L32" s="35">
        <f t="shared" si="9"/>
        <v>1</v>
      </c>
      <c r="M32" s="16">
        <f>(IF(F32&lt;&gt;"",1/3,0)+IF(G32&lt;&gt;"",2/3,0)+IF(H32&lt;&gt;"",1,0))*J$31*20*L32/SUM(L$32:L$35)</f>
        <v>0</v>
      </c>
      <c r="N32" s="159"/>
      <c r="O32" s="243">
        <f t="shared" si="0"/>
        <v>0</v>
      </c>
      <c r="X32" s="319"/>
      <c r="Y32" s="319"/>
      <c r="Z32" s="320"/>
      <c r="AA32" s="310"/>
    </row>
    <row r="33" spans="1:27" s="318" customFormat="1" ht="14.1" customHeight="1" x14ac:dyDescent="0.4">
      <c r="A33" s="265" t="s">
        <v>158</v>
      </c>
      <c r="B33" s="258" t="s">
        <v>303</v>
      </c>
      <c r="C33" s="263" t="s">
        <v>159</v>
      </c>
      <c r="D33" s="102"/>
      <c r="E33" s="102"/>
      <c r="F33" s="102"/>
      <c r="G33" s="102"/>
      <c r="H33" s="102"/>
      <c r="I33" s="408" t="str">
        <f t="shared" si="5"/>
        <v>◄</v>
      </c>
      <c r="J33" s="111">
        <v>1</v>
      </c>
      <c r="K33" s="39">
        <f t="shared" ref="K33:K35" si="15">SUM(M33:M33)</f>
        <v>0</v>
      </c>
      <c r="L33" s="35">
        <f t="shared" si="9"/>
        <v>1</v>
      </c>
      <c r="M33" s="16">
        <f t="shared" ref="M33:M35" si="16">(IF(F33&lt;&gt;"",1/3,0)+IF(G33&lt;&gt;"",2/3,0)+IF(H33&lt;&gt;"",1,0))*J$31*20*L33/SUM(L$32:L$35)</f>
        <v>0</v>
      </c>
      <c r="N33" s="159"/>
      <c r="O33" s="243">
        <f t="shared" si="0"/>
        <v>0</v>
      </c>
      <c r="X33" s="319"/>
      <c r="Y33" s="319"/>
      <c r="Z33" s="320"/>
      <c r="AA33" s="310"/>
    </row>
    <row r="34" spans="1:27" s="318" customFormat="1" ht="25.05" customHeight="1" x14ac:dyDescent="0.4">
      <c r="A34" s="265" t="s">
        <v>160</v>
      </c>
      <c r="B34" s="258" t="s">
        <v>304</v>
      </c>
      <c r="C34" s="100" t="s">
        <v>161</v>
      </c>
      <c r="D34" s="101"/>
      <c r="E34" s="101"/>
      <c r="F34" s="101"/>
      <c r="G34" s="101"/>
      <c r="H34" s="101"/>
      <c r="I34" s="408" t="str">
        <f t="shared" si="5"/>
        <v>◄</v>
      </c>
      <c r="J34" s="111">
        <v>1</v>
      </c>
      <c r="K34" s="33">
        <f t="shared" si="15"/>
        <v>0</v>
      </c>
      <c r="L34" s="35">
        <f t="shared" si="9"/>
        <v>1</v>
      </c>
      <c r="M34" s="16">
        <f t="shared" si="16"/>
        <v>0</v>
      </c>
      <c r="N34" s="159"/>
      <c r="O34" s="243">
        <f t="shared" si="0"/>
        <v>0</v>
      </c>
      <c r="X34" s="319"/>
      <c r="Y34" s="319"/>
      <c r="Z34" s="320"/>
      <c r="AA34" s="310"/>
    </row>
    <row r="35" spans="1:27" s="318" customFormat="1" ht="25.05" customHeight="1" thickBot="1" x14ac:dyDescent="0.45">
      <c r="A35" s="44" t="s">
        <v>162</v>
      </c>
      <c r="B35" s="268" t="s">
        <v>305</v>
      </c>
      <c r="C35" s="107" t="s">
        <v>365</v>
      </c>
      <c r="D35" s="108"/>
      <c r="E35" s="108"/>
      <c r="F35" s="108"/>
      <c r="G35" s="108"/>
      <c r="H35" s="108"/>
      <c r="I35" s="410" t="str">
        <f t="shared" si="5"/>
        <v>◄</v>
      </c>
      <c r="J35" s="111">
        <v>1</v>
      </c>
      <c r="K35" s="41">
        <f t="shared" si="15"/>
        <v>0</v>
      </c>
      <c r="L35" s="35">
        <f t="shared" si="9"/>
        <v>1</v>
      </c>
      <c r="M35" s="16">
        <f t="shared" si="16"/>
        <v>0</v>
      </c>
      <c r="N35" s="159"/>
      <c r="O35" s="243">
        <f t="shared" si="0"/>
        <v>0</v>
      </c>
      <c r="X35" s="319"/>
      <c r="Y35" s="319"/>
      <c r="Z35" s="320"/>
      <c r="AA35" s="310"/>
    </row>
    <row r="36" spans="1:27" s="318" customFormat="1" ht="14.1" customHeight="1" thickBot="1" x14ac:dyDescent="0.45">
      <c r="A36" s="341"/>
      <c r="B36" s="342"/>
      <c r="C36" s="343" t="s">
        <v>261</v>
      </c>
      <c r="D36" s="388"/>
      <c r="E36" s="597">
        <f>L16/SUM(J17:J20)</f>
        <v>1</v>
      </c>
      <c r="F36" s="597"/>
      <c r="G36" s="597"/>
      <c r="H36" s="597"/>
      <c r="I36" s="8"/>
      <c r="J36" s="42">
        <f>J6+J10</f>
        <v>1</v>
      </c>
      <c r="K36" s="24"/>
      <c r="L36" s="7"/>
      <c r="M36" s="11"/>
      <c r="N36" s="159"/>
      <c r="O36" s="243">
        <f>SUM(O7:O35)</f>
        <v>0</v>
      </c>
      <c r="X36" s="319"/>
      <c r="Y36" s="319"/>
      <c r="Z36" s="320"/>
      <c r="AA36" s="310"/>
    </row>
    <row r="37" spans="1:27" s="318" customFormat="1" ht="14.1" customHeight="1" thickBot="1" x14ac:dyDescent="0.45">
      <c r="A37" s="389"/>
      <c r="B37" s="345"/>
      <c r="C37" s="390" t="s">
        <v>262</v>
      </c>
      <c r="D37" s="356"/>
      <c r="E37" s="587">
        <f>L21/SUM(J22:J26)</f>
        <v>1</v>
      </c>
      <c r="F37" s="587"/>
      <c r="G37" s="587"/>
      <c r="H37" s="587"/>
      <c r="I37" s="8"/>
      <c r="J37" s="18"/>
      <c r="K37" s="18"/>
      <c r="L37" s="7"/>
      <c r="M37" s="11"/>
      <c r="N37" s="159"/>
      <c r="O37" s="159"/>
      <c r="X37" s="319"/>
      <c r="Y37" s="319"/>
      <c r="Z37" s="320"/>
      <c r="AA37" s="310"/>
    </row>
    <row r="38" spans="1:27" s="318" customFormat="1" ht="14.1" customHeight="1" thickBot="1" x14ac:dyDescent="0.45">
      <c r="A38" s="389"/>
      <c r="B38" s="345"/>
      <c r="C38" s="390" t="s">
        <v>263</v>
      </c>
      <c r="D38" s="356"/>
      <c r="E38" s="587">
        <f>L6/SUM(J7:J9)</f>
        <v>1</v>
      </c>
      <c r="F38" s="587"/>
      <c r="G38" s="587"/>
      <c r="H38" s="587"/>
      <c r="I38" s="8"/>
      <c r="J38" s="18"/>
      <c r="K38" s="18"/>
      <c r="L38" s="7"/>
      <c r="M38" s="11"/>
      <c r="N38" s="159"/>
      <c r="O38" s="159"/>
      <c r="X38" s="319"/>
      <c r="Y38" s="319"/>
      <c r="Z38" s="320"/>
      <c r="AA38" s="310"/>
    </row>
    <row r="39" spans="1:27" s="318" customFormat="1" ht="14.1" customHeight="1" thickBot="1" x14ac:dyDescent="0.45">
      <c r="A39" s="389"/>
      <c r="B39" s="345"/>
      <c r="C39" s="390" t="s">
        <v>264</v>
      </c>
      <c r="D39" s="356"/>
      <c r="E39" s="587">
        <f>L10/SUM(J11:J13)</f>
        <v>1</v>
      </c>
      <c r="F39" s="587"/>
      <c r="G39" s="587"/>
      <c r="H39" s="587"/>
      <c r="I39" s="8"/>
      <c r="J39" s="18"/>
      <c r="K39" s="18"/>
      <c r="L39" s="7"/>
      <c r="M39" s="11"/>
      <c r="N39" s="159"/>
      <c r="O39" s="159"/>
      <c r="X39" s="319"/>
      <c r="Y39" s="319"/>
      <c r="Z39" s="320"/>
      <c r="AA39" s="310"/>
    </row>
    <row r="40" spans="1:27" s="318" customFormat="1" ht="14.1" customHeight="1" thickBot="1" x14ac:dyDescent="0.45">
      <c r="A40" s="389"/>
      <c r="B40" s="345"/>
      <c r="C40" s="390" t="s">
        <v>265</v>
      </c>
      <c r="D40" s="356"/>
      <c r="E40" s="587">
        <f>L27/SUM(J28:J30)</f>
        <v>1</v>
      </c>
      <c r="F40" s="587"/>
      <c r="G40" s="587"/>
      <c r="H40" s="587"/>
      <c r="I40" s="8"/>
      <c r="J40" s="18"/>
      <c r="K40" s="18"/>
      <c r="L40" s="7"/>
      <c r="M40" s="11"/>
      <c r="N40" s="159"/>
      <c r="O40" s="159"/>
      <c r="X40" s="319"/>
      <c r="Y40" s="319"/>
      <c r="Z40" s="320"/>
      <c r="AA40" s="310"/>
    </row>
    <row r="41" spans="1:27" s="318" customFormat="1" ht="14.1" customHeight="1" thickBot="1" x14ac:dyDescent="0.45">
      <c r="A41" s="389"/>
      <c r="B41" s="345"/>
      <c r="C41" s="390" t="s">
        <v>266</v>
      </c>
      <c r="D41" s="356"/>
      <c r="E41" s="587">
        <f>L31/SUM(J32:J35)</f>
        <v>1</v>
      </c>
      <c r="F41" s="587"/>
      <c r="G41" s="587"/>
      <c r="H41" s="587"/>
      <c r="I41" s="8"/>
      <c r="J41" s="18"/>
      <c r="K41" s="18"/>
      <c r="L41" s="7"/>
      <c r="M41" s="11"/>
      <c r="N41" s="159"/>
      <c r="O41" s="159"/>
      <c r="X41" s="319"/>
      <c r="Y41" s="319"/>
      <c r="Z41" s="320"/>
      <c r="AA41" s="310"/>
    </row>
    <row r="42" spans="1:27" s="318" customFormat="1" ht="14.1" customHeight="1" thickBot="1" x14ac:dyDescent="0.45">
      <c r="A42" s="391"/>
      <c r="B42" s="392"/>
      <c r="C42" s="393" t="s">
        <v>364</v>
      </c>
      <c r="D42" s="394"/>
      <c r="E42" s="632" t="str">
        <f>IF(OR(E36&lt;0.5,E37&lt;0.5,E38&lt;0.5,E39&lt;0.5,E40&lt;0.5,E41&lt;0.5),"Tx&lt;50",IF(O36&lt;&gt;22,"Erreur",((K6+K10+K16+K21+K27+K31)/2)))</f>
        <v>Erreur</v>
      </c>
      <c r="F42" s="632"/>
      <c r="G42" s="633" t="s">
        <v>14</v>
      </c>
      <c r="H42" s="633"/>
      <c r="I42" s="10"/>
      <c r="J42" s="4"/>
      <c r="K42" s="4"/>
      <c r="L42" s="4"/>
      <c r="M42" s="11"/>
      <c r="N42" s="159"/>
      <c r="O42" s="159"/>
      <c r="X42" s="319"/>
      <c r="Y42" s="319"/>
      <c r="Z42" s="320"/>
      <c r="AA42" s="310"/>
    </row>
    <row r="43" spans="1:27" ht="14.1" customHeight="1" thickBot="1" x14ac:dyDescent="0.45">
      <c r="A43" s="1"/>
      <c r="B43" s="2"/>
      <c r="C43" s="5" t="s">
        <v>15</v>
      </c>
      <c r="D43" s="331"/>
      <c r="E43" s="561"/>
      <c r="F43" s="562"/>
      <c r="G43" s="563" t="s">
        <v>9</v>
      </c>
      <c r="H43" s="563"/>
      <c r="I43" s="332"/>
    </row>
    <row r="44" spans="1:27" ht="14.1" customHeight="1" thickBot="1" x14ac:dyDescent="0.45">
      <c r="A44" s="1"/>
      <c r="B44" s="2"/>
      <c r="C44" s="65" t="s">
        <v>16</v>
      </c>
      <c r="E44" s="564">
        <f>E43</f>
        <v>0</v>
      </c>
      <c r="F44" s="565"/>
      <c r="G44" s="566" t="s">
        <v>9</v>
      </c>
      <c r="H44" s="566"/>
      <c r="I44" s="327"/>
    </row>
    <row r="45" spans="1:27" ht="14.1" customHeight="1" x14ac:dyDescent="0.4">
      <c r="A45" s="634" t="s">
        <v>21</v>
      </c>
      <c r="B45" s="634"/>
      <c r="C45" s="634"/>
      <c r="D45" s="634"/>
      <c r="E45" s="634"/>
      <c r="F45" s="634"/>
      <c r="G45" s="634"/>
      <c r="H45" s="634"/>
      <c r="I45" s="332"/>
    </row>
    <row r="46" spans="1:27" ht="14.1" customHeight="1" x14ac:dyDescent="0.4">
      <c r="A46" s="333"/>
      <c r="B46" s="333"/>
      <c r="C46" s="582" t="str">
        <f>(IF(O36&gt;33,"ATTENTION. Erreur de saisie : cocher une seule colonne par ligne ! Voir repères ◄ à droite de la grille.",""))</f>
        <v/>
      </c>
      <c r="D46" s="582"/>
      <c r="E46" s="582"/>
      <c r="F46" s="582"/>
      <c r="G46" s="582"/>
      <c r="H46" s="582"/>
      <c r="I46" s="334"/>
    </row>
    <row r="47" spans="1:27" ht="15" customHeight="1" x14ac:dyDescent="0.4">
      <c r="A47" s="583" t="s">
        <v>17</v>
      </c>
      <c r="B47" s="583"/>
      <c r="C47" s="583"/>
      <c r="D47" s="583"/>
      <c r="E47" s="583"/>
      <c r="F47" s="583"/>
      <c r="G47" s="583"/>
      <c r="H47" s="583"/>
      <c r="I47" s="335"/>
    </row>
    <row r="48" spans="1:27" ht="85" customHeight="1" thickBot="1" x14ac:dyDescent="0.45">
      <c r="A48" s="584"/>
      <c r="B48" s="584"/>
      <c r="C48" s="584"/>
      <c r="D48" s="584"/>
      <c r="E48" s="584"/>
      <c r="F48" s="584"/>
      <c r="G48" s="584"/>
      <c r="H48" s="584"/>
      <c r="I48" s="336"/>
    </row>
    <row r="49" spans="1:26" ht="12.9" customHeight="1" thickBot="1" x14ac:dyDescent="0.45">
      <c r="A49" s="567"/>
      <c r="B49" s="567"/>
      <c r="C49" s="567"/>
      <c r="D49" s="567"/>
      <c r="E49" s="567"/>
      <c r="F49" s="567"/>
      <c r="G49" s="567"/>
      <c r="H49" s="567"/>
      <c r="I49" s="337"/>
    </row>
    <row r="50" spans="1:26" ht="15" customHeight="1" x14ac:dyDescent="0.4">
      <c r="A50" s="555" t="s">
        <v>18</v>
      </c>
      <c r="B50" s="555"/>
      <c r="C50" s="556" t="s">
        <v>19</v>
      </c>
      <c r="D50" s="557"/>
      <c r="E50" s="557"/>
      <c r="F50" s="557"/>
      <c r="G50" s="557"/>
      <c r="H50" s="558"/>
      <c r="I50" s="338"/>
      <c r="M50" s="43"/>
    </row>
    <row r="51" spans="1:26" ht="31" customHeight="1" x14ac:dyDescent="0.4">
      <c r="A51" s="568"/>
      <c r="B51" s="568"/>
      <c r="C51" s="569"/>
      <c r="D51" s="570"/>
      <c r="E51" s="570"/>
      <c r="F51" s="570"/>
      <c r="G51" s="570"/>
      <c r="H51" s="571"/>
      <c r="I51" s="339"/>
    </row>
    <row r="52" spans="1:26" ht="30.75" customHeight="1" x14ac:dyDescent="0.4">
      <c r="A52" s="568"/>
      <c r="B52" s="568"/>
      <c r="C52" s="569"/>
      <c r="D52" s="570"/>
      <c r="E52" s="570"/>
      <c r="F52" s="570"/>
      <c r="G52" s="570"/>
      <c r="H52" s="571"/>
    </row>
    <row r="53" spans="1:26" ht="30.75" customHeight="1" x14ac:dyDescent="0.4">
      <c r="A53" s="580"/>
      <c r="B53" s="580"/>
      <c r="C53" s="569"/>
      <c r="D53" s="570"/>
      <c r="E53" s="570"/>
      <c r="F53" s="570"/>
      <c r="G53" s="570"/>
      <c r="H53" s="571"/>
    </row>
    <row r="54" spans="1:26" ht="30.75" customHeight="1" x14ac:dyDescent="0.4">
      <c r="A54" s="568"/>
      <c r="B54" s="568"/>
      <c r="C54" s="569"/>
      <c r="D54" s="570"/>
      <c r="E54" s="570"/>
      <c r="F54" s="570"/>
      <c r="G54" s="570"/>
      <c r="H54" s="571"/>
      <c r="I54" s="318"/>
      <c r="J54" s="159"/>
      <c r="K54" s="159"/>
      <c r="L54" s="159"/>
      <c r="M54" s="159"/>
      <c r="R54" s="319"/>
      <c r="S54" s="319"/>
      <c r="T54" s="320"/>
      <c r="U54" s="310"/>
      <c r="V54" s="310"/>
      <c r="W54" s="310"/>
      <c r="X54" s="310"/>
      <c r="Y54" s="310"/>
      <c r="Z54" s="310"/>
    </row>
    <row r="55" spans="1:26" ht="30.75" customHeight="1" thickBot="1" x14ac:dyDescent="0.45">
      <c r="A55" s="572"/>
      <c r="B55" s="572"/>
      <c r="C55" s="573"/>
      <c r="D55" s="574"/>
      <c r="E55" s="574"/>
      <c r="F55" s="574"/>
      <c r="G55" s="574"/>
      <c r="H55" s="575"/>
      <c r="I55" s="318"/>
      <c r="J55" s="159"/>
      <c r="K55" s="159"/>
      <c r="L55" s="159"/>
      <c r="M55" s="159"/>
      <c r="R55" s="319"/>
      <c r="S55" s="319"/>
      <c r="T55" s="320"/>
      <c r="U55" s="310"/>
      <c r="V55" s="310"/>
      <c r="W55" s="310"/>
      <c r="X55" s="310"/>
      <c r="Y55" s="310"/>
      <c r="Z55" s="310"/>
    </row>
    <row r="56" spans="1:26" x14ac:dyDescent="0.4">
      <c r="E56" s="316"/>
      <c r="F56" s="316"/>
      <c r="G56" s="317"/>
      <c r="H56" s="318"/>
      <c r="I56" s="318"/>
      <c r="J56" s="159"/>
      <c r="K56" s="159"/>
      <c r="L56" s="159"/>
      <c r="M56" s="159"/>
      <c r="R56" s="319"/>
      <c r="S56" s="319"/>
      <c r="T56" s="320"/>
      <c r="U56" s="310"/>
      <c r="V56" s="310"/>
      <c r="W56" s="310"/>
      <c r="X56" s="310"/>
      <c r="Y56" s="310"/>
      <c r="Z56" s="310"/>
    </row>
    <row r="57" spans="1:26" ht="13.8" x14ac:dyDescent="0.45">
      <c r="B57" s="340"/>
      <c r="E57" s="316"/>
      <c r="F57" s="316"/>
      <c r="G57" s="317"/>
      <c r="H57" s="318"/>
      <c r="I57" s="318"/>
      <c r="J57" s="159"/>
      <c r="K57" s="159"/>
      <c r="L57" s="159"/>
      <c r="M57" s="159"/>
      <c r="R57" s="319"/>
      <c r="S57" s="319"/>
      <c r="T57" s="320"/>
      <c r="U57" s="310"/>
      <c r="V57" s="310"/>
      <c r="W57" s="310"/>
      <c r="X57" s="310"/>
      <c r="Y57" s="310"/>
      <c r="Z57" s="310"/>
    </row>
  </sheetData>
  <sheetProtection algorithmName="SHA-512" hashValue="Smv0rYPkxyeDqKRpwfn30llJ1thpUF0xBs1sej3a3lkkQKrQlniirPvY6vopoN/zkMB4qHQT9yLh9+H0IUf93w==" saltValue="+00A9bgcWKBcMcDpGZ7fPg==" spinCount="100000" sheet="1" formatCells="0" formatColumns="0" formatRows="0" insertColumns="0" insertRows="0" insertHyperlinks="0" deleteColumns="0" deleteRows="0" selectLockedCells="1" sort="0" autoFilter="0" pivotTables="0"/>
  <mergeCells count="39">
    <mergeCell ref="E38:H38"/>
    <mergeCell ref="E39:H39"/>
    <mergeCell ref="E40:H40"/>
    <mergeCell ref="E41:H41"/>
    <mergeCell ref="A4:I4"/>
    <mergeCell ref="A6:I6"/>
    <mergeCell ref="A10:I10"/>
    <mergeCell ref="A14:I14"/>
    <mergeCell ref="A16:I16"/>
    <mergeCell ref="A21:I21"/>
    <mergeCell ref="A27:I27"/>
    <mergeCell ref="A31:I31"/>
    <mergeCell ref="E37:H37"/>
    <mergeCell ref="A5:B5"/>
    <mergeCell ref="A15:B15"/>
    <mergeCell ref="E36:H36"/>
    <mergeCell ref="A54:B54"/>
    <mergeCell ref="C54:H54"/>
    <mergeCell ref="A55:B55"/>
    <mergeCell ref="C55:H55"/>
    <mergeCell ref="A51:B51"/>
    <mergeCell ref="C51:H51"/>
    <mergeCell ref="A52:B52"/>
    <mergeCell ref="C52:H52"/>
    <mergeCell ref="A53:B53"/>
    <mergeCell ref="C53:H53"/>
    <mergeCell ref="A45:H45"/>
    <mergeCell ref="C46:H46"/>
    <mergeCell ref="A47:H47"/>
    <mergeCell ref="A48:H48"/>
    <mergeCell ref="A50:B50"/>
    <mergeCell ref="C50:H50"/>
    <mergeCell ref="A49:H49"/>
    <mergeCell ref="E42:F42"/>
    <mergeCell ref="G42:H42"/>
    <mergeCell ref="E43:F43"/>
    <mergeCell ref="G43:H43"/>
    <mergeCell ref="E44:F44"/>
    <mergeCell ref="G44:H44"/>
  </mergeCells>
  <printOptions horizontalCentered="1" verticalCentered="1"/>
  <pageMargins left="0.27559055118110237" right="0.19685039370078741" top="0.11811023622047245" bottom="0.15748031496062992" header="0.51181102362204722" footer="0.15748031496062992"/>
  <pageSetup paperSize="9" scale="77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692A1-10F4-44C8-ABC9-9827209A0865}">
  <sheetPr>
    <pageSetUpPr fitToPage="1"/>
  </sheetPr>
  <dimension ref="A1:L43"/>
  <sheetViews>
    <sheetView zoomScale="80" zoomScaleNormal="80" workbookViewId="0">
      <selection activeCell="B7" sqref="B7:F7"/>
    </sheetView>
  </sheetViews>
  <sheetFormatPr baseColWidth="10" defaultColWidth="10.77734375" defaultRowHeight="12.3" x14ac:dyDescent="0.4"/>
  <cols>
    <col min="1" max="1" width="67.77734375" style="721" customWidth="1"/>
    <col min="2" max="2" width="7.6640625" style="721" customWidth="1"/>
    <col min="3" max="3" width="4.5546875" style="721" customWidth="1"/>
    <col min="4" max="4" width="77.5546875" style="721" customWidth="1"/>
    <col min="5" max="5" width="7.6640625" style="721" customWidth="1"/>
    <col min="6" max="6" width="4.6640625" style="721" customWidth="1"/>
    <col min="7" max="7" width="4.44140625" style="721" customWidth="1"/>
    <col min="8" max="256" width="10.77734375" style="721"/>
    <col min="257" max="257" width="67.77734375" style="721" customWidth="1"/>
    <col min="258" max="258" width="4.88671875" style="721" customWidth="1"/>
    <col min="259" max="259" width="6.44140625" style="721" bestFit="1" customWidth="1"/>
    <col min="260" max="260" width="80.5546875" style="721" customWidth="1"/>
    <col min="261" max="261" width="5.21875" style="721" customWidth="1"/>
    <col min="262" max="262" width="6.44140625" style="721" bestFit="1" customWidth="1"/>
    <col min="263" max="263" width="4.44140625" style="721" customWidth="1"/>
    <col min="264" max="512" width="10.77734375" style="721"/>
    <col min="513" max="513" width="67.77734375" style="721" customWidth="1"/>
    <col min="514" max="514" width="4.88671875" style="721" customWidth="1"/>
    <col min="515" max="515" width="6.44140625" style="721" bestFit="1" customWidth="1"/>
    <col min="516" max="516" width="80.5546875" style="721" customWidth="1"/>
    <col min="517" max="517" width="5.21875" style="721" customWidth="1"/>
    <col min="518" max="518" width="6.44140625" style="721" bestFit="1" customWidth="1"/>
    <col min="519" max="519" width="4.44140625" style="721" customWidth="1"/>
    <col min="520" max="768" width="10.77734375" style="721"/>
    <col min="769" max="769" width="67.77734375" style="721" customWidth="1"/>
    <col min="770" max="770" width="4.88671875" style="721" customWidth="1"/>
    <col min="771" max="771" width="6.44140625" style="721" bestFit="1" customWidth="1"/>
    <col min="772" max="772" width="80.5546875" style="721" customWidth="1"/>
    <col min="773" max="773" width="5.21875" style="721" customWidth="1"/>
    <col min="774" max="774" width="6.44140625" style="721" bestFit="1" customWidth="1"/>
    <col min="775" max="775" width="4.44140625" style="721" customWidth="1"/>
    <col min="776" max="1024" width="10.77734375" style="721"/>
    <col min="1025" max="1025" width="67.77734375" style="721" customWidth="1"/>
    <col min="1026" max="1026" width="4.88671875" style="721" customWidth="1"/>
    <col min="1027" max="1027" width="6.44140625" style="721" bestFit="1" customWidth="1"/>
    <col min="1028" max="1028" width="80.5546875" style="721" customWidth="1"/>
    <col min="1029" max="1029" width="5.21875" style="721" customWidth="1"/>
    <col min="1030" max="1030" width="6.44140625" style="721" bestFit="1" customWidth="1"/>
    <col min="1031" max="1031" width="4.44140625" style="721" customWidth="1"/>
    <col min="1032" max="1280" width="10.77734375" style="721"/>
    <col min="1281" max="1281" width="67.77734375" style="721" customWidth="1"/>
    <col min="1282" max="1282" width="4.88671875" style="721" customWidth="1"/>
    <col min="1283" max="1283" width="6.44140625" style="721" bestFit="1" customWidth="1"/>
    <col min="1284" max="1284" width="80.5546875" style="721" customWidth="1"/>
    <col min="1285" max="1285" width="5.21875" style="721" customWidth="1"/>
    <col min="1286" max="1286" width="6.44140625" style="721" bestFit="1" customWidth="1"/>
    <col min="1287" max="1287" width="4.44140625" style="721" customWidth="1"/>
    <col min="1288" max="1536" width="10.77734375" style="721"/>
    <col min="1537" max="1537" width="67.77734375" style="721" customWidth="1"/>
    <col min="1538" max="1538" width="4.88671875" style="721" customWidth="1"/>
    <col min="1539" max="1539" width="6.44140625" style="721" bestFit="1" customWidth="1"/>
    <col min="1540" max="1540" width="80.5546875" style="721" customWidth="1"/>
    <col min="1541" max="1541" width="5.21875" style="721" customWidth="1"/>
    <col min="1542" max="1542" width="6.44140625" style="721" bestFit="1" customWidth="1"/>
    <col min="1543" max="1543" width="4.44140625" style="721" customWidth="1"/>
    <col min="1544" max="1792" width="10.77734375" style="721"/>
    <col min="1793" max="1793" width="67.77734375" style="721" customWidth="1"/>
    <col min="1794" max="1794" width="4.88671875" style="721" customWidth="1"/>
    <col min="1795" max="1795" width="6.44140625" style="721" bestFit="1" customWidth="1"/>
    <col min="1796" max="1796" width="80.5546875" style="721" customWidth="1"/>
    <col min="1797" max="1797" width="5.21875" style="721" customWidth="1"/>
    <col min="1798" max="1798" width="6.44140625" style="721" bestFit="1" customWidth="1"/>
    <col min="1799" max="1799" width="4.44140625" style="721" customWidth="1"/>
    <col min="1800" max="2048" width="10.77734375" style="721"/>
    <col min="2049" max="2049" width="67.77734375" style="721" customWidth="1"/>
    <col min="2050" max="2050" width="4.88671875" style="721" customWidth="1"/>
    <col min="2051" max="2051" width="6.44140625" style="721" bestFit="1" customWidth="1"/>
    <col min="2052" max="2052" width="80.5546875" style="721" customWidth="1"/>
    <col min="2053" max="2053" width="5.21875" style="721" customWidth="1"/>
    <col min="2054" max="2054" width="6.44140625" style="721" bestFit="1" customWidth="1"/>
    <col min="2055" max="2055" width="4.44140625" style="721" customWidth="1"/>
    <col min="2056" max="2304" width="10.77734375" style="721"/>
    <col min="2305" max="2305" width="67.77734375" style="721" customWidth="1"/>
    <col min="2306" max="2306" width="4.88671875" style="721" customWidth="1"/>
    <col min="2307" max="2307" width="6.44140625" style="721" bestFit="1" customWidth="1"/>
    <col min="2308" max="2308" width="80.5546875" style="721" customWidth="1"/>
    <col min="2309" max="2309" width="5.21875" style="721" customWidth="1"/>
    <col min="2310" max="2310" width="6.44140625" style="721" bestFit="1" customWidth="1"/>
    <col min="2311" max="2311" width="4.44140625" style="721" customWidth="1"/>
    <col min="2312" max="2560" width="10.77734375" style="721"/>
    <col min="2561" max="2561" width="67.77734375" style="721" customWidth="1"/>
    <col min="2562" max="2562" width="4.88671875" style="721" customWidth="1"/>
    <col min="2563" max="2563" width="6.44140625" style="721" bestFit="1" customWidth="1"/>
    <col min="2564" max="2564" width="80.5546875" style="721" customWidth="1"/>
    <col min="2565" max="2565" width="5.21875" style="721" customWidth="1"/>
    <col min="2566" max="2566" width="6.44140625" style="721" bestFit="1" customWidth="1"/>
    <col min="2567" max="2567" width="4.44140625" style="721" customWidth="1"/>
    <col min="2568" max="2816" width="10.77734375" style="721"/>
    <col min="2817" max="2817" width="67.77734375" style="721" customWidth="1"/>
    <col min="2818" max="2818" width="4.88671875" style="721" customWidth="1"/>
    <col min="2819" max="2819" width="6.44140625" style="721" bestFit="1" customWidth="1"/>
    <col min="2820" max="2820" width="80.5546875" style="721" customWidth="1"/>
    <col min="2821" max="2821" width="5.21875" style="721" customWidth="1"/>
    <col min="2822" max="2822" width="6.44140625" style="721" bestFit="1" customWidth="1"/>
    <col min="2823" max="2823" width="4.44140625" style="721" customWidth="1"/>
    <col min="2824" max="3072" width="10.77734375" style="721"/>
    <col min="3073" max="3073" width="67.77734375" style="721" customWidth="1"/>
    <col min="3074" max="3074" width="4.88671875" style="721" customWidth="1"/>
    <col min="3075" max="3075" width="6.44140625" style="721" bestFit="1" customWidth="1"/>
    <col min="3076" max="3076" width="80.5546875" style="721" customWidth="1"/>
    <col min="3077" max="3077" width="5.21875" style="721" customWidth="1"/>
    <col min="3078" max="3078" width="6.44140625" style="721" bestFit="1" customWidth="1"/>
    <col min="3079" max="3079" width="4.44140625" style="721" customWidth="1"/>
    <col min="3080" max="3328" width="10.77734375" style="721"/>
    <col min="3329" max="3329" width="67.77734375" style="721" customWidth="1"/>
    <col min="3330" max="3330" width="4.88671875" style="721" customWidth="1"/>
    <col min="3331" max="3331" width="6.44140625" style="721" bestFit="1" customWidth="1"/>
    <col min="3332" max="3332" width="80.5546875" style="721" customWidth="1"/>
    <col min="3333" max="3333" width="5.21875" style="721" customWidth="1"/>
    <col min="3334" max="3334" width="6.44140625" style="721" bestFit="1" customWidth="1"/>
    <col min="3335" max="3335" width="4.44140625" style="721" customWidth="1"/>
    <col min="3336" max="3584" width="10.77734375" style="721"/>
    <col min="3585" max="3585" width="67.77734375" style="721" customWidth="1"/>
    <col min="3586" max="3586" width="4.88671875" style="721" customWidth="1"/>
    <col min="3587" max="3587" width="6.44140625" style="721" bestFit="1" customWidth="1"/>
    <col min="3588" max="3588" width="80.5546875" style="721" customWidth="1"/>
    <col min="3589" max="3589" width="5.21875" style="721" customWidth="1"/>
    <col min="3590" max="3590" width="6.44140625" style="721" bestFit="1" customWidth="1"/>
    <col min="3591" max="3591" width="4.44140625" style="721" customWidth="1"/>
    <col min="3592" max="3840" width="10.77734375" style="721"/>
    <col min="3841" max="3841" width="67.77734375" style="721" customWidth="1"/>
    <col min="3842" max="3842" width="4.88671875" style="721" customWidth="1"/>
    <col min="3843" max="3843" width="6.44140625" style="721" bestFit="1" customWidth="1"/>
    <col min="3844" max="3844" width="80.5546875" style="721" customWidth="1"/>
    <col min="3845" max="3845" width="5.21875" style="721" customWidth="1"/>
    <col min="3846" max="3846" width="6.44140625" style="721" bestFit="1" customWidth="1"/>
    <col min="3847" max="3847" width="4.44140625" style="721" customWidth="1"/>
    <col min="3848" max="4096" width="10.77734375" style="721"/>
    <col min="4097" max="4097" width="67.77734375" style="721" customWidth="1"/>
    <col min="4098" max="4098" width="4.88671875" style="721" customWidth="1"/>
    <col min="4099" max="4099" width="6.44140625" style="721" bestFit="1" customWidth="1"/>
    <col min="4100" max="4100" width="80.5546875" style="721" customWidth="1"/>
    <col min="4101" max="4101" width="5.21875" style="721" customWidth="1"/>
    <col min="4102" max="4102" width="6.44140625" style="721" bestFit="1" customWidth="1"/>
    <col min="4103" max="4103" width="4.44140625" style="721" customWidth="1"/>
    <col min="4104" max="4352" width="10.77734375" style="721"/>
    <col min="4353" max="4353" width="67.77734375" style="721" customWidth="1"/>
    <col min="4354" max="4354" width="4.88671875" style="721" customWidth="1"/>
    <col min="4355" max="4355" width="6.44140625" style="721" bestFit="1" customWidth="1"/>
    <col min="4356" max="4356" width="80.5546875" style="721" customWidth="1"/>
    <col min="4357" max="4357" width="5.21875" style="721" customWidth="1"/>
    <col min="4358" max="4358" width="6.44140625" style="721" bestFit="1" customWidth="1"/>
    <col min="4359" max="4359" width="4.44140625" style="721" customWidth="1"/>
    <col min="4360" max="4608" width="10.77734375" style="721"/>
    <col min="4609" max="4609" width="67.77734375" style="721" customWidth="1"/>
    <col min="4610" max="4610" width="4.88671875" style="721" customWidth="1"/>
    <col min="4611" max="4611" width="6.44140625" style="721" bestFit="1" customWidth="1"/>
    <col min="4612" max="4612" width="80.5546875" style="721" customWidth="1"/>
    <col min="4613" max="4613" width="5.21875" style="721" customWidth="1"/>
    <col min="4614" max="4614" width="6.44140625" style="721" bestFit="1" customWidth="1"/>
    <col min="4615" max="4615" width="4.44140625" style="721" customWidth="1"/>
    <col min="4616" max="4864" width="10.77734375" style="721"/>
    <col min="4865" max="4865" width="67.77734375" style="721" customWidth="1"/>
    <col min="4866" max="4866" width="4.88671875" style="721" customWidth="1"/>
    <col min="4867" max="4867" width="6.44140625" style="721" bestFit="1" customWidth="1"/>
    <col min="4868" max="4868" width="80.5546875" style="721" customWidth="1"/>
    <col min="4869" max="4869" width="5.21875" style="721" customWidth="1"/>
    <col min="4870" max="4870" width="6.44140625" style="721" bestFit="1" customWidth="1"/>
    <col min="4871" max="4871" width="4.44140625" style="721" customWidth="1"/>
    <col min="4872" max="5120" width="10.77734375" style="721"/>
    <col min="5121" max="5121" width="67.77734375" style="721" customWidth="1"/>
    <col min="5122" max="5122" width="4.88671875" style="721" customWidth="1"/>
    <col min="5123" max="5123" width="6.44140625" style="721" bestFit="1" customWidth="1"/>
    <col min="5124" max="5124" width="80.5546875" style="721" customWidth="1"/>
    <col min="5125" max="5125" width="5.21875" style="721" customWidth="1"/>
    <col min="5126" max="5126" width="6.44140625" style="721" bestFit="1" customWidth="1"/>
    <col min="5127" max="5127" width="4.44140625" style="721" customWidth="1"/>
    <col min="5128" max="5376" width="10.77734375" style="721"/>
    <col min="5377" max="5377" width="67.77734375" style="721" customWidth="1"/>
    <col min="5378" max="5378" width="4.88671875" style="721" customWidth="1"/>
    <col min="5379" max="5379" width="6.44140625" style="721" bestFit="1" customWidth="1"/>
    <col min="5380" max="5380" width="80.5546875" style="721" customWidth="1"/>
    <col min="5381" max="5381" width="5.21875" style="721" customWidth="1"/>
    <col min="5382" max="5382" width="6.44140625" style="721" bestFit="1" customWidth="1"/>
    <col min="5383" max="5383" width="4.44140625" style="721" customWidth="1"/>
    <col min="5384" max="5632" width="10.77734375" style="721"/>
    <col min="5633" max="5633" width="67.77734375" style="721" customWidth="1"/>
    <col min="5634" max="5634" width="4.88671875" style="721" customWidth="1"/>
    <col min="5635" max="5635" width="6.44140625" style="721" bestFit="1" customWidth="1"/>
    <col min="5636" max="5636" width="80.5546875" style="721" customWidth="1"/>
    <col min="5637" max="5637" width="5.21875" style="721" customWidth="1"/>
    <col min="5638" max="5638" width="6.44140625" style="721" bestFit="1" customWidth="1"/>
    <col min="5639" max="5639" width="4.44140625" style="721" customWidth="1"/>
    <col min="5640" max="5888" width="10.77734375" style="721"/>
    <col min="5889" max="5889" width="67.77734375" style="721" customWidth="1"/>
    <col min="5890" max="5890" width="4.88671875" style="721" customWidth="1"/>
    <col min="5891" max="5891" width="6.44140625" style="721" bestFit="1" customWidth="1"/>
    <col min="5892" max="5892" width="80.5546875" style="721" customWidth="1"/>
    <col min="5893" max="5893" width="5.21875" style="721" customWidth="1"/>
    <col min="5894" max="5894" width="6.44140625" style="721" bestFit="1" customWidth="1"/>
    <col min="5895" max="5895" width="4.44140625" style="721" customWidth="1"/>
    <col min="5896" max="6144" width="10.77734375" style="721"/>
    <col min="6145" max="6145" width="67.77734375" style="721" customWidth="1"/>
    <col min="6146" max="6146" width="4.88671875" style="721" customWidth="1"/>
    <col min="6147" max="6147" width="6.44140625" style="721" bestFit="1" customWidth="1"/>
    <col min="6148" max="6148" width="80.5546875" style="721" customWidth="1"/>
    <col min="6149" max="6149" width="5.21875" style="721" customWidth="1"/>
    <col min="6150" max="6150" width="6.44140625" style="721" bestFit="1" customWidth="1"/>
    <col min="6151" max="6151" width="4.44140625" style="721" customWidth="1"/>
    <col min="6152" max="6400" width="10.77734375" style="721"/>
    <col min="6401" max="6401" width="67.77734375" style="721" customWidth="1"/>
    <col min="6402" max="6402" width="4.88671875" style="721" customWidth="1"/>
    <col min="6403" max="6403" width="6.44140625" style="721" bestFit="1" customWidth="1"/>
    <col min="6404" max="6404" width="80.5546875" style="721" customWidth="1"/>
    <col min="6405" max="6405" width="5.21875" style="721" customWidth="1"/>
    <col min="6406" max="6406" width="6.44140625" style="721" bestFit="1" customWidth="1"/>
    <col min="6407" max="6407" width="4.44140625" style="721" customWidth="1"/>
    <col min="6408" max="6656" width="10.77734375" style="721"/>
    <col min="6657" max="6657" width="67.77734375" style="721" customWidth="1"/>
    <col min="6658" max="6658" width="4.88671875" style="721" customWidth="1"/>
    <col min="6659" max="6659" width="6.44140625" style="721" bestFit="1" customWidth="1"/>
    <col min="6660" max="6660" width="80.5546875" style="721" customWidth="1"/>
    <col min="6661" max="6661" width="5.21875" style="721" customWidth="1"/>
    <col min="6662" max="6662" width="6.44140625" style="721" bestFit="1" customWidth="1"/>
    <col min="6663" max="6663" width="4.44140625" style="721" customWidth="1"/>
    <col min="6664" max="6912" width="10.77734375" style="721"/>
    <col min="6913" max="6913" width="67.77734375" style="721" customWidth="1"/>
    <col min="6914" max="6914" width="4.88671875" style="721" customWidth="1"/>
    <col min="6915" max="6915" width="6.44140625" style="721" bestFit="1" customWidth="1"/>
    <col min="6916" max="6916" width="80.5546875" style="721" customWidth="1"/>
    <col min="6917" max="6917" width="5.21875" style="721" customWidth="1"/>
    <col min="6918" max="6918" width="6.44140625" style="721" bestFit="1" customWidth="1"/>
    <col min="6919" max="6919" width="4.44140625" style="721" customWidth="1"/>
    <col min="6920" max="7168" width="10.77734375" style="721"/>
    <col min="7169" max="7169" width="67.77734375" style="721" customWidth="1"/>
    <col min="7170" max="7170" width="4.88671875" style="721" customWidth="1"/>
    <col min="7171" max="7171" width="6.44140625" style="721" bestFit="1" customWidth="1"/>
    <col min="7172" max="7172" width="80.5546875" style="721" customWidth="1"/>
    <col min="7173" max="7173" width="5.21875" style="721" customWidth="1"/>
    <col min="7174" max="7174" width="6.44140625" style="721" bestFit="1" customWidth="1"/>
    <col min="7175" max="7175" width="4.44140625" style="721" customWidth="1"/>
    <col min="7176" max="7424" width="10.77734375" style="721"/>
    <col min="7425" max="7425" width="67.77734375" style="721" customWidth="1"/>
    <col min="7426" max="7426" width="4.88671875" style="721" customWidth="1"/>
    <col min="7427" max="7427" width="6.44140625" style="721" bestFit="1" customWidth="1"/>
    <col min="7428" max="7428" width="80.5546875" style="721" customWidth="1"/>
    <col min="7429" max="7429" width="5.21875" style="721" customWidth="1"/>
    <col min="7430" max="7430" width="6.44140625" style="721" bestFit="1" customWidth="1"/>
    <col min="7431" max="7431" width="4.44140625" style="721" customWidth="1"/>
    <col min="7432" max="7680" width="10.77734375" style="721"/>
    <col min="7681" max="7681" width="67.77734375" style="721" customWidth="1"/>
    <col min="7682" max="7682" width="4.88671875" style="721" customWidth="1"/>
    <col min="7683" max="7683" width="6.44140625" style="721" bestFit="1" customWidth="1"/>
    <col min="7684" max="7684" width="80.5546875" style="721" customWidth="1"/>
    <col min="7685" max="7685" width="5.21875" style="721" customWidth="1"/>
    <col min="7686" max="7686" width="6.44140625" style="721" bestFit="1" customWidth="1"/>
    <col min="7687" max="7687" width="4.44140625" style="721" customWidth="1"/>
    <col min="7688" max="7936" width="10.77734375" style="721"/>
    <col min="7937" max="7937" width="67.77734375" style="721" customWidth="1"/>
    <col min="7938" max="7938" width="4.88671875" style="721" customWidth="1"/>
    <col min="7939" max="7939" width="6.44140625" style="721" bestFit="1" customWidth="1"/>
    <col min="7940" max="7940" width="80.5546875" style="721" customWidth="1"/>
    <col min="7941" max="7941" width="5.21875" style="721" customWidth="1"/>
    <col min="7942" max="7942" width="6.44140625" style="721" bestFit="1" customWidth="1"/>
    <col min="7943" max="7943" width="4.44140625" style="721" customWidth="1"/>
    <col min="7944" max="8192" width="10.77734375" style="721"/>
    <col min="8193" max="8193" width="67.77734375" style="721" customWidth="1"/>
    <col min="8194" max="8194" width="4.88671875" style="721" customWidth="1"/>
    <col min="8195" max="8195" width="6.44140625" style="721" bestFit="1" customWidth="1"/>
    <col min="8196" max="8196" width="80.5546875" style="721" customWidth="1"/>
    <col min="8197" max="8197" width="5.21875" style="721" customWidth="1"/>
    <col min="8198" max="8198" width="6.44140625" style="721" bestFit="1" customWidth="1"/>
    <col min="8199" max="8199" width="4.44140625" style="721" customWidth="1"/>
    <col min="8200" max="8448" width="10.77734375" style="721"/>
    <col min="8449" max="8449" width="67.77734375" style="721" customWidth="1"/>
    <col min="8450" max="8450" width="4.88671875" style="721" customWidth="1"/>
    <col min="8451" max="8451" width="6.44140625" style="721" bestFit="1" customWidth="1"/>
    <col min="8452" max="8452" width="80.5546875" style="721" customWidth="1"/>
    <col min="8453" max="8453" width="5.21875" style="721" customWidth="1"/>
    <col min="8454" max="8454" width="6.44140625" style="721" bestFit="1" customWidth="1"/>
    <col min="8455" max="8455" width="4.44140625" style="721" customWidth="1"/>
    <col min="8456" max="8704" width="10.77734375" style="721"/>
    <col min="8705" max="8705" width="67.77734375" style="721" customWidth="1"/>
    <col min="8706" max="8706" width="4.88671875" style="721" customWidth="1"/>
    <col min="8707" max="8707" width="6.44140625" style="721" bestFit="1" customWidth="1"/>
    <col min="8708" max="8708" width="80.5546875" style="721" customWidth="1"/>
    <col min="8709" max="8709" width="5.21875" style="721" customWidth="1"/>
    <col min="8710" max="8710" width="6.44140625" style="721" bestFit="1" customWidth="1"/>
    <col min="8711" max="8711" width="4.44140625" style="721" customWidth="1"/>
    <col min="8712" max="8960" width="10.77734375" style="721"/>
    <col min="8961" max="8961" width="67.77734375" style="721" customWidth="1"/>
    <col min="8962" max="8962" width="4.88671875" style="721" customWidth="1"/>
    <col min="8963" max="8963" width="6.44140625" style="721" bestFit="1" customWidth="1"/>
    <col min="8964" max="8964" width="80.5546875" style="721" customWidth="1"/>
    <col min="8965" max="8965" width="5.21875" style="721" customWidth="1"/>
    <col min="8966" max="8966" width="6.44140625" style="721" bestFit="1" customWidth="1"/>
    <col min="8967" max="8967" width="4.44140625" style="721" customWidth="1"/>
    <col min="8968" max="9216" width="10.77734375" style="721"/>
    <col min="9217" max="9217" width="67.77734375" style="721" customWidth="1"/>
    <col min="9218" max="9218" width="4.88671875" style="721" customWidth="1"/>
    <col min="9219" max="9219" width="6.44140625" style="721" bestFit="1" customWidth="1"/>
    <col min="9220" max="9220" width="80.5546875" style="721" customWidth="1"/>
    <col min="9221" max="9221" width="5.21875" style="721" customWidth="1"/>
    <col min="9222" max="9222" width="6.44140625" style="721" bestFit="1" customWidth="1"/>
    <col min="9223" max="9223" width="4.44140625" style="721" customWidth="1"/>
    <col min="9224" max="9472" width="10.77734375" style="721"/>
    <col min="9473" max="9473" width="67.77734375" style="721" customWidth="1"/>
    <col min="9474" max="9474" width="4.88671875" style="721" customWidth="1"/>
    <col min="9475" max="9475" width="6.44140625" style="721" bestFit="1" customWidth="1"/>
    <col min="9476" max="9476" width="80.5546875" style="721" customWidth="1"/>
    <col min="9477" max="9477" width="5.21875" style="721" customWidth="1"/>
    <col min="9478" max="9478" width="6.44140625" style="721" bestFit="1" customWidth="1"/>
    <col min="9479" max="9479" width="4.44140625" style="721" customWidth="1"/>
    <col min="9480" max="9728" width="10.77734375" style="721"/>
    <col min="9729" max="9729" width="67.77734375" style="721" customWidth="1"/>
    <col min="9730" max="9730" width="4.88671875" style="721" customWidth="1"/>
    <col min="9731" max="9731" width="6.44140625" style="721" bestFit="1" customWidth="1"/>
    <col min="9732" max="9732" width="80.5546875" style="721" customWidth="1"/>
    <col min="9733" max="9733" width="5.21875" style="721" customWidth="1"/>
    <col min="9734" max="9734" width="6.44140625" style="721" bestFit="1" customWidth="1"/>
    <col min="9735" max="9735" width="4.44140625" style="721" customWidth="1"/>
    <col min="9736" max="9984" width="10.77734375" style="721"/>
    <col min="9985" max="9985" width="67.77734375" style="721" customWidth="1"/>
    <col min="9986" max="9986" width="4.88671875" style="721" customWidth="1"/>
    <col min="9987" max="9987" width="6.44140625" style="721" bestFit="1" customWidth="1"/>
    <col min="9988" max="9988" width="80.5546875" style="721" customWidth="1"/>
    <col min="9989" max="9989" width="5.21875" style="721" customWidth="1"/>
    <col min="9990" max="9990" width="6.44140625" style="721" bestFit="1" customWidth="1"/>
    <col min="9991" max="9991" width="4.44140625" style="721" customWidth="1"/>
    <col min="9992" max="10240" width="10.77734375" style="721"/>
    <col min="10241" max="10241" width="67.77734375" style="721" customWidth="1"/>
    <col min="10242" max="10242" width="4.88671875" style="721" customWidth="1"/>
    <col min="10243" max="10243" width="6.44140625" style="721" bestFit="1" customWidth="1"/>
    <col min="10244" max="10244" width="80.5546875" style="721" customWidth="1"/>
    <col min="10245" max="10245" width="5.21875" style="721" customWidth="1"/>
    <col min="10246" max="10246" width="6.44140625" style="721" bestFit="1" customWidth="1"/>
    <col min="10247" max="10247" width="4.44140625" style="721" customWidth="1"/>
    <col min="10248" max="10496" width="10.77734375" style="721"/>
    <col min="10497" max="10497" width="67.77734375" style="721" customWidth="1"/>
    <col min="10498" max="10498" width="4.88671875" style="721" customWidth="1"/>
    <col min="10499" max="10499" width="6.44140625" style="721" bestFit="1" customWidth="1"/>
    <col min="10500" max="10500" width="80.5546875" style="721" customWidth="1"/>
    <col min="10501" max="10501" width="5.21875" style="721" customWidth="1"/>
    <col min="10502" max="10502" width="6.44140625" style="721" bestFit="1" customWidth="1"/>
    <col min="10503" max="10503" width="4.44140625" style="721" customWidth="1"/>
    <col min="10504" max="10752" width="10.77734375" style="721"/>
    <col min="10753" max="10753" width="67.77734375" style="721" customWidth="1"/>
    <col min="10754" max="10754" width="4.88671875" style="721" customWidth="1"/>
    <col min="10755" max="10755" width="6.44140625" style="721" bestFit="1" customWidth="1"/>
    <col min="10756" max="10756" width="80.5546875" style="721" customWidth="1"/>
    <col min="10757" max="10757" width="5.21875" style="721" customWidth="1"/>
    <col min="10758" max="10758" width="6.44140625" style="721" bestFit="1" customWidth="1"/>
    <col min="10759" max="10759" width="4.44140625" style="721" customWidth="1"/>
    <col min="10760" max="11008" width="10.77734375" style="721"/>
    <col min="11009" max="11009" width="67.77734375" style="721" customWidth="1"/>
    <col min="11010" max="11010" width="4.88671875" style="721" customWidth="1"/>
    <col min="11011" max="11011" width="6.44140625" style="721" bestFit="1" customWidth="1"/>
    <col min="11012" max="11012" width="80.5546875" style="721" customWidth="1"/>
    <col min="11013" max="11013" width="5.21875" style="721" customWidth="1"/>
    <col min="11014" max="11014" width="6.44140625" style="721" bestFit="1" customWidth="1"/>
    <col min="11015" max="11015" width="4.44140625" style="721" customWidth="1"/>
    <col min="11016" max="11264" width="10.77734375" style="721"/>
    <col min="11265" max="11265" width="67.77734375" style="721" customWidth="1"/>
    <col min="11266" max="11266" width="4.88671875" style="721" customWidth="1"/>
    <col min="11267" max="11267" width="6.44140625" style="721" bestFit="1" customWidth="1"/>
    <col min="11268" max="11268" width="80.5546875" style="721" customWidth="1"/>
    <col min="11269" max="11269" width="5.21875" style="721" customWidth="1"/>
    <col min="11270" max="11270" width="6.44140625" style="721" bestFit="1" customWidth="1"/>
    <col min="11271" max="11271" width="4.44140625" style="721" customWidth="1"/>
    <col min="11272" max="11520" width="10.77734375" style="721"/>
    <col min="11521" max="11521" width="67.77734375" style="721" customWidth="1"/>
    <col min="11522" max="11522" width="4.88671875" style="721" customWidth="1"/>
    <col min="11523" max="11523" width="6.44140625" style="721" bestFit="1" customWidth="1"/>
    <col min="11524" max="11524" width="80.5546875" style="721" customWidth="1"/>
    <col min="11525" max="11525" width="5.21875" style="721" customWidth="1"/>
    <col min="11526" max="11526" width="6.44140625" style="721" bestFit="1" customWidth="1"/>
    <col min="11527" max="11527" width="4.44140625" style="721" customWidth="1"/>
    <col min="11528" max="11776" width="10.77734375" style="721"/>
    <col min="11777" max="11777" width="67.77734375" style="721" customWidth="1"/>
    <col min="11778" max="11778" width="4.88671875" style="721" customWidth="1"/>
    <col min="11779" max="11779" width="6.44140625" style="721" bestFit="1" customWidth="1"/>
    <col min="11780" max="11780" width="80.5546875" style="721" customWidth="1"/>
    <col min="11781" max="11781" width="5.21875" style="721" customWidth="1"/>
    <col min="11782" max="11782" width="6.44140625" style="721" bestFit="1" customWidth="1"/>
    <col min="11783" max="11783" width="4.44140625" style="721" customWidth="1"/>
    <col min="11784" max="12032" width="10.77734375" style="721"/>
    <col min="12033" max="12033" width="67.77734375" style="721" customWidth="1"/>
    <col min="12034" max="12034" width="4.88671875" style="721" customWidth="1"/>
    <col min="12035" max="12035" width="6.44140625" style="721" bestFit="1" customWidth="1"/>
    <col min="12036" max="12036" width="80.5546875" style="721" customWidth="1"/>
    <col min="12037" max="12037" width="5.21875" style="721" customWidth="1"/>
    <col min="12038" max="12038" width="6.44140625" style="721" bestFit="1" customWidth="1"/>
    <col min="12039" max="12039" width="4.44140625" style="721" customWidth="1"/>
    <col min="12040" max="12288" width="10.77734375" style="721"/>
    <col min="12289" max="12289" width="67.77734375" style="721" customWidth="1"/>
    <col min="12290" max="12290" width="4.88671875" style="721" customWidth="1"/>
    <col min="12291" max="12291" width="6.44140625" style="721" bestFit="1" customWidth="1"/>
    <col min="12292" max="12292" width="80.5546875" style="721" customWidth="1"/>
    <col min="12293" max="12293" width="5.21875" style="721" customWidth="1"/>
    <col min="12294" max="12294" width="6.44140625" style="721" bestFit="1" customWidth="1"/>
    <col min="12295" max="12295" width="4.44140625" style="721" customWidth="1"/>
    <col min="12296" max="12544" width="10.77734375" style="721"/>
    <col min="12545" max="12545" width="67.77734375" style="721" customWidth="1"/>
    <col min="12546" max="12546" width="4.88671875" style="721" customWidth="1"/>
    <col min="12547" max="12547" width="6.44140625" style="721" bestFit="1" customWidth="1"/>
    <col min="12548" max="12548" width="80.5546875" style="721" customWidth="1"/>
    <col min="12549" max="12549" width="5.21875" style="721" customWidth="1"/>
    <col min="12550" max="12550" width="6.44140625" style="721" bestFit="1" customWidth="1"/>
    <col min="12551" max="12551" width="4.44140625" style="721" customWidth="1"/>
    <col min="12552" max="12800" width="10.77734375" style="721"/>
    <col min="12801" max="12801" width="67.77734375" style="721" customWidth="1"/>
    <col min="12802" max="12802" width="4.88671875" style="721" customWidth="1"/>
    <col min="12803" max="12803" width="6.44140625" style="721" bestFit="1" customWidth="1"/>
    <col min="12804" max="12804" width="80.5546875" style="721" customWidth="1"/>
    <col min="12805" max="12805" width="5.21875" style="721" customWidth="1"/>
    <col min="12806" max="12806" width="6.44140625" style="721" bestFit="1" customWidth="1"/>
    <col min="12807" max="12807" width="4.44140625" style="721" customWidth="1"/>
    <col min="12808" max="13056" width="10.77734375" style="721"/>
    <col min="13057" max="13057" width="67.77734375" style="721" customWidth="1"/>
    <col min="13058" max="13058" width="4.88671875" style="721" customWidth="1"/>
    <col min="13059" max="13059" width="6.44140625" style="721" bestFit="1" customWidth="1"/>
    <col min="13060" max="13060" width="80.5546875" style="721" customWidth="1"/>
    <col min="13061" max="13061" width="5.21875" style="721" customWidth="1"/>
    <col min="13062" max="13062" width="6.44140625" style="721" bestFit="1" customWidth="1"/>
    <col min="13063" max="13063" width="4.44140625" style="721" customWidth="1"/>
    <col min="13064" max="13312" width="10.77734375" style="721"/>
    <col min="13313" max="13313" width="67.77734375" style="721" customWidth="1"/>
    <col min="13314" max="13314" width="4.88671875" style="721" customWidth="1"/>
    <col min="13315" max="13315" width="6.44140625" style="721" bestFit="1" customWidth="1"/>
    <col min="13316" max="13316" width="80.5546875" style="721" customWidth="1"/>
    <col min="13317" max="13317" width="5.21875" style="721" customWidth="1"/>
    <col min="13318" max="13318" width="6.44140625" style="721" bestFit="1" customWidth="1"/>
    <col min="13319" max="13319" width="4.44140625" style="721" customWidth="1"/>
    <col min="13320" max="13568" width="10.77734375" style="721"/>
    <col min="13569" max="13569" width="67.77734375" style="721" customWidth="1"/>
    <col min="13570" max="13570" width="4.88671875" style="721" customWidth="1"/>
    <col min="13571" max="13571" width="6.44140625" style="721" bestFit="1" customWidth="1"/>
    <col min="13572" max="13572" width="80.5546875" style="721" customWidth="1"/>
    <col min="13573" max="13573" width="5.21875" style="721" customWidth="1"/>
    <col min="13574" max="13574" width="6.44140625" style="721" bestFit="1" customWidth="1"/>
    <col min="13575" max="13575" width="4.44140625" style="721" customWidth="1"/>
    <col min="13576" max="13824" width="10.77734375" style="721"/>
    <col min="13825" max="13825" width="67.77734375" style="721" customWidth="1"/>
    <col min="13826" max="13826" width="4.88671875" style="721" customWidth="1"/>
    <col min="13827" max="13827" width="6.44140625" style="721" bestFit="1" customWidth="1"/>
    <col min="13828" max="13828" width="80.5546875" style="721" customWidth="1"/>
    <col min="13829" max="13829" width="5.21875" style="721" customWidth="1"/>
    <col min="13830" max="13830" width="6.44140625" style="721" bestFit="1" customWidth="1"/>
    <col min="13831" max="13831" width="4.44140625" style="721" customWidth="1"/>
    <col min="13832" max="14080" width="10.77734375" style="721"/>
    <col min="14081" max="14081" width="67.77734375" style="721" customWidth="1"/>
    <col min="14082" max="14082" width="4.88671875" style="721" customWidth="1"/>
    <col min="14083" max="14083" width="6.44140625" style="721" bestFit="1" customWidth="1"/>
    <col min="14084" max="14084" width="80.5546875" style="721" customWidth="1"/>
    <col min="14085" max="14085" width="5.21875" style="721" customWidth="1"/>
    <col min="14086" max="14086" width="6.44140625" style="721" bestFit="1" customWidth="1"/>
    <col min="14087" max="14087" width="4.44140625" style="721" customWidth="1"/>
    <col min="14088" max="14336" width="10.77734375" style="721"/>
    <col min="14337" max="14337" width="67.77734375" style="721" customWidth="1"/>
    <col min="14338" max="14338" width="4.88671875" style="721" customWidth="1"/>
    <col min="14339" max="14339" width="6.44140625" style="721" bestFit="1" customWidth="1"/>
    <col min="14340" max="14340" width="80.5546875" style="721" customWidth="1"/>
    <col min="14341" max="14341" width="5.21875" style="721" customWidth="1"/>
    <col min="14342" max="14342" width="6.44140625" style="721" bestFit="1" customWidth="1"/>
    <col min="14343" max="14343" width="4.44140625" style="721" customWidth="1"/>
    <col min="14344" max="14592" width="10.77734375" style="721"/>
    <col min="14593" max="14593" width="67.77734375" style="721" customWidth="1"/>
    <col min="14594" max="14594" width="4.88671875" style="721" customWidth="1"/>
    <col min="14595" max="14595" width="6.44140625" style="721" bestFit="1" customWidth="1"/>
    <col min="14596" max="14596" width="80.5546875" style="721" customWidth="1"/>
    <col min="14597" max="14597" width="5.21875" style="721" customWidth="1"/>
    <col min="14598" max="14598" width="6.44140625" style="721" bestFit="1" customWidth="1"/>
    <col min="14599" max="14599" width="4.44140625" style="721" customWidth="1"/>
    <col min="14600" max="14848" width="10.77734375" style="721"/>
    <col min="14849" max="14849" width="67.77734375" style="721" customWidth="1"/>
    <col min="14850" max="14850" width="4.88671875" style="721" customWidth="1"/>
    <col min="14851" max="14851" width="6.44140625" style="721" bestFit="1" customWidth="1"/>
    <col min="14852" max="14852" width="80.5546875" style="721" customWidth="1"/>
    <col min="14853" max="14853" width="5.21875" style="721" customWidth="1"/>
    <col min="14854" max="14854" width="6.44140625" style="721" bestFit="1" customWidth="1"/>
    <col min="14855" max="14855" width="4.44140625" style="721" customWidth="1"/>
    <col min="14856" max="15104" width="10.77734375" style="721"/>
    <col min="15105" max="15105" width="67.77734375" style="721" customWidth="1"/>
    <col min="15106" max="15106" width="4.88671875" style="721" customWidth="1"/>
    <col min="15107" max="15107" width="6.44140625" style="721" bestFit="1" customWidth="1"/>
    <col min="15108" max="15108" width="80.5546875" style="721" customWidth="1"/>
    <col min="15109" max="15109" width="5.21875" style="721" customWidth="1"/>
    <col min="15110" max="15110" width="6.44140625" style="721" bestFit="1" customWidth="1"/>
    <col min="15111" max="15111" width="4.44140625" style="721" customWidth="1"/>
    <col min="15112" max="15360" width="10.77734375" style="721"/>
    <col min="15361" max="15361" width="67.77734375" style="721" customWidth="1"/>
    <col min="15362" max="15362" width="4.88671875" style="721" customWidth="1"/>
    <col min="15363" max="15363" width="6.44140625" style="721" bestFit="1" customWidth="1"/>
    <col min="15364" max="15364" width="80.5546875" style="721" customWidth="1"/>
    <col min="15365" max="15365" width="5.21875" style="721" customWidth="1"/>
    <col min="15366" max="15366" width="6.44140625" style="721" bestFit="1" customWidth="1"/>
    <col min="15367" max="15367" width="4.44140625" style="721" customWidth="1"/>
    <col min="15368" max="15616" width="10.77734375" style="721"/>
    <col min="15617" max="15617" width="67.77734375" style="721" customWidth="1"/>
    <col min="15618" max="15618" width="4.88671875" style="721" customWidth="1"/>
    <col min="15619" max="15619" width="6.44140625" style="721" bestFit="1" customWidth="1"/>
    <col min="15620" max="15620" width="80.5546875" style="721" customWidth="1"/>
    <col min="15621" max="15621" width="5.21875" style="721" customWidth="1"/>
    <col min="15622" max="15622" width="6.44140625" style="721" bestFit="1" customWidth="1"/>
    <col min="15623" max="15623" width="4.44140625" style="721" customWidth="1"/>
    <col min="15624" max="15872" width="10.77734375" style="721"/>
    <col min="15873" max="15873" width="67.77734375" style="721" customWidth="1"/>
    <col min="15874" max="15874" width="4.88671875" style="721" customWidth="1"/>
    <col min="15875" max="15875" width="6.44140625" style="721" bestFit="1" customWidth="1"/>
    <col min="15876" max="15876" width="80.5546875" style="721" customWidth="1"/>
    <col min="15877" max="15877" width="5.21875" style="721" customWidth="1"/>
    <col min="15878" max="15878" width="6.44140625" style="721" bestFit="1" customWidth="1"/>
    <col min="15879" max="15879" width="4.44140625" style="721" customWidth="1"/>
    <col min="15880" max="16128" width="10.77734375" style="721"/>
    <col min="16129" max="16129" width="67.77734375" style="721" customWidth="1"/>
    <col min="16130" max="16130" width="4.88671875" style="721" customWidth="1"/>
    <col min="16131" max="16131" width="6.44140625" style="721" bestFit="1" customWidth="1"/>
    <col min="16132" max="16132" width="80.5546875" style="721" customWidth="1"/>
    <col min="16133" max="16133" width="5.21875" style="721" customWidth="1"/>
    <col min="16134" max="16134" width="6.44140625" style="721" bestFit="1" customWidth="1"/>
    <col min="16135" max="16135" width="4.44140625" style="721" customWidth="1"/>
    <col min="16136" max="16384" width="10.77734375" style="721"/>
  </cols>
  <sheetData>
    <row r="1" spans="1:7" ht="15" customHeight="1" thickBot="1" x14ac:dyDescent="0.45">
      <c r="A1" s="601" t="s">
        <v>0</v>
      </c>
      <c r="B1" s="602"/>
      <c r="C1" s="602"/>
      <c r="D1" s="602"/>
      <c r="E1" s="602"/>
      <c r="F1" s="603"/>
    </row>
    <row r="2" spans="1:7" ht="15" x14ac:dyDescent="0.4">
      <c r="A2" s="216" t="s">
        <v>1</v>
      </c>
      <c r="B2" s="536" t="s">
        <v>134</v>
      </c>
      <c r="C2" s="536"/>
      <c r="D2" s="536"/>
      <c r="E2" s="536"/>
      <c r="F2" s="536"/>
    </row>
    <row r="3" spans="1:7" ht="14.1" x14ac:dyDescent="0.4">
      <c r="A3" s="217" t="s">
        <v>2</v>
      </c>
      <c r="B3" s="604" t="str">
        <f>'Feuille récapitulative'!B39:F39</f>
        <v>EP3 - Fabrication d'un mobilier</v>
      </c>
      <c r="C3" s="604"/>
      <c r="D3" s="604"/>
      <c r="E3" s="604"/>
      <c r="F3" s="604"/>
    </row>
    <row r="4" spans="1:7" x14ac:dyDescent="0.4">
      <c r="A4" s="218" t="s">
        <v>37</v>
      </c>
      <c r="B4" s="605">
        <f>'Feuille récapitulative'!B56:F56</f>
        <v>10</v>
      </c>
      <c r="C4" s="541"/>
      <c r="D4" s="541"/>
      <c r="E4" s="541"/>
      <c r="F4" s="606"/>
    </row>
    <row r="5" spans="1:7" x14ac:dyDescent="0.4">
      <c r="A5" s="217" t="s">
        <v>3</v>
      </c>
      <c r="B5" s="600" t="str">
        <f>'Feuille récapitulative'!B4:F4</f>
        <v xml:space="preserve">LPO XXX </v>
      </c>
      <c r="C5" s="600"/>
      <c r="D5" s="600"/>
      <c r="E5" s="600"/>
      <c r="F5" s="600"/>
    </row>
    <row r="6" spans="1:7" x14ac:dyDescent="0.4">
      <c r="A6" s="217" t="s">
        <v>22</v>
      </c>
      <c r="B6" s="600" t="str">
        <f>'Feuille récapitulative'!B5:F5</f>
        <v>2017 / 2019</v>
      </c>
      <c r="C6" s="600"/>
      <c r="D6" s="600"/>
      <c r="E6" s="600"/>
      <c r="F6" s="600"/>
    </row>
    <row r="7" spans="1:7" x14ac:dyDescent="0.4">
      <c r="A7" s="217" t="s">
        <v>5</v>
      </c>
      <c r="B7" s="608" t="str">
        <f>'Feuille récapitulative'!B6:F6</f>
        <v xml:space="preserve">NOM Candidat 1 </v>
      </c>
      <c r="C7" s="608"/>
      <c r="D7" s="608"/>
      <c r="E7" s="608"/>
      <c r="F7" s="608"/>
    </row>
    <row r="8" spans="1:7" x14ac:dyDescent="0.4">
      <c r="A8" s="217" t="s">
        <v>6</v>
      </c>
      <c r="B8" s="608" t="str">
        <f>'Feuille récapitulative'!B7:F7</f>
        <v xml:space="preserve">Prénom candidat </v>
      </c>
      <c r="C8" s="608"/>
      <c r="D8" s="608"/>
      <c r="E8" s="608"/>
      <c r="F8" s="608"/>
    </row>
    <row r="9" spans="1:7" x14ac:dyDescent="0.4">
      <c r="A9" s="217" t="s">
        <v>4</v>
      </c>
      <c r="B9" s="609" t="str">
        <f>'Feuille récapitulative'!B42:F42</f>
        <v>Date</v>
      </c>
      <c r="C9" s="609"/>
      <c r="D9" s="609"/>
      <c r="E9" s="609"/>
      <c r="F9" s="609"/>
    </row>
    <row r="10" spans="1:7" ht="12.6" thickBot="1" x14ac:dyDescent="0.45">
      <c r="A10" s="219" t="s">
        <v>23</v>
      </c>
      <c r="B10" s="610" t="str">
        <f>'Feuille récapitulative'!B9:F9</f>
        <v xml:space="preserve">LPO XXX </v>
      </c>
      <c r="C10" s="610"/>
      <c r="D10" s="610"/>
      <c r="E10" s="610"/>
      <c r="F10" s="610"/>
    </row>
    <row r="11" spans="1:7" s="310" customFormat="1" ht="12.6" thickBot="1" x14ac:dyDescent="0.45">
      <c r="A11" s="553"/>
      <c r="B11" s="553"/>
      <c r="C11" s="553"/>
      <c r="D11" s="553"/>
      <c r="E11" s="553"/>
      <c r="F11" s="553"/>
    </row>
    <row r="12" spans="1:7" ht="12.6" thickBot="1" x14ac:dyDescent="0.45">
      <c r="A12" s="759" t="s">
        <v>24</v>
      </c>
      <c r="B12" s="760"/>
      <c r="C12" s="760"/>
      <c r="D12" s="760"/>
      <c r="E12" s="760"/>
      <c r="F12" s="761"/>
    </row>
    <row r="13" spans="1:7" ht="104.25" customHeight="1" thickBot="1" x14ac:dyDescent="0.45">
      <c r="A13" s="607"/>
      <c r="B13" s="607"/>
      <c r="C13" s="607"/>
      <c r="D13" s="607"/>
      <c r="E13" s="607"/>
      <c r="F13" s="607"/>
    </row>
    <row r="14" spans="1:7" ht="14.1" customHeight="1" thickBot="1" x14ac:dyDescent="0.45">
      <c r="A14" s="759" t="s">
        <v>25</v>
      </c>
      <c r="B14" s="760"/>
      <c r="C14" s="762"/>
      <c r="D14" s="760"/>
      <c r="E14" s="760"/>
      <c r="F14" s="823"/>
    </row>
    <row r="15" spans="1:7" ht="25.5" customHeight="1" x14ac:dyDescent="0.4">
      <c r="A15" s="824" t="s">
        <v>413</v>
      </c>
      <c r="B15" s="251" t="s">
        <v>27</v>
      </c>
      <c r="C15" s="251"/>
      <c r="D15" s="825" t="s">
        <v>420</v>
      </c>
      <c r="E15" s="251" t="s">
        <v>401</v>
      </c>
      <c r="F15" s="254"/>
    </row>
    <row r="16" spans="1:7" ht="25.5" customHeight="1" x14ac:dyDescent="0.4">
      <c r="A16" s="826" t="s">
        <v>414</v>
      </c>
      <c r="B16" s="252" t="s">
        <v>395</v>
      </c>
      <c r="C16" s="252"/>
      <c r="D16" s="827" t="s">
        <v>421</v>
      </c>
      <c r="E16" s="252" t="s">
        <v>402</v>
      </c>
      <c r="F16" s="255"/>
      <c r="G16" s="310"/>
    </row>
    <row r="17" spans="1:8" ht="25.5" customHeight="1" x14ac:dyDescent="0.4">
      <c r="A17" s="826" t="s">
        <v>415</v>
      </c>
      <c r="B17" s="252" t="s">
        <v>396</v>
      </c>
      <c r="C17" s="252"/>
      <c r="D17" s="827" t="s">
        <v>422</v>
      </c>
      <c r="E17" s="252" t="s">
        <v>403</v>
      </c>
      <c r="F17" s="255"/>
      <c r="G17" s="310"/>
    </row>
    <row r="18" spans="1:8" ht="25.5" customHeight="1" x14ac:dyDescent="0.4">
      <c r="A18" s="826" t="s">
        <v>416</v>
      </c>
      <c r="B18" s="252" t="s">
        <v>397</v>
      </c>
      <c r="C18" s="252"/>
      <c r="D18" s="827" t="s">
        <v>423</v>
      </c>
      <c r="E18" s="252" t="s">
        <v>404</v>
      </c>
      <c r="F18" s="255"/>
      <c r="G18" s="310"/>
    </row>
    <row r="19" spans="1:8" ht="25.5" customHeight="1" x14ac:dyDescent="0.4">
      <c r="A19" s="826" t="s">
        <v>417</v>
      </c>
      <c r="B19" s="252" t="s">
        <v>398</v>
      </c>
      <c r="C19" s="252"/>
      <c r="D19" s="828" t="s">
        <v>424</v>
      </c>
      <c r="E19" s="252" t="s">
        <v>410</v>
      </c>
      <c r="F19" s="255"/>
      <c r="G19" s="310"/>
    </row>
    <row r="20" spans="1:8" ht="25.5" customHeight="1" x14ac:dyDescent="0.4">
      <c r="A20" s="826" t="s">
        <v>418</v>
      </c>
      <c r="B20" s="252" t="s">
        <v>399</v>
      </c>
      <c r="C20" s="252"/>
      <c r="D20" s="828" t="s">
        <v>425</v>
      </c>
      <c r="E20" s="252" t="s">
        <v>409</v>
      </c>
      <c r="F20" s="255"/>
      <c r="G20" s="310"/>
    </row>
    <row r="21" spans="1:8" ht="25.5" customHeight="1" thickBot="1" x14ac:dyDescent="0.45">
      <c r="A21" s="829" t="s">
        <v>419</v>
      </c>
      <c r="B21" s="253" t="s">
        <v>400</v>
      </c>
      <c r="C21" s="253"/>
      <c r="D21" s="830" t="s">
        <v>426</v>
      </c>
      <c r="E21" s="253" t="s">
        <v>408</v>
      </c>
      <c r="F21" s="256"/>
      <c r="G21" s="310"/>
    </row>
    <row r="22" spans="1:8" ht="14.25" customHeight="1" thickBot="1" x14ac:dyDescent="0.45">
      <c r="A22" s="764" t="s">
        <v>31</v>
      </c>
      <c r="B22" s="764"/>
      <c r="C22" s="764"/>
      <c r="D22" s="764"/>
      <c r="E22" s="764"/>
      <c r="F22" s="764"/>
    </row>
    <row r="23" spans="1:8" ht="14.1" customHeight="1" thickBot="1" x14ac:dyDescent="0.45">
      <c r="A23" s="759" t="s">
        <v>440</v>
      </c>
      <c r="B23" s="760"/>
      <c r="C23" s="760"/>
      <c r="D23" s="760"/>
      <c r="E23" s="760"/>
      <c r="F23" s="761"/>
    </row>
    <row r="24" spans="1:8" ht="12.75" customHeight="1" x14ac:dyDescent="0.4">
      <c r="A24" s="805" t="s">
        <v>380</v>
      </c>
      <c r="B24" s="806"/>
      <c r="C24" s="19"/>
      <c r="D24" s="831"/>
      <c r="E24" s="832"/>
      <c r="F24" s="20"/>
      <c r="H24" s="747"/>
    </row>
    <row r="25" spans="1:8" ht="12.75" customHeight="1" x14ac:dyDescent="0.4">
      <c r="A25" s="833" t="s">
        <v>427</v>
      </c>
      <c r="B25" s="834"/>
      <c r="C25" s="21"/>
      <c r="D25" s="835"/>
      <c r="E25" s="836"/>
      <c r="F25" s="22"/>
      <c r="H25" s="747"/>
    </row>
    <row r="26" spans="1:8" ht="12.75" customHeight="1" x14ac:dyDescent="0.4">
      <c r="A26" s="833" t="s">
        <v>432</v>
      </c>
      <c r="B26" s="834"/>
      <c r="C26" s="188"/>
      <c r="D26" s="835"/>
      <c r="E26" s="836"/>
      <c r="F26" s="190"/>
      <c r="H26" s="747"/>
    </row>
    <row r="27" spans="1:8" ht="12.75" customHeight="1" x14ac:dyDescent="0.4">
      <c r="A27" s="833" t="s">
        <v>428</v>
      </c>
      <c r="B27" s="834"/>
      <c r="C27" s="188"/>
      <c r="D27" s="835"/>
      <c r="E27" s="836"/>
      <c r="F27" s="190"/>
      <c r="H27" s="747"/>
    </row>
    <row r="28" spans="1:8" ht="12.75" customHeight="1" x14ac:dyDescent="0.4">
      <c r="A28" s="833" t="s">
        <v>435</v>
      </c>
      <c r="B28" s="834"/>
      <c r="C28" s="188"/>
      <c r="D28" s="835"/>
      <c r="E28" s="836"/>
      <c r="F28" s="190"/>
      <c r="H28" s="747"/>
    </row>
    <row r="29" spans="1:8" ht="12.75" customHeight="1" x14ac:dyDescent="0.4">
      <c r="A29" s="833" t="s">
        <v>436</v>
      </c>
      <c r="B29" s="834"/>
      <c r="C29" s="188"/>
      <c r="D29" s="835"/>
      <c r="E29" s="836"/>
      <c r="F29" s="190"/>
      <c r="H29" s="747"/>
    </row>
    <row r="30" spans="1:8" ht="12.75" customHeight="1" x14ac:dyDescent="0.4">
      <c r="A30" s="833" t="s">
        <v>437</v>
      </c>
      <c r="B30" s="834"/>
      <c r="C30" s="188"/>
      <c r="D30" s="835"/>
      <c r="E30" s="836"/>
      <c r="F30" s="190"/>
      <c r="H30" s="747"/>
    </row>
    <row r="31" spans="1:8" ht="12.75" customHeight="1" x14ac:dyDescent="0.4">
      <c r="A31" s="833" t="s">
        <v>438</v>
      </c>
      <c r="B31" s="834"/>
      <c r="C31" s="188"/>
      <c r="D31" s="835"/>
      <c r="E31" s="836"/>
      <c r="F31" s="190"/>
      <c r="H31" s="747"/>
    </row>
    <row r="32" spans="1:8" ht="12.75" customHeight="1" x14ac:dyDescent="0.4">
      <c r="A32" s="833" t="s">
        <v>439</v>
      </c>
      <c r="B32" s="834"/>
      <c r="C32" s="188"/>
      <c r="D32" s="835"/>
      <c r="E32" s="836"/>
      <c r="F32" s="190"/>
      <c r="H32" s="747"/>
    </row>
    <row r="33" spans="1:12" ht="12.75" customHeight="1" x14ac:dyDescent="0.4">
      <c r="A33" s="833" t="s">
        <v>441</v>
      </c>
      <c r="B33" s="834"/>
      <c r="C33" s="188"/>
      <c r="D33" s="835"/>
      <c r="E33" s="836"/>
      <c r="F33" s="190"/>
      <c r="H33" s="747"/>
    </row>
    <row r="34" spans="1:12" ht="12.75" customHeight="1" x14ac:dyDescent="0.4">
      <c r="A34" s="833" t="s">
        <v>429</v>
      </c>
      <c r="B34" s="834"/>
      <c r="C34" s="188"/>
      <c r="D34" s="835"/>
      <c r="E34" s="836"/>
      <c r="F34" s="190"/>
      <c r="H34" s="747"/>
    </row>
    <row r="35" spans="1:12" ht="12.75" customHeight="1" x14ac:dyDescent="0.4">
      <c r="A35" s="833" t="s">
        <v>430</v>
      </c>
      <c r="B35" s="834"/>
      <c r="C35" s="188"/>
      <c r="D35" s="835"/>
      <c r="E35" s="836"/>
      <c r="F35" s="190"/>
      <c r="H35" s="747"/>
    </row>
    <row r="36" spans="1:12" ht="12.75" customHeight="1" x14ac:dyDescent="0.4">
      <c r="A36" s="833" t="s">
        <v>431</v>
      </c>
      <c r="B36" s="834"/>
      <c r="C36" s="188"/>
      <c r="D36" s="835"/>
      <c r="E36" s="836"/>
      <c r="F36" s="190"/>
      <c r="H36" s="747"/>
    </row>
    <row r="37" spans="1:12" ht="12.75" customHeight="1" x14ac:dyDescent="0.4">
      <c r="A37" s="833" t="s">
        <v>434</v>
      </c>
      <c r="B37" s="834"/>
      <c r="C37" s="188"/>
      <c r="D37" s="835"/>
      <c r="E37" s="836"/>
      <c r="F37" s="190"/>
      <c r="H37" s="747"/>
    </row>
    <row r="38" spans="1:12" ht="13.5" customHeight="1" x14ac:dyDescent="0.4">
      <c r="A38" s="837"/>
      <c r="B38" s="838"/>
      <c r="C38" s="21"/>
      <c r="D38" s="835"/>
      <c r="E38" s="836"/>
      <c r="F38" s="22"/>
    </row>
    <row r="39" spans="1:12" ht="12.9" thickBot="1" x14ac:dyDescent="0.45">
      <c r="A39" s="837"/>
      <c r="B39" s="838"/>
      <c r="C39" s="21"/>
      <c r="D39" s="835"/>
      <c r="E39" s="836"/>
      <c r="F39" s="22"/>
    </row>
    <row r="40" spans="1:12" ht="12.75" customHeight="1" thickBot="1" x14ac:dyDescent="0.45">
      <c r="A40" s="783" t="s">
        <v>33</v>
      </c>
      <c r="B40" s="783"/>
      <c r="C40" s="783"/>
      <c r="D40" s="783"/>
      <c r="E40" s="783"/>
      <c r="F40" s="783"/>
    </row>
    <row r="43" spans="1:12" x14ac:dyDescent="0.4">
      <c r="L43" s="839"/>
    </row>
  </sheetData>
  <sheetProtection algorithmName="SHA-512" hashValue="ZgaZypFJYJ8+gm3m8QnHcDWU3Yo8V4K8T7rjuus8QZe2Xt5K0NYxD+wDN7Sp9Y38tqYudW13tCjtP02K4fk76g==" saltValue="WeiCdQpY6GqBKdwLbJnOJw==" spinCount="100000" sheet="1" formatCells="0" formatColumns="0" formatRows="0" insertColumns="0" insertRows="0" insertHyperlinks="0" deleteColumns="0" deleteRows="0" sort="0" autoFilter="0" pivotTables="0"/>
  <mergeCells count="49">
    <mergeCell ref="A40:F40"/>
    <mergeCell ref="A24:B24"/>
    <mergeCell ref="A25:B25"/>
    <mergeCell ref="A37:B37"/>
    <mergeCell ref="A38:B38"/>
    <mergeCell ref="D38:E38"/>
    <mergeCell ref="A39:B39"/>
    <mergeCell ref="D25:E25"/>
    <mergeCell ref="D37:E37"/>
    <mergeCell ref="D39:E39"/>
    <mergeCell ref="A34:B34"/>
    <mergeCell ref="A26:B26"/>
    <mergeCell ref="A27:B27"/>
    <mergeCell ref="A28:B28"/>
    <mergeCell ref="A29:B29"/>
    <mergeCell ref="A30:B30"/>
    <mergeCell ref="A13:F13"/>
    <mergeCell ref="A14:F14"/>
    <mergeCell ref="A22:F22"/>
    <mergeCell ref="A23:F23"/>
    <mergeCell ref="D24:E24"/>
    <mergeCell ref="A12:F12"/>
    <mergeCell ref="A1:F1"/>
    <mergeCell ref="B2:F2"/>
    <mergeCell ref="B3:F3"/>
    <mergeCell ref="B4:F4"/>
    <mergeCell ref="B5:F5"/>
    <mergeCell ref="B6:F6"/>
    <mergeCell ref="B7:F7"/>
    <mergeCell ref="B8:F8"/>
    <mergeCell ref="B9:F9"/>
    <mergeCell ref="B10:F10"/>
    <mergeCell ref="A11:F11"/>
    <mergeCell ref="A35:B35"/>
    <mergeCell ref="A36:B36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A31:B31"/>
    <mergeCell ref="A32:B32"/>
    <mergeCell ref="A33:B33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85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78"/>
  <sheetViews>
    <sheetView zoomScale="85" zoomScaleNormal="85" zoomScalePageLayoutView="125" workbookViewId="0">
      <selection activeCell="P12" sqref="P12"/>
    </sheetView>
  </sheetViews>
  <sheetFormatPr baseColWidth="10" defaultColWidth="11.44140625" defaultRowHeight="12.3" x14ac:dyDescent="0.4"/>
  <cols>
    <col min="1" max="1" width="10.5546875" style="329" customWidth="1"/>
    <col min="2" max="2" width="58.109375" style="330" customWidth="1"/>
    <col min="3" max="3" width="58.33203125" style="310" customWidth="1"/>
    <col min="4" max="4" width="3.77734375" style="321" customWidth="1"/>
    <col min="5" max="8" width="3.77734375" style="314" customWidth="1"/>
    <col min="9" max="9" width="3.77734375" style="315" customWidth="1"/>
    <col min="10" max="10" width="10.77734375" style="4" hidden="1" customWidth="1"/>
    <col min="11" max="11" width="12.109375" style="4" hidden="1" customWidth="1"/>
    <col min="12" max="12" width="13.109375" style="4" hidden="1" customWidth="1"/>
    <col min="13" max="13" width="13.5546875" style="11" hidden="1" customWidth="1"/>
    <col min="14" max="14" width="10" style="159" hidden="1" customWidth="1"/>
    <col min="15" max="15" width="5.33203125" style="159" hidden="1" customWidth="1"/>
    <col min="16" max="16" width="42.6640625" style="318" customWidth="1"/>
    <col min="17" max="17" width="10.44140625" style="318" customWidth="1"/>
    <col min="18" max="18" width="6.44140625" style="318" customWidth="1"/>
    <col min="19" max="19" width="10.6640625" style="318" customWidth="1"/>
    <col min="20" max="20" width="12.109375" style="318" customWidth="1"/>
    <col min="21" max="22" width="3.88671875" style="318" customWidth="1"/>
    <col min="23" max="23" width="11.44140625" style="318"/>
    <col min="24" max="25" width="11.44140625" style="319"/>
    <col min="26" max="26" width="11.44140625" style="320"/>
    <col min="27" max="16384" width="11.44140625" style="310"/>
  </cols>
  <sheetData>
    <row r="1" spans="1:27" ht="15" x14ac:dyDescent="0.4">
      <c r="A1" s="308" t="s">
        <v>39</v>
      </c>
      <c r="B1" s="309" t="str">
        <f>'Feuille récapitulative'!B6:F6</f>
        <v xml:space="preserve">NOM Candidat 1 </v>
      </c>
      <c r="D1" s="311"/>
      <c r="E1" s="312"/>
      <c r="F1" s="313"/>
    </row>
    <row r="2" spans="1:27" ht="12.75" customHeight="1" x14ac:dyDescent="0.4">
      <c r="A2" s="308" t="s">
        <v>7</v>
      </c>
      <c r="B2" s="309" t="str">
        <f>'Feuille récapitulative'!B7:F7</f>
        <v xml:space="preserve">Prénom candidat </v>
      </c>
      <c r="E2" s="309"/>
      <c r="F2" s="309"/>
      <c r="G2" s="309"/>
      <c r="H2" s="309"/>
      <c r="I2" s="309"/>
      <c r="M2" s="285"/>
      <c r="Z2" s="319"/>
      <c r="AA2" s="320"/>
    </row>
    <row r="3" spans="1:27" ht="12.75" customHeight="1" x14ac:dyDescent="0.4">
      <c r="A3" s="308" t="s">
        <v>40</v>
      </c>
      <c r="B3" s="758" t="str">
        <f>'Feuille récapitulative'!B42:F42</f>
        <v>Date</v>
      </c>
      <c r="E3" s="309"/>
      <c r="F3" s="309"/>
      <c r="G3" s="309"/>
      <c r="H3" s="309"/>
      <c r="I3" s="309"/>
      <c r="J3" s="395"/>
      <c r="K3" s="395"/>
      <c r="L3" s="12" t="s">
        <v>8</v>
      </c>
    </row>
    <row r="4" spans="1:27" ht="18" customHeight="1" thickBot="1" x14ac:dyDescent="0.45">
      <c r="A4" s="638" t="s">
        <v>481</v>
      </c>
      <c r="B4" s="639"/>
      <c r="C4" s="639"/>
      <c r="D4" s="639"/>
      <c r="E4" s="639"/>
      <c r="F4" s="639"/>
      <c r="G4" s="639"/>
      <c r="H4" s="639"/>
      <c r="I4" s="640"/>
      <c r="J4" s="395"/>
      <c r="K4" s="395"/>
      <c r="L4" s="12"/>
    </row>
    <row r="5" spans="1:27" ht="13.5" customHeight="1" thickBot="1" x14ac:dyDescent="0.45">
      <c r="A5" s="657" t="s">
        <v>10</v>
      </c>
      <c r="B5" s="658"/>
      <c r="C5" s="297" t="s">
        <v>38</v>
      </c>
      <c r="D5" s="25" t="s">
        <v>11</v>
      </c>
      <c r="E5" s="140">
        <v>0</v>
      </c>
      <c r="F5" s="143" t="s">
        <v>34</v>
      </c>
      <c r="G5" s="146" t="s">
        <v>35</v>
      </c>
      <c r="H5" s="149" t="s">
        <v>36</v>
      </c>
      <c r="I5" s="174"/>
      <c r="J5" s="6" t="s">
        <v>8</v>
      </c>
      <c r="K5" s="6" t="s">
        <v>20</v>
      </c>
      <c r="L5" s="13" t="s">
        <v>12</v>
      </c>
      <c r="M5" s="14" t="s">
        <v>13</v>
      </c>
    </row>
    <row r="6" spans="1:27" ht="14.1" customHeight="1" thickBot="1" x14ac:dyDescent="0.45">
      <c r="A6" s="591" t="s">
        <v>47</v>
      </c>
      <c r="B6" s="592"/>
      <c r="C6" s="592"/>
      <c r="D6" s="592"/>
      <c r="E6" s="592"/>
      <c r="F6" s="592"/>
      <c r="G6" s="592"/>
      <c r="H6" s="592"/>
      <c r="I6" s="593"/>
      <c r="J6" s="435">
        <v>0.1</v>
      </c>
      <c r="K6" s="436">
        <f>SUM(K7:K12)</f>
        <v>0</v>
      </c>
      <c r="L6" s="15">
        <f>SUM(L7:L12)</f>
        <v>6</v>
      </c>
      <c r="M6" s="437">
        <f>SUM(M7:M12)</f>
        <v>0</v>
      </c>
    </row>
    <row r="7" spans="1:27" ht="24.6" customHeight="1" x14ac:dyDescent="0.4">
      <c r="A7" s="67" t="s">
        <v>53</v>
      </c>
      <c r="B7" s="129" t="s">
        <v>306</v>
      </c>
      <c r="C7" s="119" t="s">
        <v>341</v>
      </c>
      <c r="D7" s="123"/>
      <c r="E7" s="123"/>
      <c r="F7" s="123"/>
      <c r="G7" s="123"/>
      <c r="H7" s="123"/>
      <c r="I7" s="407" t="str">
        <f>(IF(O7&lt;&gt;1,"◄",""))</f>
        <v>◄</v>
      </c>
      <c r="J7" s="438">
        <v>1</v>
      </c>
      <c r="K7" s="439">
        <f>SUM(M7:M7)</f>
        <v>0</v>
      </c>
      <c r="L7" s="17">
        <f>IF(D7&lt;&gt;"",0,J7)</f>
        <v>1</v>
      </c>
      <c r="M7" s="11">
        <f>(IF(F7&lt;&gt;"",1/3,0)+IF(G7&lt;&gt;"",2/3,0)+IF(H7&lt;&gt;"",1,0))*J$6*20*L7/SUM(L$7:L$12)</f>
        <v>0</v>
      </c>
      <c r="O7" s="440">
        <f>COUNTA(D7:H7)</f>
        <v>0</v>
      </c>
      <c r="Q7" s="326"/>
      <c r="R7" s="405"/>
    </row>
    <row r="8" spans="1:27" ht="14.1" customHeight="1" x14ac:dyDescent="0.4">
      <c r="A8" s="300" t="s">
        <v>54</v>
      </c>
      <c r="B8" s="298" t="s">
        <v>63</v>
      </c>
      <c r="C8" s="83" t="s">
        <v>58</v>
      </c>
      <c r="D8" s="113"/>
      <c r="E8" s="113"/>
      <c r="F8" s="113"/>
      <c r="G8" s="113"/>
      <c r="H8" s="113"/>
      <c r="I8" s="408" t="str">
        <f t="shared" ref="I8:I55" si="0">(IF(O8&lt;&gt;1,"◄",""))</f>
        <v>◄</v>
      </c>
      <c r="J8" s="438">
        <v>1</v>
      </c>
      <c r="K8" s="441">
        <f t="shared" ref="K8:K9" si="1">SUM(M8:M8)</f>
        <v>0</v>
      </c>
      <c r="L8" s="17">
        <f t="shared" ref="L8:L55" si="2">IF(D8&lt;&gt;"",0,J8)</f>
        <v>1</v>
      </c>
      <c r="M8" s="11">
        <f t="shared" ref="M8:M12" si="3">(IF(F8&lt;&gt;"",1/3,0)+IF(G8&lt;&gt;"",2/3,0)+IF(H8&lt;&gt;"",1,0))*J$6*20*L8/SUM(L$7:L$12)</f>
        <v>0</v>
      </c>
      <c r="O8" s="442">
        <f t="shared" ref="O8:O12" si="4">COUNTA(D8:H8)</f>
        <v>0</v>
      </c>
    </row>
    <row r="9" spans="1:27" ht="24" customHeight="1" x14ac:dyDescent="0.4">
      <c r="A9" s="300" t="s">
        <v>55</v>
      </c>
      <c r="B9" s="298" t="s">
        <v>307</v>
      </c>
      <c r="C9" s="66" t="s">
        <v>59</v>
      </c>
      <c r="D9" s="97"/>
      <c r="E9" s="97"/>
      <c r="F9" s="97"/>
      <c r="G9" s="97"/>
      <c r="H9" s="97"/>
      <c r="I9" s="408" t="str">
        <f t="shared" si="0"/>
        <v>◄</v>
      </c>
      <c r="J9" s="438">
        <v>1</v>
      </c>
      <c r="K9" s="443">
        <f t="shared" si="1"/>
        <v>0</v>
      </c>
      <c r="L9" s="17">
        <f t="shared" si="2"/>
        <v>1</v>
      </c>
      <c r="M9" s="11">
        <f t="shared" si="3"/>
        <v>0</v>
      </c>
      <c r="O9" s="442">
        <f t="shared" si="4"/>
        <v>0</v>
      </c>
    </row>
    <row r="10" spans="1:27" ht="14.1" customHeight="1" x14ac:dyDescent="0.4">
      <c r="A10" s="300" t="s">
        <v>56</v>
      </c>
      <c r="B10" s="164" t="s">
        <v>64</v>
      </c>
      <c r="C10" s="242" t="s">
        <v>60</v>
      </c>
      <c r="D10" s="125"/>
      <c r="E10" s="125"/>
      <c r="F10" s="125"/>
      <c r="G10" s="125"/>
      <c r="H10" s="125"/>
      <c r="I10" s="408" t="str">
        <f t="shared" si="0"/>
        <v>◄</v>
      </c>
      <c r="J10" s="438">
        <v>1</v>
      </c>
      <c r="K10" s="655">
        <f>SUM(M10:M11)</f>
        <v>0</v>
      </c>
      <c r="L10" s="17">
        <f t="shared" si="2"/>
        <v>1</v>
      </c>
      <c r="M10" s="11">
        <f t="shared" si="3"/>
        <v>0</v>
      </c>
      <c r="O10" s="442">
        <f t="shared" si="4"/>
        <v>0</v>
      </c>
    </row>
    <row r="11" spans="1:27" ht="14.1" customHeight="1" x14ac:dyDescent="0.4">
      <c r="A11" s="662" t="s">
        <v>57</v>
      </c>
      <c r="B11" s="666" t="s">
        <v>308</v>
      </c>
      <c r="C11" s="66" t="s">
        <v>61</v>
      </c>
      <c r="D11" s="97"/>
      <c r="E11" s="97"/>
      <c r="F11" s="97"/>
      <c r="G11" s="97"/>
      <c r="H11" s="97"/>
      <c r="I11" s="408" t="str">
        <f t="shared" si="0"/>
        <v>◄</v>
      </c>
      <c r="J11" s="438">
        <v>1</v>
      </c>
      <c r="K11" s="656"/>
      <c r="L11" s="17">
        <f t="shared" si="2"/>
        <v>1</v>
      </c>
      <c r="M11" s="11">
        <f t="shared" si="3"/>
        <v>0</v>
      </c>
      <c r="O11" s="442">
        <f t="shared" si="4"/>
        <v>0</v>
      </c>
    </row>
    <row r="12" spans="1:27" ht="23.1" customHeight="1" thickBot="1" x14ac:dyDescent="0.45">
      <c r="A12" s="668"/>
      <c r="B12" s="667"/>
      <c r="C12" s="76" t="s">
        <v>62</v>
      </c>
      <c r="D12" s="78"/>
      <c r="E12" s="78"/>
      <c r="F12" s="78"/>
      <c r="G12" s="78"/>
      <c r="H12" s="78"/>
      <c r="I12" s="409" t="str">
        <f t="shared" si="0"/>
        <v>◄</v>
      </c>
      <c r="J12" s="438">
        <v>1</v>
      </c>
      <c r="K12" s="27">
        <f>SUM(M12:M12)</f>
        <v>0</v>
      </c>
      <c r="L12" s="17">
        <f t="shared" si="2"/>
        <v>1</v>
      </c>
      <c r="M12" s="11">
        <f t="shared" si="3"/>
        <v>0</v>
      </c>
      <c r="O12" s="444">
        <f t="shared" si="4"/>
        <v>0</v>
      </c>
    </row>
    <row r="13" spans="1:27" ht="13.5" customHeight="1" thickBot="1" x14ac:dyDescent="0.45">
      <c r="A13" s="663" t="s">
        <v>48</v>
      </c>
      <c r="B13" s="664"/>
      <c r="C13" s="664"/>
      <c r="D13" s="664"/>
      <c r="E13" s="664"/>
      <c r="F13" s="664"/>
      <c r="G13" s="664"/>
      <c r="H13" s="664"/>
      <c r="I13" s="665"/>
      <c r="J13" s="435">
        <v>0.15</v>
      </c>
      <c r="K13" s="436">
        <f>SUM(K14:K16)</f>
        <v>0</v>
      </c>
      <c r="L13" s="28">
        <f>SUM(L14:L16)</f>
        <v>3</v>
      </c>
      <c r="M13" s="16">
        <f>SUM(M14:M16)</f>
        <v>0</v>
      </c>
      <c r="O13" s="243"/>
    </row>
    <row r="14" spans="1:27" ht="14.1" customHeight="1" x14ac:dyDescent="0.4">
      <c r="A14" s="67" t="s">
        <v>65</v>
      </c>
      <c r="B14" s="128" t="s">
        <v>509</v>
      </c>
      <c r="C14" s="119" t="s">
        <v>66</v>
      </c>
      <c r="D14" s="118"/>
      <c r="E14" s="118"/>
      <c r="F14" s="118"/>
      <c r="G14" s="118"/>
      <c r="H14" s="118"/>
      <c r="I14" s="407" t="str">
        <f t="shared" si="0"/>
        <v>◄</v>
      </c>
      <c r="J14" s="438">
        <v>1</v>
      </c>
      <c r="K14" s="445">
        <f>SUM(M14:M14)</f>
        <v>0</v>
      </c>
      <c r="L14" s="17">
        <f t="shared" si="2"/>
        <v>1</v>
      </c>
      <c r="M14" s="11">
        <f>(IF(F14&lt;&gt;"",1/3,0)+IF(G14&lt;&gt;"",2/3,0)+IF(H14&lt;&gt;"",1,0))*J$13*20*L14/SUM(L$14:L$16)</f>
        <v>0</v>
      </c>
      <c r="O14" s="440">
        <f>COUNTA(D14:H14)</f>
        <v>0</v>
      </c>
    </row>
    <row r="15" spans="1:27" ht="14.1" customHeight="1" x14ac:dyDescent="0.4">
      <c r="A15" s="661" t="s">
        <v>67</v>
      </c>
      <c r="B15" s="659" t="s">
        <v>510</v>
      </c>
      <c r="C15" s="83" t="s">
        <v>68</v>
      </c>
      <c r="D15" s="85"/>
      <c r="E15" s="85"/>
      <c r="F15" s="85"/>
      <c r="G15" s="85"/>
      <c r="H15" s="85"/>
      <c r="I15" s="408" t="str">
        <f t="shared" si="0"/>
        <v>◄</v>
      </c>
      <c r="J15" s="438">
        <v>1</v>
      </c>
      <c r="K15" s="655">
        <f>SUM(M15:M16)</f>
        <v>0</v>
      </c>
      <c r="L15" s="17">
        <f t="shared" si="2"/>
        <v>1</v>
      </c>
      <c r="M15" s="11">
        <f t="shared" ref="M15:M16" si="5">(IF(F15&lt;&gt;"",1/3,0)+IF(G15&lt;&gt;"",2/3,0)+IF(H15&lt;&gt;"",1,0))*J$13*20*L15/SUM(L$14:L$16)</f>
        <v>0</v>
      </c>
      <c r="O15" s="442">
        <f t="shared" ref="O15:O55" si="6">COUNTA(D15:H15)</f>
        <v>0</v>
      </c>
    </row>
    <row r="16" spans="1:27" ht="14.1" customHeight="1" thickBot="1" x14ac:dyDescent="0.45">
      <c r="A16" s="662"/>
      <c r="B16" s="660"/>
      <c r="C16" s="26" t="s">
        <v>69</v>
      </c>
      <c r="D16" s="79"/>
      <c r="E16" s="79"/>
      <c r="F16" s="79"/>
      <c r="G16" s="79"/>
      <c r="H16" s="79"/>
      <c r="I16" s="409" t="str">
        <f t="shared" si="0"/>
        <v>◄</v>
      </c>
      <c r="J16" s="438">
        <v>1</v>
      </c>
      <c r="K16" s="672"/>
      <c r="L16" s="17">
        <f t="shared" si="2"/>
        <v>1</v>
      </c>
      <c r="M16" s="11">
        <f t="shared" si="5"/>
        <v>0</v>
      </c>
      <c r="O16" s="444">
        <f t="shared" si="6"/>
        <v>0</v>
      </c>
    </row>
    <row r="17" spans="1:15" ht="14.1" customHeight="1" thickBot="1" x14ac:dyDescent="0.45">
      <c r="A17" s="673" t="s">
        <v>49</v>
      </c>
      <c r="B17" s="674"/>
      <c r="C17" s="674"/>
      <c r="D17" s="674"/>
      <c r="E17" s="674"/>
      <c r="F17" s="674"/>
      <c r="G17" s="674"/>
      <c r="H17" s="674"/>
      <c r="I17" s="675"/>
      <c r="J17" s="446">
        <v>0.1</v>
      </c>
      <c r="K17" s="447">
        <f>SUM(K18:K20)</f>
        <v>0</v>
      </c>
      <c r="L17" s="28">
        <f>SUM(L18:L20)</f>
        <v>3</v>
      </c>
      <c r="M17" s="16">
        <f>SUM(M18:M20)</f>
        <v>0</v>
      </c>
      <c r="O17" s="243"/>
    </row>
    <row r="18" spans="1:15" ht="23.1" customHeight="1" x14ac:dyDescent="0.4">
      <c r="A18" s="68" t="s">
        <v>70</v>
      </c>
      <c r="B18" s="129" t="s">
        <v>511</v>
      </c>
      <c r="C18" s="244" t="s">
        <v>346</v>
      </c>
      <c r="D18" s="120"/>
      <c r="E18" s="120"/>
      <c r="F18" s="120"/>
      <c r="G18" s="120"/>
      <c r="H18" s="120"/>
      <c r="I18" s="407" t="str">
        <f t="shared" si="0"/>
        <v>◄</v>
      </c>
      <c r="J18" s="448">
        <v>1</v>
      </c>
      <c r="K18" s="443">
        <f t="shared" ref="K18:K55" si="7">SUM(M18:M18)</f>
        <v>0</v>
      </c>
      <c r="L18" s="17">
        <f t="shared" si="2"/>
        <v>1</v>
      </c>
      <c r="M18" s="11">
        <f>(IF(F18&lt;&gt;"",1/3,0)+IF(G18&lt;&gt;"",2/3,0)+IF(H18&lt;&gt;"",1,0))*J$17*20*L18/SUM(L$18:L$20)</f>
        <v>0</v>
      </c>
      <c r="O18" s="440">
        <f t="shared" si="6"/>
        <v>0</v>
      </c>
    </row>
    <row r="19" spans="1:15" ht="14.1" customHeight="1" x14ac:dyDescent="0.4">
      <c r="A19" s="677" t="s">
        <v>71</v>
      </c>
      <c r="B19" s="659" t="s">
        <v>512</v>
      </c>
      <c r="C19" s="229" t="s">
        <v>72</v>
      </c>
      <c r="D19" s="114"/>
      <c r="E19" s="114"/>
      <c r="F19" s="114"/>
      <c r="G19" s="114"/>
      <c r="H19" s="114"/>
      <c r="I19" s="408" t="str">
        <f t="shared" si="0"/>
        <v>◄</v>
      </c>
      <c r="J19" s="448">
        <v>1</v>
      </c>
      <c r="K19" s="655">
        <f>SUM(M19:M20)</f>
        <v>0</v>
      </c>
      <c r="L19" s="17">
        <f t="shared" si="2"/>
        <v>1</v>
      </c>
      <c r="M19" s="11">
        <f t="shared" ref="M19:M20" si="8">(IF(F19&lt;&gt;"",1/3,0)+IF(G19&lt;&gt;"",2/3,0)+IF(H19&lt;&gt;"",1,0))*J$17*20*L19/SUM(L$18:L$20)</f>
        <v>0</v>
      </c>
      <c r="O19" s="442">
        <f t="shared" si="6"/>
        <v>0</v>
      </c>
    </row>
    <row r="20" spans="1:15" ht="14.1" customHeight="1" thickBot="1" x14ac:dyDescent="0.45">
      <c r="A20" s="678"/>
      <c r="B20" s="660"/>
      <c r="C20" s="245" t="s">
        <v>73</v>
      </c>
      <c r="D20" s="79"/>
      <c r="E20" s="79"/>
      <c r="F20" s="79"/>
      <c r="G20" s="79"/>
      <c r="H20" s="79"/>
      <c r="I20" s="409" t="str">
        <f t="shared" si="0"/>
        <v>◄</v>
      </c>
      <c r="J20" s="448">
        <v>1</v>
      </c>
      <c r="K20" s="672"/>
      <c r="L20" s="17">
        <f t="shared" si="2"/>
        <v>1</v>
      </c>
      <c r="M20" s="11">
        <f t="shared" si="8"/>
        <v>0</v>
      </c>
      <c r="O20" s="444">
        <f t="shared" si="6"/>
        <v>0</v>
      </c>
    </row>
    <row r="21" spans="1:15" ht="14.1" customHeight="1" thickBot="1" x14ac:dyDescent="0.45">
      <c r="A21" s="669" t="s">
        <v>50</v>
      </c>
      <c r="B21" s="670"/>
      <c r="C21" s="670"/>
      <c r="D21" s="670"/>
      <c r="E21" s="670"/>
      <c r="F21" s="670"/>
      <c r="G21" s="670"/>
      <c r="H21" s="670"/>
      <c r="I21" s="671"/>
      <c r="J21" s="446">
        <v>0.15</v>
      </c>
      <c r="K21" s="447">
        <f>SUM(K22:K27)</f>
        <v>0</v>
      </c>
      <c r="L21" s="28">
        <f>SUM(L22:L27)</f>
        <v>6</v>
      </c>
      <c r="M21" s="16">
        <f>SUM(M22:M27)</f>
        <v>0</v>
      </c>
      <c r="O21" s="243"/>
    </row>
    <row r="22" spans="1:15" ht="23.1" customHeight="1" x14ac:dyDescent="0.4">
      <c r="A22" s="68" t="s">
        <v>74</v>
      </c>
      <c r="B22" s="246" t="s">
        <v>513</v>
      </c>
      <c r="C22" s="244" t="s">
        <v>88</v>
      </c>
      <c r="D22" s="120"/>
      <c r="E22" s="120"/>
      <c r="F22" s="120"/>
      <c r="G22" s="120"/>
      <c r="H22" s="120"/>
      <c r="I22" s="407" t="str">
        <f t="shared" si="0"/>
        <v>◄</v>
      </c>
      <c r="J22" s="448">
        <v>1</v>
      </c>
      <c r="K22" s="443">
        <f t="shared" si="7"/>
        <v>0</v>
      </c>
      <c r="L22" s="17">
        <f t="shared" si="2"/>
        <v>1</v>
      </c>
      <c r="M22" s="11">
        <f>(IF(F22&lt;&gt;"",1/3,0)+IF(G22&lt;&gt;"",2/3,0)+IF(H22&lt;&gt;"",1,0))*J$21*20*L22/SUM(L$22:L$27)</f>
        <v>0</v>
      </c>
      <c r="O22" s="440">
        <f t="shared" si="6"/>
        <v>0</v>
      </c>
    </row>
    <row r="23" spans="1:15" ht="14.1" customHeight="1" x14ac:dyDescent="0.4">
      <c r="A23" s="302" t="s">
        <v>75</v>
      </c>
      <c r="B23" s="304" t="s">
        <v>514</v>
      </c>
      <c r="C23" s="242" t="s">
        <v>89</v>
      </c>
      <c r="D23" s="114"/>
      <c r="E23" s="114"/>
      <c r="F23" s="114"/>
      <c r="G23" s="114"/>
      <c r="H23" s="114"/>
      <c r="I23" s="408" t="str">
        <f t="shared" si="0"/>
        <v>◄</v>
      </c>
      <c r="J23" s="448">
        <v>1</v>
      </c>
      <c r="K23" s="449">
        <f t="shared" si="7"/>
        <v>0</v>
      </c>
      <c r="L23" s="17">
        <f t="shared" si="2"/>
        <v>1</v>
      </c>
      <c r="M23" s="11">
        <f t="shared" ref="M23:M27" si="9">(IF(F23&lt;&gt;"",1/3,0)+IF(G23&lt;&gt;"",2/3,0)+IF(H23&lt;&gt;"",1,0))*J$21*20*L23/SUM(L$22:L$27)</f>
        <v>0</v>
      </c>
      <c r="O23" s="442">
        <f t="shared" si="6"/>
        <v>0</v>
      </c>
    </row>
    <row r="24" spans="1:15" ht="24.9" customHeight="1" x14ac:dyDescent="0.4">
      <c r="A24" s="302" t="s">
        <v>76</v>
      </c>
      <c r="B24" s="298" t="s">
        <v>515</v>
      </c>
      <c r="C24" s="301" t="s">
        <v>90</v>
      </c>
      <c r="D24" s="98"/>
      <c r="E24" s="98"/>
      <c r="F24" s="98"/>
      <c r="G24" s="98"/>
      <c r="H24" s="98"/>
      <c r="I24" s="408" t="str">
        <f t="shared" si="0"/>
        <v>◄</v>
      </c>
      <c r="J24" s="448">
        <v>1</v>
      </c>
      <c r="K24" s="449">
        <f t="shared" si="7"/>
        <v>0</v>
      </c>
      <c r="L24" s="17">
        <f t="shared" si="2"/>
        <v>1</v>
      </c>
      <c r="M24" s="11">
        <f t="shared" si="9"/>
        <v>0</v>
      </c>
      <c r="O24" s="442">
        <f t="shared" si="6"/>
        <v>0</v>
      </c>
    </row>
    <row r="25" spans="1:15" ht="22.5" customHeight="1" x14ac:dyDescent="0.4">
      <c r="A25" s="677" t="s">
        <v>77</v>
      </c>
      <c r="B25" s="676" t="s">
        <v>516</v>
      </c>
      <c r="C25" s="229" t="s">
        <v>79</v>
      </c>
      <c r="D25" s="114"/>
      <c r="E25" s="114"/>
      <c r="F25" s="114"/>
      <c r="G25" s="114"/>
      <c r="H25" s="114"/>
      <c r="I25" s="408" t="str">
        <f t="shared" si="0"/>
        <v>◄</v>
      </c>
      <c r="J25" s="448">
        <v>1</v>
      </c>
      <c r="K25" s="655">
        <f>SUM(M25:M26)</f>
        <v>0</v>
      </c>
      <c r="L25" s="17">
        <f t="shared" si="2"/>
        <v>1</v>
      </c>
      <c r="M25" s="11">
        <f t="shared" si="9"/>
        <v>0</v>
      </c>
      <c r="O25" s="442">
        <f t="shared" si="6"/>
        <v>0</v>
      </c>
    </row>
    <row r="26" spans="1:15" ht="23.1" customHeight="1" x14ac:dyDescent="0.4">
      <c r="A26" s="677"/>
      <c r="B26" s="676"/>
      <c r="C26" s="301" t="s">
        <v>80</v>
      </c>
      <c r="D26" s="98"/>
      <c r="E26" s="98"/>
      <c r="F26" s="98"/>
      <c r="G26" s="98"/>
      <c r="H26" s="98"/>
      <c r="I26" s="408" t="str">
        <f t="shared" si="0"/>
        <v>◄</v>
      </c>
      <c r="J26" s="448">
        <v>1</v>
      </c>
      <c r="K26" s="656"/>
      <c r="L26" s="17">
        <f t="shared" si="2"/>
        <v>1</v>
      </c>
      <c r="M26" s="11">
        <f t="shared" si="9"/>
        <v>0</v>
      </c>
      <c r="O26" s="442">
        <f t="shared" si="6"/>
        <v>0</v>
      </c>
    </row>
    <row r="27" spans="1:15" ht="22.5" customHeight="1" thickBot="1" x14ac:dyDescent="0.45">
      <c r="A27" s="303" t="s">
        <v>78</v>
      </c>
      <c r="B27" s="299" t="s">
        <v>517</v>
      </c>
      <c r="C27" s="247" t="s">
        <v>91</v>
      </c>
      <c r="D27" s="121"/>
      <c r="E27" s="121"/>
      <c r="F27" s="121"/>
      <c r="G27" s="121"/>
      <c r="H27" s="121"/>
      <c r="I27" s="409" t="str">
        <f t="shared" si="0"/>
        <v>◄</v>
      </c>
      <c r="J27" s="448">
        <v>1</v>
      </c>
      <c r="K27" s="449">
        <f t="shared" si="7"/>
        <v>0</v>
      </c>
      <c r="L27" s="17">
        <f t="shared" si="2"/>
        <v>1</v>
      </c>
      <c r="M27" s="11">
        <f t="shared" si="9"/>
        <v>0</v>
      </c>
      <c r="O27" s="444">
        <f t="shared" si="6"/>
        <v>0</v>
      </c>
    </row>
    <row r="28" spans="1:15" ht="14.1" customHeight="1" thickBot="1" x14ac:dyDescent="0.45">
      <c r="A28" s="669" t="s">
        <v>51</v>
      </c>
      <c r="B28" s="670"/>
      <c r="C28" s="670"/>
      <c r="D28" s="670"/>
      <c r="E28" s="670"/>
      <c r="F28" s="670"/>
      <c r="G28" s="670"/>
      <c r="H28" s="670"/>
      <c r="I28" s="671"/>
      <c r="J28" s="446">
        <v>0.15</v>
      </c>
      <c r="K28" s="447">
        <f>SUM(K29:K35)</f>
        <v>0</v>
      </c>
      <c r="L28" s="28">
        <f>SUM(L29:L35)</f>
        <v>7</v>
      </c>
      <c r="M28" s="16">
        <f>SUM(M29:M35)</f>
        <v>0</v>
      </c>
      <c r="O28" s="243"/>
    </row>
    <row r="29" spans="1:15" ht="14.1" customHeight="1" x14ac:dyDescent="0.4">
      <c r="A29" s="68" t="s">
        <v>81</v>
      </c>
      <c r="B29" s="246" t="s">
        <v>518</v>
      </c>
      <c r="C29" s="244" t="s">
        <v>92</v>
      </c>
      <c r="D29" s="120"/>
      <c r="E29" s="120"/>
      <c r="F29" s="120"/>
      <c r="G29" s="120"/>
      <c r="H29" s="120"/>
      <c r="I29" s="407" t="str">
        <f t="shared" si="0"/>
        <v>◄</v>
      </c>
      <c r="J29" s="448">
        <v>1</v>
      </c>
      <c r="K29" s="443">
        <f t="shared" si="7"/>
        <v>0</v>
      </c>
      <c r="L29" s="17">
        <f t="shared" si="2"/>
        <v>1</v>
      </c>
      <c r="M29" s="11">
        <f>(IF(F29&lt;&gt;"",1/3,0)+IF(G29&lt;&gt;"",2/3,0)+IF(H29&lt;&gt;"",1,0))*J$28*20*L29/SUM(L$29:L$35)</f>
        <v>0</v>
      </c>
      <c r="O29" s="440">
        <f t="shared" si="6"/>
        <v>0</v>
      </c>
    </row>
    <row r="30" spans="1:15" ht="22.5" customHeight="1" x14ac:dyDescent="0.4">
      <c r="A30" s="302" t="s">
        <v>82</v>
      </c>
      <c r="B30" s="304" t="s">
        <v>519</v>
      </c>
      <c r="C30" s="229" t="s">
        <v>93</v>
      </c>
      <c r="D30" s="114"/>
      <c r="E30" s="114"/>
      <c r="F30" s="114"/>
      <c r="G30" s="114"/>
      <c r="H30" s="114"/>
      <c r="I30" s="408" t="str">
        <f t="shared" si="0"/>
        <v>◄</v>
      </c>
      <c r="J30" s="448">
        <v>1</v>
      </c>
      <c r="K30" s="443">
        <f t="shared" si="7"/>
        <v>0</v>
      </c>
      <c r="L30" s="17">
        <f t="shared" si="2"/>
        <v>1</v>
      </c>
      <c r="M30" s="11">
        <f t="shared" ref="M30:M35" si="10">(IF(F30&lt;&gt;"",1/3,0)+IF(G30&lt;&gt;"",2/3,0)+IF(H30&lt;&gt;"",1,0))*J$28*20*L30/SUM(L$29:L$35)</f>
        <v>0</v>
      </c>
      <c r="O30" s="442">
        <f t="shared" si="6"/>
        <v>0</v>
      </c>
    </row>
    <row r="31" spans="1:15" ht="23.1" customHeight="1" x14ac:dyDescent="0.4">
      <c r="A31" s="302" t="s">
        <v>83</v>
      </c>
      <c r="B31" s="298" t="s">
        <v>520</v>
      </c>
      <c r="C31" s="301" t="s">
        <v>94</v>
      </c>
      <c r="D31" s="98"/>
      <c r="E31" s="98"/>
      <c r="F31" s="98"/>
      <c r="G31" s="98"/>
      <c r="H31" s="98"/>
      <c r="I31" s="408" t="str">
        <f t="shared" si="0"/>
        <v>◄</v>
      </c>
      <c r="J31" s="448">
        <v>1</v>
      </c>
      <c r="K31" s="443">
        <f t="shared" si="7"/>
        <v>0</v>
      </c>
      <c r="L31" s="17">
        <f t="shared" si="2"/>
        <v>1</v>
      </c>
      <c r="M31" s="11">
        <f t="shared" si="10"/>
        <v>0</v>
      </c>
      <c r="O31" s="442">
        <f t="shared" si="6"/>
        <v>0</v>
      </c>
    </row>
    <row r="32" spans="1:15" ht="14.1" customHeight="1" x14ac:dyDescent="0.4">
      <c r="A32" s="302" t="s">
        <v>84</v>
      </c>
      <c r="B32" s="304" t="s">
        <v>521</v>
      </c>
      <c r="C32" s="229" t="s">
        <v>95</v>
      </c>
      <c r="D32" s="114"/>
      <c r="E32" s="114"/>
      <c r="F32" s="114"/>
      <c r="G32" s="114"/>
      <c r="H32" s="114"/>
      <c r="I32" s="408" t="str">
        <f t="shared" si="0"/>
        <v>◄</v>
      </c>
      <c r="J32" s="448">
        <v>1</v>
      </c>
      <c r="K32" s="443">
        <f t="shared" si="7"/>
        <v>0</v>
      </c>
      <c r="L32" s="17">
        <f t="shared" si="2"/>
        <v>1</v>
      </c>
      <c r="M32" s="11">
        <f t="shared" si="10"/>
        <v>0</v>
      </c>
      <c r="O32" s="442">
        <f t="shared" si="6"/>
        <v>0</v>
      </c>
    </row>
    <row r="33" spans="1:15" ht="14.1" customHeight="1" x14ac:dyDescent="0.4">
      <c r="A33" s="302" t="s">
        <v>85</v>
      </c>
      <c r="B33" s="304" t="s">
        <v>522</v>
      </c>
      <c r="C33" s="301" t="s">
        <v>96</v>
      </c>
      <c r="D33" s="98"/>
      <c r="E33" s="98"/>
      <c r="F33" s="98"/>
      <c r="G33" s="98"/>
      <c r="H33" s="98"/>
      <c r="I33" s="408" t="str">
        <f t="shared" si="0"/>
        <v>◄</v>
      </c>
      <c r="J33" s="448">
        <v>1</v>
      </c>
      <c r="K33" s="443">
        <f t="shared" si="7"/>
        <v>0</v>
      </c>
      <c r="L33" s="17">
        <f t="shared" si="2"/>
        <v>1</v>
      </c>
      <c r="M33" s="11">
        <f t="shared" si="10"/>
        <v>0</v>
      </c>
      <c r="O33" s="442">
        <f t="shared" si="6"/>
        <v>0</v>
      </c>
    </row>
    <row r="34" spans="1:15" ht="14.1" customHeight="1" x14ac:dyDescent="0.4">
      <c r="A34" s="302" t="s">
        <v>86</v>
      </c>
      <c r="B34" s="304" t="s">
        <v>523</v>
      </c>
      <c r="C34" s="229" t="s">
        <v>97</v>
      </c>
      <c r="D34" s="114"/>
      <c r="E34" s="114"/>
      <c r="F34" s="114"/>
      <c r="G34" s="114"/>
      <c r="H34" s="114"/>
      <c r="I34" s="408" t="str">
        <f t="shared" si="0"/>
        <v>◄</v>
      </c>
      <c r="J34" s="448">
        <v>1</v>
      </c>
      <c r="K34" s="443">
        <f t="shared" si="7"/>
        <v>0</v>
      </c>
      <c r="L34" s="17">
        <f t="shared" si="2"/>
        <v>1</v>
      </c>
      <c r="M34" s="11">
        <f t="shared" si="10"/>
        <v>0</v>
      </c>
      <c r="O34" s="442">
        <f t="shared" si="6"/>
        <v>0</v>
      </c>
    </row>
    <row r="35" spans="1:15" ht="14.1" customHeight="1" thickBot="1" x14ac:dyDescent="0.45">
      <c r="A35" s="303" t="s">
        <v>87</v>
      </c>
      <c r="B35" s="305" t="s">
        <v>524</v>
      </c>
      <c r="C35" s="231" t="s">
        <v>98</v>
      </c>
      <c r="D35" s="79"/>
      <c r="E35" s="79"/>
      <c r="F35" s="79"/>
      <c r="G35" s="79"/>
      <c r="H35" s="79"/>
      <c r="I35" s="409" t="str">
        <f t="shared" si="0"/>
        <v>◄</v>
      </c>
      <c r="J35" s="448">
        <v>1</v>
      </c>
      <c r="K35" s="443">
        <f t="shared" si="7"/>
        <v>0</v>
      </c>
      <c r="L35" s="17">
        <f t="shared" si="2"/>
        <v>1</v>
      </c>
      <c r="M35" s="11">
        <f t="shared" si="10"/>
        <v>0</v>
      </c>
      <c r="O35" s="444">
        <f t="shared" si="6"/>
        <v>0</v>
      </c>
    </row>
    <row r="36" spans="1:15" ht="14.1" customHeight="1" thickBot="1" x14ac:dyDescent="0.45">
      <c r="A36" s="669" t="s">
        <v>52</v>
      </c>
      <c r="B36" s="670"/>
      <c r="C36" s="670"/>
      <c r="D36" s="670"/>
      <c r="E36" s="670"/>
      <c r="F36" s="670"/>
      <c r="G36" s="670"/>
      <c r="H36" s="670"/>
      <c r="I36" s="671"/>
      <c r="J36" s="450">
        <v>0.17499999999999999</v>
      </c>
      <c r="K36" s="451">
        <f>SUM(K37:K47)</f>
        <v>0</v>
      </c>
      <c r="L36" s="28">
        <f>SUM(L37:L47)</f>
        <v>11</v>
      </c>
      <c r="M36" s="16">
        <f>SUM(M37:M47)</f>
        <v>0</v>
      </c>
      <c r="O36" s="243"/>
    </row>
    <row r="37" spans="1:15" ht="23.7" customHeight="1" x14ac:dyDescent="0.4">
      <c r="A37" s="68" t="s">
        <v>99</v>
      </c>
      <c r="B37" s="246" t="s">
        <v>525</v>
      </c>
      <c r="C37" s="244" t="s">
        <v>123</v>
      </c>
      <c r="D37" s="120"/>
      <c r="E37" s="120"/>
      <c r="F37" s="120"/>
      <c r="G37" s="120"/>
      <c r="H37" s="120"/>
      <c r="I37" s="407" t="str">
        <f t="shared" si="0"/>
        <v>◄</v>
      </c>
      <c r="J37" s="448">
        <v>1</v>
      </c>
      <c r="K37" s="443">
        <f t="shared" si="7"/>
        <v>0</v>
      </c>
      <c r="L37" s="17">
        <f t="shared" si="2"/>
        <v>1</v>
      </c>
      <c r="M37" s="11">
        <f>(IF(F37&lt;&gt;"",1/3,0)+IF(G37&lt;&gt;"",2/3,0)+IF(H37&lt;&gt;"",1,0))*J$36*20*L37/SUM(L$37:L$47)</f>
        <v>0</v>
      </c>
      <c r="O37" s="440">
        <f t="shared" si="6"/>
        <v>0</v>
      </c>
    </row>
    <row r="38" spans="1:15" ht="25.2" customHeight="1" x14ac:dyDescent="0.4">
      <c r="A38" s="302" t="s">
        <v>100</v>
      </c>
      <c r="B38" s="301" t="s">
        <v>526</v>
      </c>
      <c r="C38" s="229" t="s">
        <v>103</v>
      </c>
      <c r="D38" s="114"/>
      <c r="E38" s="114"/>
      <c r="F38" s="114"/>
      <c r="G38" s="114"/>
      <c r="H38" s="114"/>
      <c r="I38" s="408" t="str">
        <f t="shared" si="0"/>
        <v>◄</v>
      </c>
      <c r="J38" s="448">
        <v>1</v>
      </c>
      <c r="K38" s="443">
        <f t="shared" si="7"/>
        <v>0</v>
      </c>
      <c r="L38" s="17">
        <f t="shared" si="2"/>
        <v>1</v>
      </c>
      <c r="M38" s="11">
        <f t="shared" ref="M38:M47" si="11">(IF(F38&lt;&gt;"",1/3,0)+IF(G38&lt;&gt;"",2/3,0)+IF(H38&lt;&gt;"",1,0))*J$36*20*L38/SUM(L$37:L$47)</f>
        <v>0</v>
      </c>
      <c r="O38" s="442">
        <f t="shared" si="6"/>
        <v>0</v>
      </c>
    </row>
    <row r="39" spans="1:15" ht="14.1" customHeight="1" x14ac:dyDescent="0.4">
      <c r="A39" s="677" t="s">
        <v>101</v>
      </c>
      <c r="B39" s="676" t="s">
        <v>527</v>
      </c>
      <c r="C39" s="301" t="s">
        <v>104</v>
      </c>
      <c r="D39" s="98"/>
      <c r="E39" s="98"/>
      <c r="F39" s="98"/>
      <c r="G39" s="98"/>
      <c r="H39" s="98"/>
      <c r="I39" s="408" t="str">
        <f t="shared" si="0"/>
        <v>◄</v>
      </c>
      <c r="J39" s="448">
        <v>1</v>
      </c>
      <c r="K39" s="655">
        <f>SUM(M39:M42)</f>
        <v>0</v>
      </c>
      <c r="L39" s="17">
        <f t="shared" si="2"/>
        <v>1</v>
      </c>
      <c r="M39" s="11">
        <f t="shared" si="11"/>
        <v>0</v>
      </c>
      <c r="O39" s="442">
        <f t="shared" si="6"/>
        <v>0</v>
      </c>
    </row>
    <row r="40" spans="1:15" ht="24.3" customHeight="1" x14ac:dyDescent="0.4">
      <c r="A40" s="677"/>
      <c r="B40" s="676"/>
      <c r="C40" s="229" t="s">
        <v>105</v>
      </c>
      <c r="D40" s="114"/>
      <c r="E40" s="114"/>
      <c r="F40" s="114"/>
      <c r="G40" s="114"/>
      <c r="H40" s="114"/>
      <c r="I40" s="408" t="str">
        <f t="shared" si="0"/>
        <v>◄</v>
      </c>
      <c r="J40" s="448">
        <v>1</v>
      </c>
      <c r="K40" s="679"/>
      <c r="L40" s="17">
        <f t="shared" si="2"/>
        <v>1</v>
      </c>
      <c r="M40" s="11">
        <f t="shared" si="11"/>
        <v>0</v>
      </c>
      <c r="O40" s="442">
        <f t="shared" si="6"/>
        <v>0</v>
      </c>
    </row>
    <row r="41" spans="1:15" ht="25.2" customHeight="1" x14ac:dyDescent="0.4">
      <c r="A41" s="677"/>
      <c r="B41" s="676"/>
      <c r="C41" s="301" t="s">
        <v>106</v>
      </c>
      <c r="D41" s="98"/>
      <c r="E41" s="98"/>
      <c r="F41" s="98"/>
      <c r="G41" s="98"/>
      <c r="H41" s="98"/>
      <c r="I41" s="408" t="str">
        <f t="shared" si="0"/>
        <v>◄</v>
      </c>
      <c r="J41" s="448">
        <v>1</v>
      </c>
      <c r="K41" s="679"/>
      <c r="L41" s="17">
        <f t="shared" si="2"/>
        <v>1</v>
      </c>
      <c r="M41" s="11">
        <f t="shared" si="11"/>
        <v>0</v>
      </c>
      <c r="O41" s="442">
        <f t="shared" si="6"/>
        <v>0</v>
      </c>
    </row>
    <row r="42" spans="1:15" ht="11.7" customHeight="1" x14ac:dyDescent="0.4">
      <c r="A42" s="677"/>
      <c r="B42" s="676"/>
      <c r="C42" s="229" t="s">
        <v>342</v>
      </c>
      <c r="D42" s="114"/>
      <c r="E42" s="114"/>
      <c r="F42" s="114"/>
      <c r="G42" s="114"/>
      <c r="H42" s="114"/>
      <c r="I42" s="408" t="str">
        <f t="shared" si="0"/>
        <v>◄</v>
      </c>
      <c r="J42" s="448">
        <v>1</v>
      </c>
      <c r="K42" s="656"/>
      <c r="L42" s="17">
        <f t="shared" si="2"/>
        <v>1</v>
      </c>
      <c r="M42" s="11">
        <f t="shared" si="11"/>
        <v>0</v>
      </c>
      <c r="O42" s="442">
        <f t="shared" si="6"/>
        <v>0</v>
      </c>
    </row>
    <row r="43" spans="1:15" ht="13.8" customHeight="1" x14ac:dyDescent="0.4">
      <c r="A43" s="677" t="s">
        <v>102</v>
      </c>
      <c r="B43" s="676" t="s">
        <v>309</v>
      </c>
      <c r="C43" s="301" t="s">
        <v>343</v>
      </c>
      <c r="D43" s="98"/>
      <c r="E43" s="98"/>
      <c r="F43" s="98"/>
      <c r="G43" s="98"/>
      <c r="H43" s="98"/>
      <c r="I43" s="408" t="str">
        <f t="shared" si="0"/>
        <v>◄</v>
      </c>
      <c r="J43" s="448">
        <v>1</v>
      </c>
      <c r="K43" s="655">
        <f>SUM(M10:M11)</f>
        <v>0</v>
      </c>
      <c r="L43" s="17">
        <f t="shared" si="2"/>
        <v>1</v>
      </c>
      <c r="M43" s="11">
        <f t="shared" si="11"/>
        <v>0</v>
      </c>
      <c r="O43" s="442">
        <f t="shared" si="6"/>
        <v>0</v>
      </c>
    </row>
    <row r="44" spans="1:15" ht="20.7" customHeight="1" x14ac:dyDescent="0.4">
      <c r="A44" s="677"/>
      <c r="B44" s="676"/>
      <c r="C44" s="229" t="s">
        <v>107</v>
      </c>
      <c r="D44" s="114"/>
      <c r="E44" s="114"/>
      <c r="F44" s="114"/>
      <c r="G44" s="114"/>
      <c r="H44" s="114"/>
      <c r="I44" s="408" t="str">
        <f t="shared" si="0"/>
        <v>◄</v>
      </c>
      <c r="J44" s="448">
        <v>1</v>
      </c>
      <c r="K44" s="656"/>
      <c r="L44" s="17">
        <f t="shared" si="2"/>
        <v>1</v>
      </c>
      <c r="M44" s="11">
        <f t="shared" si="11"/>
        <v>0</v>
      </c>
      <c r="O44" s="442">
        <f t="shared" si="6"/>
        <v>0</v>
      </c>
    </row>
    <row r="45" spans="1:15" ht="14.1" customHeight="1" x14ac:dyDescent="0.4">
      <c r="A45" s="302" t="s">
        <v>108</v>
      </c>
      <c r="B45" s="301" t="s">
        <v>528</v>
      </c>
      <c r="C45" s="248" t="s">
        <v>109</v>
      </c>
      <c r="D45" s="98"/>
      <c r="E45" s="98"/>
      <c r="F45" s="98"/>
      <c r="G45" s="98"/>
      <c r="H45" s="98"/>
      <c r="I45" s="408" t="str">
        <f t="shared" si="0"/>
        <v>◄</v>
      </c>
      <c r="J45" s="448">
        <v>1</v>
      </c>
      <c r="K45" s="449">
        <f t="shared" si="7"/>
        <v>0</v>
      </c>
      <c r="L45" s="17">
        <f t="shared" si="2"/>
        <v>1</v>
      </c>
      <c r="M45" s="11">
        <f t="shared" si="11"/>
        <v>0</v>
      </c>
      <c r="O45" s="442">
        <f t="shared" si="6"/>
        <v>0</v>
      </c>
    </row>
    <row r="46" spans="1:15" ht="14.1" customHeight="1" x14ac:dyDescent="0.4">
      <c r="A46" s="677" t="s">
        <v>110</v>
      </c>
      <c r="B46" s="680" t="s">
        <v>529</v>
      </c>
      <c r="C46" s="229" t="s">
        <v>111</v>
      </c>
      <c r="D46" s="114"/>
      <c r="E46" s="114"/>
      <c r="F46" s="114"/>
      <c r="G46" s="114"/>
      <c r="H46" s="114"/>
      <c r="I46" s="408" t="str">
        <f t="shared" si="0"/>
        <v>◄</v>
      </c>
      <c r="J46" s="448">
        <v>1</v>
      </c>
      <c r="K46" s="655">
        <f>SUM(M46:M47)</f>
        <v>0</v>
      </c>
      <c r="L46" s="17">
        <f t="shared" si="2"/>
        <v>1</v>
      </c>
      <c r="M46" s="11">
        <f t="shared" si="11"/>
        <v>0</v>
      </c>
      <c r="O46" s="442">
        <f t="shared" si="6"/>
        <v>0</v>
      </c>
    </row>
    <row r="47" spans="1:15" ht="14.1" customHeight="1" thickBot="1" x14ac:dyDescent="0.45">
      <c r="A47" s="678"/>
      <c r="B47" s="681"/>
      <c r="C47" s="245" t="s">
        <v>124</v>
      </c>
      <c r="D47" s="79"/>
      <c r="E47" s="79"/>
      <c r="F47" s="79"/>
      <c r="G47" s="79"/>
      <c r="H47" s="79"/>
      <c r="I47" s="409" t="str">
        <f t="shared" si="0"/>
        <v>◄</v>
      </c>
      <c r="J47" s="448">
        <v>1</v>
      </c>
      <c r="K47" s="672"/>
      <c r="L47" s="17">
        <f t="shared" si="2"/>
        <v>1</v>
      </c>
      <c r="M47" s="11">
        <f t="shared" si="11"/>
        <v>0</v>
      </c>
      <c r="O47" s="444">
        <f t="shared" si="6"/>
        <v>0</v>
      </c>
    </row>
    <row r="48" spans="1:15" ht="14.1" customHeight="1" thickBot="1" x14ac:dyDescent="0.45">
      <c r="A48" s="669" t="s">
        <v>567</v>
      </c>
      <c r="B48" s="670"/>
      <c r="C48" s="670"/>
      <c r="D48" s="670"/>
      <c r="E48" s="670"/>
      <c r="F48" s="670"/>
      <c r="G48" s="670"/>
      <c r="H48" s="670"/>
      <c r="I48" s="671"/>
      <c r="J48" s="450">
        <v>0.17499999999999999</v>
      </c>
      <c r="K48" s="447">
        <f>SUM(K49:K55)</f>
        <v>0</v>
      </c>
      <c r="L48" s="28">
        <f>SUM(L49:L55)</f>
        <v>7</v>
      </c>
      <c r="M48" s="437">
        <f>SUM(M49:M55)</f>
        <v>0</v>
      </c>
      <c r="O48" s="243"/>
    </row>
    <row r="49" spans="1:15" ht="23.7" customHeight="1" x14ac:dyDescent="0.4">
      <c r="A49" s="68" t="s">
        <v>112</v>
      </c>
      <c r="B49" s="246" t="s">
        <v>530</v>
      </c>
      <c r="C49" s="244" t="s">
        <v>119</v>
      </c>
      <c r="D49" s="120"/>
      <c r="E49" s="120"/>
      <c r="F49" s="120"/>
      <c r="G49" s="120"/>
      <c r="H49" s="120"/>
      <c r="I49" s="407" t="str">
        <f t="shared" si="0"/>
        <v>◄</v>
      </c>
      <c r="J49" s="448">
        <v>1</v>
      </c>
      <c r="K49" s="443">
        <f t="shared" si="7"/>
        <v>0</v>
      </c>
      <c r="L49" s="17">
        <f t="shared" si="2"/>
        <v>1</v>
      </c>
      <c r="M49" s="11">
        <f>(IF(F49&lt;&gt;"",1/3,0)+IF(G49&lt;&gt;"",2/3,0)+IF(H49&lt;&gt;"",1,0))*J$48*20*L49/SUM(L$49:L$55)</f>
        <v>0</v>
      </c>
      <c r="O49" s="440">
        <f t="shared" si="6"/>
        <v>0</v>
      </c>
    </row>
    <row r="50" spans="1:15" ht="14.1" customHeight="1" x14ac:dyDescent="0.4">
      <c r="A50" s="302" t="s">
        <v>113</v>
      </c>
      <c r="B50" s="304" t="s">
        <v>531</v>
      </c>
      <c r="C50" s="229" t="s">
        <v>120</v>
      </c>
      <c r="D50" s="114"/>
      <c r="E50" s="114"/>
      <c r="F50" s="114"/>
      <c r="G50" s="114"/>
      <c r="H50" s="114"/>
      <c r="I50" s="408" t="str">
        <f t="shared" si="0"/>
        <v>◄</v>
      </c>
      <c r="J50" s="448">
        <v>1</v>
      </c>
      <c r="K50" s="449">
        <f t="shared" si="7"/>
        <v>0</v>
      </c>
      <c r="L50" s="17">
        <f t="shared" si="2"/>
        <v>1</v>
      </c>
      <c r="M50" s="11">
        <f t="shared" ref="M50:M55" si="12">(IF(F50&lt;&gt;"",1/3,0)+IF(G50&lt;&gt;"",2/3,0)+IF(H50&lt;&gt;"",1,0))*J$48*20*L50/SUM(L$49:L$55)</f>
        <v>0</v>
      </c>
      <c r="O50" s="442">
        <f t="shared" si="6"/>
        <v>0</v>
      </c>
    </row>
    <row r="51" spans="1:15" ht="24" customHeight="1" x14ac:dyDescent="0.4">
      <c r="A51" s="302" t="s">
        <v>114</v>
      </c>
      <c r="B51" s="301" t="s">
        <v>532</v>
      </c>
      <c r="C51" s="301" t="s">
        <v>121</v>
      </c>
      <c r="D51" s="98"/>
      <c r="E51" s="98"/>
      <c r="F51" s="98"/>
      <c r="G51" s="98"/>
      <c r="H51" s="98"/>
      <c r="I51" s="408" t="str">
        <f t="shared" si="0"/>
        <v>◄</v>
      </c>
      <c r="J51" s="448">
        <v>1</v>
      </c>
      <c r="K51" s="449">
        <f t="shared" si="7"/>
        <v>0</v>
      </c>
      <c r="L51" s="17">
        <f t="shared" si="2"/>
        <v>1</v>
      </c>
      <c r="M51" s="11">
        <f t="shared" si="12"/>
        <v>0</v>
      </c>
      <c r="O51" s="442">
        <f t="shared" si="6"/>
        <v>0</v>
      </c>
    </row>
    <row r="52" spans="1:15" ht="14.1" customHeight="1" x14ac:dyDescent="0.4">
      <c r="A52" s="302" t="s">
        <v>115</v>
      </c>
      <c r="B52" s="304" t="s">
        <v>533</v>
      </c>
      <c r="C52" s="242" t="s">
        <v>122</v>
      </c>
      <c r="D52" s="114"/>
      <c r="E52" s="114"/>
      <c r="F52" s="114"/>
      <c r="G52" s="114"/>
      <c r="H52" s="114"/>
      <c r="I52" s="408" t="str">
        <f t="shared" si="0"/>
        <v>◄</v>
      </c>
      <c r="J52" s="448">
        <v>1</v>
      </c>
      <c r="K52" s="449">
        <f t="shared" si="7"/>
        <v>0</v>
      </c>
      <c r="L52" s="17">
        <f t="shared" si="2"/>
        <v>1</v>
      </c>
      <c r="M52" s="11">
        <f t="shared" si="12"/>
        <v>0</v>
      </c>
      <c r="O52" s="442">
        <f t="shared" si="6"/>
        <v>0</v>
      </c>
    </row>
    <row r="53" spans="1:15" ht="36" customHeight="1" x14ac:dyDescent="0.4">
      <c r="A53" s="302" t="s">
        <v>116</v>
      </c>
      <c r="B53" s="298" t="s">
        <v>534</v>
      </c>
      <c r="C53" s="301" t="s">
        <v>344</v>
      </c>
      <c r="D53" s="98"/>
      <c r="E53" s="98"/>
      <c r="F53" s="98"/>
      <c r="G53" s="98"/>
      <c r="H53" s="98"/>
      <c r="I53" s="408" t="str">
        <f t="shared" si="0"/>
        <v>◄</v>
      </c>
      <c r="J53" s="448">
        <v>1</v>
      </c>
      <c r="K53" s="449">
        <f t="shared" si="7"/>
        <v>0</v>
      </c>
      <c r="L53" s="17">
        <f t="shared" si="2"/>
        <v>1</v>
      </c>
      <c r="M53" s="11">
        <f t="shared" si="12"/>
        <v>0</v>
      </c>
      <c r="O53" s="442">
        <f t="shared" si="6"/>
        <v>0</v>
      </c>
    </row>
    <row r="54" spans="1:15" ht="14.1" customHeight="1" x14ac:dyDescent="0.4">
      <c r="A54" s="302" t="s">
        <v>117</v>
      </c>
      <c r="B54" s="304" t="s">
        <v>535</v>
      </c>
      <c r="C54" s="242" t="s">
        <v>98</v>
      </c>
      <c r="D54" s="114"/>
      <c r="E54" s="114"/>
      <c r="F54" s="114"/>
      <c r="G54" s="114"/>
      <c r="H54" s="114"/>
      <c r="I54" s="408" t="str">
        <f t="shared" si="0"/>
        <v>◄</v>
      </c>
      <c r="J54" s="448">
        <v>1</v>
      </c>
      <c r="K54" s="449">
        <f t="shared" si="7"/>
        <v>0</v>
      </c>
      <c r="L54" s="17">
        <f t="shared" si="2"/>
        <v>1</v>
      </c>
      <c r="M54" s="11">
        <f t="shared" si="12"/>
        <v>0</v>
      </c>
      <c r="O54" s="442">
        <f t="shared" si="6"/>
        <v>0</v>
      </c>
    </row>
    <row r="55" spans="1:15" ht="14.1" customHeight="1" thickBot="1" x14ac:dyDescent="0.45">
      <c r="A55" s="81" t="s">
        <v>118</v>
      </c>
      <c r="B55" s="249" t="s">
        <v>536</v>
      </c>
      <c r="C55" s="250" t="s">
        <v>345</v>
      </c>
      <c r="D55" s="99"/>
      <c r="E55" s="99"/>
      <c r="F55" s="99"/>
      <c r="G55" s="99"/>
      <c r="H55" s="99"/>
      <c r="I55" s="410" t="str">
        <f t="shared" si="0"/>
        <v>◄</v>
      </c>
      <c r="J55" s="448">
        <v>1</v>
      </c>
      <c r="K55" s="452">
        <f t="shared" si="7"/>
        <v>0</v>
      </c>
      <c r="L55" s="17">
        <f t="shared" si="2"/>
        <v>1</v>
      </c>
      <c r="M55" s="11">
        <f t="shared" si="12"/>
        <v>0</v>
      </c>
      <c r="O55" s="444">
        <f t="shared" si="6"/>
        <v>0</v>
      </c>
    </row>
    <row r="56" spans="1:15" ht="14.1" customHeight="1" x14ac:dyDescent="0.4">
      <c r="A56" s="1"/>
      <c r="B56" s="2"/>
      <c r="C56" s="23" t="s">
        <v>267</v>
      </c>
      <c r="D56" s="3"/>
      <c r="E56" s="644">
        <f>L6/SUM(J7:J12)</f>
        <v>1</v>
      </c>
      <c r="F56" s="644"/>
      <c r="G56" s="644"/>
      <c r="H56" s="644"/>
      <c r="I56" s="8"/>
      <c r="J56" s="453">
        <f>J6+J13+J17+J21+J28+J36+J48</f>
        <v>1</v>
      </c>
      <c r="K56" s="7"/>
      <c r="L56" s="7"/>
      <c r="O56" s="243">
        <f>SUM(O7:O55)</f>
        <v>0</v>
      </c>
    </row>
    <row r="57" spans="1:15" ht="14.1" customHeight="1" x14ac:dyDescent="0.4">
      <c r="A57" s="1"/>
      <c r="B57" s="2"/>
      <c r="C57" s="23" t="s">
        <v>268</v>
      </c>
      <c r="D57" s="3"/>
      <c r="E57" s="645">
        <f>L13/SUM(J14:J16)</f>
        <v>1</v>
      </c>
      <c r="F57" s="645"/>
      <c r="G57" s="645"/>
      <c r="H57" s="645"/>
      <c r="I57" s="8"/>
      <c r="J57" s="7"/>
      <c r="K57" s="7"/>
      <c r="L57" s="7"/>
      <c r="O57" s="243"/>
    </row>
    <row r="58" spans="1:15" ht="14.1" customHeight="1" x14ac:dyDescent="0.4">
      <c r="A58" s="1"/>
      <c r="B58" s="2"/>
      <c r="C58" s="23" t="s">
        <v>269</v>
      </c>
      <c r="D58" s="3"/>
      <c r="E58" s="645">
        <f>L17/SUM(J18:J20)</f>
        <v>1</v>
      </c>
      <c r="F58" s="645"/>
      <c r="G58" s="645"/>
      <c r="H58" s="645"/>
      <c r="I58" s="8"/>
      <c r="J58" s="7"/>
      <c r="K58" s="7"/>
      <c r="L58" s="454"/>
      <c r="O58" s="243"/>
    </row>
    <row r="59" spans="1:15" ht="14.1" customHeight="1" x14ac:dyDescent="0.4">
      <c r="A59" s="1"/>
      <c r="B59" s="2"/>
      <c r="C59" s="23" t="s">
        <v>270</v>
      </c>
      <c r="D59" s="3"/>
      <c r="E59" s="645">
        <f>L21/SUM(J22:J27)</f>
        <v>1</v>
      </c>
      <c r="F59" s="645"/>
      <c r="G59" s="645"/>
      <c r="H59" s="645"/>
      <c r="I59" s="8"/>
      <c r="J59" s="7"/>
      <c r="K59" s="7"/>
      <c r="L59" s="7"/>
      <c r="O59" s="243"/>
    </row>
    <row r="60" spans="1:15" ht="14.1" customHeight="1" x14ac:dyDescent="0.4">
      <c r="A60" s="1"/>
      <c r="B60" s="2"/>
      <c r="C60" s="23" t="s">
        <v>271</v>
      </c>
      <c r="D60" s="3"/>
      <c r="E60" s="645">
        <f>L28/SUM(J29:J35)</f>
        <v>1</v>
      </c>
      <c r="F60" s="645"/>
      <c r="G60" s="645"/>
      <c r="H60" s="645"/>
      <c r="I60" s="8"/>
      <c r="J60" s="7"/>
      <c r="K60" s="7"/>
      <c r="L60" s="7"/>
      <c r="O60" s="243"/>
    </row>
    <row r="61" spans="1:15" ht="14.1" customHeight="1" x14ac:dyDescent="0.4">
      <c r="A61" s="1"/>
      <c r="B61" s="2"/>
      <c r="C61" s="23" t="s">
        <v>272</v>
      </c>
      <c r="D61" s="3"/>
      <c r="E61" s="645">
        <f>L36/SUM(J37:J47)</f>
        <v>1</v>
      </c>
      <c r="F61" s="645"/>
      <c r="G61" s="645"/>
      <c r="H61" s="645"/>
      <c r="I61" s="8"/>
      <c r="J61" s="7"/>
      <c r="K61" s="7"/>
      <c r="L61" s="7"/>
      <c r="O61" s="243"/>
    </row>
    <row r="62" spans="1:15" ht="14.1" customHeight="1" x14ac:dyDescent="0.4">
      <c r="A62" s="1"/>
      <c r="B62" s="2"/>
      <c r="C62" s="23" t="s">
        <v>273</v>
      </c>
      <c r="D62" s="3"/>
      <c r="E62" s="645">
        <f>L48/SUM(J49:J55)</f>
        <v>1</v>
      </c>
      <c r="F62" s="645"/>
      <c r="G62" s="645"/>
      <c r="H62" s="645"/>
      <c r="I62" s="8"/>
      <c r="J62" s="18"/>
      <c r="K62" s="18"/>
      <c r="L62" s="7"/>
    </row>
    <row r="63" spans="1:15" ht="14.1" customHeight="1" thickBot="1" x14ac:dyDescent="0.45">
      <c r="A63" s="176"/>
      <c r="B63" s="177"/>
      <c r="C63" s="178" t="s">
        <v>364</v>
      </c>
      <c r="D63" s="9"/>
      <c r="E63" s="646" t="str">
        <f>IF(OR(E56&lt;0.5,E57&lt;0.5,E58&lt;0.5,E59&lt;0.5,E60&lt;0.5,E61&lt;0.5,E62&lt;0.5),"Tx&lt;50",IF(O56&lt;&gt;43,"Erreur",(K6+K13+K17+K21+K28+K36+K48)))</f>
        <v>Erreur</v>
      </c>
      <c r="F63" s="646"/>
      <c r="G63" s="560" t="s">
        <v>14</v>
      </c>
      <c r="H63" s="560"/>
      <c r="I63" s="10"/>
    </row>
    <row r="64" spans="1:15" ht="14.1" customHeight="1" thickBot="1" x14ac:dyDescent="0.45">
      <c r="A64" s="1"/>
      <c r="B64" s="2"/>
      <c r="C64" s="5" t="s">
        <v>15</v>
      </c>
      <c r="D64" s="331"/>
      <c r="E64" s="647"/>
      <c r="F64" s="647"/>
      <c r="G64" s="563" t="s">
        <v>9</v>
      </c>
      <c r="H64" s="563"/>
      <c r="I64" s="332"/>
      <c r="K64" s="455"/>
    </row>
    <row r="65" spans="1:26" ht="14.1" customHeight="1" thickBot="1" x14ac:dyDescent="0.45">
      <c r="A65" s="1"/>
      <c r="B65" s="2"/>
      <c r="C65" s="65" t="s">
        <v>16</v>
      </c>
      <c r="E65" s="648">
        <f>((E64/20)*60)</f>
        <v>0</v>
      </c>
      <c r="F65" s="648"/>
      <c r="G65" s="566" t="s">
        <v>200</v>
      </c>
      <c r="H65" s="566"/>
      <c r="I65" s="327"/>
    </row>
    <row r="66" spans="1:26" ht="14.1" customHeight="1" x14ac:dyDescent="0.4">
      <c r="A66" s="634" t="s">
        <v>21</v>
      </c>
      <c r="B66" s="634"/>
      <c r="C66" s="634"/>
      <c r="D66" s="634"/>
      <c r="E66" s="634"/>
      <c r="F66" s="634"/>
      <c r="G66" s="634"/>
      <c r="H66" s="634"/>
      <c r="I66" s="332"/>
    </row>
    <row r="67" spans="1:26" ht="14.1" customHeight="1" x14ac:dyDescent="0.4">
      <c r="A67" s="333"/>
      <c r="B67" s="333"/>
      <c r="C67" s="406"/>
      <c r="D67" s="406"/>
      <c r="E67" s="406"/>
      <c r="F67" s="406"/>
      <c r="G67" s="406"/>
      <c r="H67" s="406"/>
      <c r="I67" s="334"/>
    </row>
    <row r="68" spans="1:26" ht="15" customHeight="1" x14ac:dyDescent="0.4">
      <c r="A68" s="583" t="s">
        <v>17</v>
      </c>
      <c r="B68" s="583"/>
      <c r="C68" s="583"/>
      <c r="D68" s="583"/>
      <c r="E68" s="583"/>
      <c r="F68" s="583"/>
      <c r="G68" s="583"/>
      <c r="H68" s="583"/>
      <c r="I68" s="335"/>
    </row>
    <row r="69" spans="1:26" ht="84.85" customHeight="1" thickBot="1" x14ac:dyDescent="0.45">
      <c r="A69" s="584"/>
      <c r="B69" s="584"/>
      <c r="C69" s="584"/>
      <c r="D69" s="584"/>
      <c r="E69" s="584"/>
      <c r="F69" s="584"/>
      <c r="G69" s="584"/>
      <c r="H69" s="584"/>
      <c r="I69" s="336"/>
    </row>
    <row r="70" spans="1:26" ht="15.9" customHeight="1" thickBot="1" x14ac:dyDescent="0.45">
      <c r="A70" s="567"/>
      <c r="B70" s="567"/>
      <c r="C70" s="567"/>
      <c r="D70" s="567"/>
      <c r="E70" s="567"/>
      <c r="F70" s="567"/>
      <c r="G70" s="567"/>
      <c r="H70" s="567"/>
      <c r="I70" s="337"/>
    </row>
    <row r="71" spans="1:26" ht="15" customHeight="1" x14ac:dyDescent="0.4">
      <c r="A71" s="555" t="s">
        <v>18</v>
      </c>
      <c r="B71" s="555"/>
      <c r="C71" s="556" t="s">
        <v>19</v>
      </c>
      <c r="D71" s="557"/>
      <c r="E71" s="557"/>
      <c r="F71" s="557"/>
      <c r="G71" s="557"/>
      <c r="H71" s="558"/>
      <c r="I71" s="338"/>
    </row>
    <row r="72" spans="1:26" ht="30.75" customHeight="1" x14ac:dyDescent="0.4">
      <c r="A72" s="653"/>
      <c r="B72" s="653"/>
      <c r="C72" s="641"/>
      <c r="D72" s="642"/>
      <c r="E72" s="642"/>
      <c r="F72" s="642"/>
      <c r="G72" s="642"/>
      <c r="H72" s="643"/>
      <c r="I72" s="339"/>
    </row>
    <row r="73" spans="1:26" ht="30.75" customHeight="1" x14ac:dyDescent="0.4">
      <c r="A73" s="653"/>
      <c r="B73" s="653"/>
      <c r="C73" s="641"/>
      <c r="D73" s="642"/>
      <c r="E73" s="642"/>
      <c r="F73" s="642"/>
      <c r="G73" s="642"/>
      <c r="H73" s="643"/>
    </row>
    <row r="74" spans="1:26" ht="30.75" customHeight="1" x14ac:dyDescent="0.4">
      <c r="A74" s="654"/>
      <c r="B74" s="654"/>
      <c r="C74" s="641"/>
      <c r="D74" s="642"/>
      <c r="E74" s="642"/>
      <c r="F74" s="642"/>
      <c r="G74" s="642"/>
      <c r="H74" s="643"/>
    </row>
    <row r="75" spans="1:26" ht="30.75" customHeight="1" x14ac:dyDescent="0.4">
      <c r="A75" s="653"/>
      <c r="B75" s="653"/>
      <c r="C75" s="641"/>
      <c r="D75" s="642"/>
      <c r="E75" s="642"/>
      <c r="F75" s="642"/>
      <c r="G75" s="642"/>
      <c r="H75" s="643"/>
      <c r="I75" s="318"/>
      <c r="J75" s="159"/>
      <c r="K75" s="159"/>
      <c r="L75" s="159"/>
      <c r="M75" s="159"/>
      <c r="R75" s="319"/>
      <c r="S75" s="319"/>
      <c r="T75" s="320"/>
      <c r="U75" s="310"/>
      <c r="V75" s="310"/>
      <c r="W75" s="310"/>
      <c r="X75" s="310"/>
      <c r="Y75" s="310"/>
      <c r="Z75" s="310"/>
    </row>
    <row r="76" spans="1:26" ht="30.75" customHeight="1" thickBot="1" x14ac:dyDescent="0.45">
      <c r="A76" s="652"/>
      <c r="B76" s="652"/>
      <c r="C76" s="649"/>
      <c r="D76" s="650"/>
      <c r="E76" s="650"/>
      <c r="F76" s="650"/>
      <c r="G76" s="650"/>
      <c r="H76" s="651"/>
      <c r="I76" s="318"/>
      <c r="J76" s="159"/>
      <c r="K76" s="159"/>
      <c r="L76" s="159"/>
      <c r="M76" s="159"/>
      <c r="R76" s="319"/>
      <c r="S76" s="319"/>
      <c r="T76" s="320"/>
      <c r="U76" s="310"/>
      <c r="V76" s="310"/>
      <c r="W76" s="310"/>
      <c r="X76" s="310"/>
      <c r="Y76" s="310"/>
      <c r="Z76" s="310"/>
    </row>
    <row r="77" spans="1:26" x14ac:dyDescent="0.4">
      <c r="E77" s="316"/>
      <c r="F77" s="316"/>
      <c r="G77" s="317"/>
      <c r="H77" s="318"/>
      <c r="I77" s="318"/>
      <c r="J77" s="159"/>
      <c r="K77" s="159"/>
      <c r="L77" s="159"/>
      <c r="M77" s="159"/>
      <c r="R77" s="319"/>
      <c r="S77" s="319"/>
      <c r="T77" s="320"/>
      <c r="U77" s="310"/>
      <c r="V77" s="310"/>
      <c r="W77" s="310"/>
      <c r="X77" s="310"/>
      <c r="Y77" s="310"/>
      <c r="Z77" s="310"/>
    </row>
    <row r="78" spans="1:26" ht="13.8" x14ac:dyDescent="0.45">
      <c r="B78" s="340"/>
      <c r="E78" s="316"/>
      <c r="F78" s="316"/>
      <c r="G78" s="317"/>
      <c r="H78" s="318"/>
      <c r="I78" s="318"/>
      <c r="J78" s="159"/>
      <c r="K78" s="159"/>
      <c r="L78" s="159"/>
      <c r="M78" s="159"/>
      <c r="R78" s="319"/>
      <c r="S78" s="319"/>
      <c r="T78" s="320"/>
      <c r="U78" s="310"/>
      <c r="V78" s="310"/>
      <c r="W78" s="310"/>
      <c r="X78" s="310"/>
      <c r="Y78" s="310"/>
      <c r="Z78" s="310"/>
    </row>
  </sheetData>
  <sheetProtection algorithmName="SHA-512" hashValue="6Icl07Kb3XRSis7R7sUmv1y+P92eJzg36hg17OTjt4ZwgrZlamv/FXRTFkYDJ6VP/+MT6W1pIVI7uEmGyj5gPA==" saltValue="z+3eCZT1FN0gj88/xA34Rg==" spinCount="100000" sheet="1" objects="1" scenarios="1" selectLockedCells="1"/>
  <mergeCells count="59">
    <mergeCell ref="K43:K44"/>
    <mergeCell ref="K46:K47"/>
    <mergeCell ref="E57:H57"/>
    <mergeCell ref="A48:I48"/>
    <mergeCell ref="A46:A47"/>
    <mergeCell ref="B46:B47"/>
    <mergeCell ref="B43:B44"/>
    <mergeCell ref="A43:A44"/>
    <mergeCell ref="A19:A20"/>
    <mergeCell ref="B19:B20"/>
    <mergeCell ref="A25:A26"/>
    <mergeCell ref="A21:I21"/>
    <mergeCell ref="K39:K42"/>
    <mergeCell ref="B39:B42"/>
    <mergeCell ref="A39:A42"/>
    <mergeCell ref="E58:H58"/>
    <mergeCell ref="K10:K11"/>
    <mergeCell ref="A5:B5"/>
    <mergeCell ref="B15:B16"/>
    <mergeCell ref="A15:A16"/>
    <mergeCell ref="A6:I6"/>
    <mergeCell ref="A13:I13"/>
    <mergeCell ref="B11:B12"/>
    <mergeCell ref="A11:A12"/>
    <mergeCell ref="A28:I28"/>
    <mergeCell ref="A36:I36"/>
    <mergeCell ref="K19:K20"/>
    <mergeCell ref="K15:K16"/>
    <mergeCell ref="K25:K26"/>
    <mergeCell ref="A17:I17"/>
    <mergeCell ref="B25:B26"/>
    <mergeCell ref="C76:H76"/>
    <mergeCell ref="A68:H68"/>
    <mergeCell ref="A76:B76"/>
    <mergeCell ref="A73:B73"/>
    <mergeCell ref="A74:B74"/>
    <mergeCell ref="A75:B75"/>
    <mergeCell ref="A69:H69"/>
    <mergeCell ref="A71:B71"/>
    <mergeCell ref="A72:B72"/>
    <mergeCell ref="C71:H71"/>
    <mergeCell ref="C72:H72"/>
    <mergeCell ref="A70:H70"/>
    <mergeCell ref="A4:I4"/>
    <mergeCell ref="C73:H73"/>
    <mergeCell ref="C74:H74"/>
    <mergeCell ref="C75:H75"/>
    <mergeCell ref="A66:H66"/>
    <mergeCell ref="G65:H65"/>
    <mergeCell ref="E56:H56"/>
    <mergeCell ref="E62:H62"/>
    <mergeCell ref="E63:F63"/>
    <mergeCell ref="G63:H63"/>
    <mergeCell ref="E64:F64"/>
    <mergeCell ref="G64:H64"/>
    <mergeCell ref="E65:F65"/>
    <mergeCell ref="E61:H61"/>
    <mergeCell ref="E59:H59"/>
    <mergeCell ref="E60:H60"/>
  </mergeCells>
  <printOptions horizontalCentered="1" verticalCentered="1"/>
  <pageMargins left="0.27559055118110237" right="0.19685039370078741" top="0.11811023622047245" bottom="0.15748031496062992" header="0.51181102362204722" footer="0.15748031496062992"/>
  <pageSetup paperSize="9" scale="72" firstPageNumber="0" orientation="landscape" horizontalDpi="300" verticalDpi="30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3</vt:i4>
      </vt:variant>
    </vt:vector>
  </HeadingPairs>
  <TitlesOfParts>
    <vt:vector size="16" baseType="lpstr">
      <vt:lpstr>Feuille récapitulative</vt:lpstr>
      <vt:lpstr>Identification EP1 Hist de l'ar</vt:lpstr>
      <vt:lpstr>Notation EP1 Histoire de l'art</vt:lpstr>
      <vt:lpstr>Identification EP1 Art appliqué</vt:lpstr>
      <vt:lpstr>Notation EP1 Réalisation graphi</vt:lpstr>
      <vt:lpstr>Identification EP2 préparation</vt:lpstr>
      <vt:lpstr>Notation EP2 Préparation</vt:lpstr>
      <vt:lpstr>Identification EP3 Fabrication</vt:lpstr>
      <vt:lpstr>Notation EP3 Fabrication</vt:lpstr>
      <vt:lpstr>Identification EP3 Entreprise</vt:lpstr>
      <vt:lpstr>Notation EP3 Evaluation entrepr</vt:lpstr>
      <vt:lpstr>Identification EP3 Rapport</vt:lpstr>
      <vt:lpstr>Notation EP3 Rapport activités</vt:lpstr>
      <vt:lpstr>'Notation EP1 Histoire de l''art'!Zone_d_impression</vt:lpstr>
      <vt:lpstr>'Notation EP2 Préparation'!Zone_d_impression</vt:lpstr>
      <vt:lpstr>'Notation EP3 Fabrication'!Zone_d_impression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GLAISER</dc:creator>
  <cp:lastModifiedBy>AVELINE Patrick</cp:lastModifiedBy>
  <cp:lastPrinted>2016-10-09T14:11:15Z</cp:lastPrinted>
  <dcterms:created xsi:type="dcterms:W3CDTF">2014-04-09T13:18:47Z</dcterms:created>
  <dcterms:modified xsi:type="dcterms:W3CDTF">2018-10-09T20:26:16Z</dcterms:modified>
</cp:coreProperties>
</file>