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ate1904="1" showInkAnnotation="0" autoCompressPictures="0"/>
  <mc:AlternateContent xmlns:mc="http://schemas.openxmlformats.org/markup-compatibility/2006">
    <mc:Choice Requires="x15">
      <x15ac:absPath xmlns:x15ac="http://schemas.microsoft.com/office/spreadsheetml/2010/11/ac" url="D:\Dom travail\dossier RNR metiers de la mode\RNR 2017 2018\auteurs\gridaine\ressource validée\"/>
    </mc:Choice>
  </mc:AlternateContent>
  <xr:revisionPtr revIDLastSave="0" documentId="10_ncr:8100000_{08E094B1-47BE-4497-823A-E8450D38414C}" xr6:coauthVersionLast="33" xr6:coauthVersionMax="33" xr10:uidLastSave="{00000000-0000-0000-0000-000000000000}"/>
  <bookViews>
    <workbookView xWindow="-240" yWindow="-48" windowWidth="12240" windowHeight="5616" tabRatio="896" firstSheet="12" activeTab="12" xr2:uid="{00000000-000D-0000-FFFF-FFFF00000000}"/>
  </bookViews>
  <sheets>
    <sheet name="Bétoulières Lucie" sheetId="13" r:id="rId1"/>
    <sheet name="Charre Valentine" sheetId="12" r:id="rId2"/>
    <sheet name="Albert Guillon Sophie" sheetId="11" r:id="rId3"/>
    <sheet name="Bernard Miléna" sheetId="10" r:id="rId4"/>
    <sheet name="Beaumanoir Lucie" sheetId="16" r:id="rId5"/>
    <sheet name="Delfaud Manon" sheetId="17" r:id="rId6"/>
    <sheet name="Astrid" sheetId="18" r:id="rId7"/>
    <sheet name="Bellod Clélia" sheetId="19" r:id="rId8"/>
    <sheet name="Lefebvre Constance" sheetId="20" r:id="rId9"/>
    <sheet name="Lyogier Romane" sheetId="21" r:id="rId10"/>
    <sheet name="Maire Clémence" sheetId="22" r:id="rId11"/>
    <sheet name="Perrault Oriane" sheetId="23" r:id="rId12"/>
    <sheet name="Base évaluation n°1" sheetId="7" r:id="rId13"/>
  </sheets>
  <definedNames>
    <definedName name="__xlnm.Print_Area_2" localSheetId="2">#REF!</definedName>
    <definedName name="__xlnm.Print_Area_2" localSheetId="6">#REF!</definedName>
    <definedName name="__xlnm.Print_Area_2" localSheetId="12">#REF!</definedName>
    <definedName name="__xlnm.Print_Area_2" localSheetId="4">#REF!</definedName>
    <definedName name="__xlnm.Print_Area_2" localSheetId="7">#REF!</definedName>
    <definedName name="__xlnm.Print_Area_2" localSheetId="3">#REF!</definedName>
    <definedName name="__xlnm.Print_Area_2" localSheetId="0">#REF!</definedName>
    <definedName name="__xlnm.Print_Area_2" localSheetId="1">#REF!</definedName>
    <definedName name="__xlnm.Print_Area_2" localSheetId="5">#REF!</definedName>
    <definedName name="__xlnm.Print_Area_2" localSheetId="8">#REF!</definedName>
    <definedName name="__xlnm.Print_Area_2" localSheetId="9">#REF!</definedName>
    <definedName name="__xlnm.Print_Area_2" localSheetId="10">#REF!</definedName>
    <definedName name="__xlnm.Print_Area_2" localSheetId="11">#REF!</definedName>
    <definedName name="__xlnm.Print_Area_2">#REF!</definedName>
    <definedName name="__xlnm.Print_Area_3" localSheetId="2">'Albert Guillon Sophie'!$A$1:$J$38</definedName>
    <definedName name="__xlnm.Print_Area_3" localSheetId="6">Astrid!$A$1:$J$38</definedName>
    <definedName name="__xlnm.Print_Area_3" localSheetId="12">'Base évaluation n°1'!$A$1:$J$39</definedName>
    <definedName name="__xlnm.Print_Area_3" localSheetId="4">'Beaumanoir Lucie'!$A$1:$J$38</definedName>
    <definedName name="__xlnm.Print_Area_3" localSheetId="7">'Bellod Clélia'!$A$1:$J$38</definedName>
    <definedName name="__xlnm.Print_Area_3" localSheetId="3">'Bernard Miléna'!$A$1:$J$38</definedName>
    <definedName name="__xlnm.Print_Area_3" localSheetId="0">'Bétoulières Lucie'!$A$1:$J$38</definedName>
    <definedName name="__xlnm.Print_Area_3" localSheetId="1">'Charre Valentine'!$A$1:$J$38</definedName>
    <definedName name="__xlnm.Print_Area_3" localSheetId="5">'Delfaud Manon'!$A$1:$J$38</definedName>
    <definedName name="__xlnm.Print_Area_3" localSheetId="8">'Lefebvre Constance'!$A$1:$J$38</definedName>
    <definedName name="__xlnm.Print_Area_3" localSheetId="9">'Lyogier Romane'!$A$1:$J$38</definedName>
    <definedName name="__xlnm.Print_Area_3" localSheetId="10">'Maire Clémence'!$A$1:$J$38</definedName>
    <definedName name="__xlnm.Print_Area_3" localSheetId="11">'Perrault Oriane'!$A$1:$J$38</definedName>
    <definedName name="__xlnm.Print_Area_3">#REF!</definedName>
    <definedName name="_xlnm._FilterDatabase" localSheetId="12" hidden="1">'Base évaluation n°1'!$A$1:$L$27</definedName>
    <definedName name="list1" localSheetId="2">'Albert Guillon Sophie'!$L$4:$L$23</definedName>
    <definedName name="list1" localSheetId="6">Astrid!$L$4:$L$23</definedName>
    <definedName name="list1" localSheetId="12">'Base évaluation n°1'!$L$4:$L$26</definedName>
    <definedName name="list1" localSheetId="4">'Beaumanoir Lucie'!$L$4:$L$23</definedName>
    <definedName name="list1" localSheetId="7">'Bellod Clélia'!$L$4:$L$23</definedName>
    <definedName name="list1" localSheetId="3">'Bernard Miléna'!$L$4:$L$23</definedName>
    <definedName name="list1" localSheetId="0">'Bétoulières Lucie'!$L$4:$L$23</definedName>
    <definedName name="list1" localSheetId="1">'Charre Valentine'!$L$4:$L$23</definedName>
    <definedName name="list1" localSheetId="5">'Delfaud Manon'!$L$4:$L$23</definedName>
    <definedName name="list1" localSheetId="8">'Lefebvre Constance'!$L$4:$L$23</definedName>
    <definedName name="list1" localSheetId="9">'Lyogier Romane'!$L$4:$L$23</definedName>
    <definedName name="list1" localSheetId="10">'Maire Clémence'!$L$4:$L$23</definedName>
    <definedName name="list1" localSheetId="11">'Perrault Oriane'!$L$4:$L$23</definedName>
    <definedName name="list1">#REF!</definedName>
    <definedName name="list2" localSheetId="2">'Albert Guillon Sophie'!$N$4:$N$21</definedName>
    <definedName name="list2" localSheetId="6">Astrid!$N$4:$N$21</definedName>
    <definedName name="list2" localSheetId="12">'Base évaluation n°1'!$N$4:$N$26</definedName>
    <definedName name="list2" localSheetId="4">'Beaumanoir Lucie'!$N$4:$N$21</definedName>
    <definedName name="list2" localSheetId="7">'Bellod Clélia'!$N$4:$N$21</definedName>
    <definedName name="list2" localSheetId="3">'Bernard Miléna'!$N$4:$N$21</definedName>
    <definedName name="list2" localSheetId="0">'Bétoulières Lucie'!$N$4:$N$21</definedName>
    <definedName name="list2" localSheetId="1">'Charre Valentine'!$N$4:$N$21</definedName>
    <definedName name="list2" localSheetId="5">'Delfaud Manon'!$N$4:$N$21</definedName>
    <definedName name="list2" localSheetId="8">'Lefebvre Constance'!$N$4:$N$21</definedName>
    <definedName name="list2" localSheetId="9">'Lyogier Romane'!$N$4:$N$21</definedName>
    <definedName name="list2" localSheetId="10">'Maire Clémence'!$N$4:$N$21</definedName>
    <definedName name="list2" localSheetId="11">'Perrault Oriane'!$N$4:$N$21</definedName>
    <definedName name="list2">#REF!</definedName>
    <definedName name="list3" localSheetId="2">'Albert Guillon Sophie'!$O$4:$O$21</definedName>
    <definedName name="list3" localSheetId="6">Astrid!$O$4:$O$21</definedName>
    <definedName name="list3" localSheetId="12">'Base évaluation n°1'!$O$4:$O$26</definedName>
    <definedName name="list3" localSheetId="4">'Beaumanoir Lucie'!$O$4:$O$21</definedName>
    <definedName name="list3" localSheetId="7">'Bellod Clélia'!$O$4:$O$21</definedName>
    <definedName name="list3" localSheetId="3">'Bernard Miléna'!$O$4:$O$21</definedName>
    <definedName name="list3" localSheetId="0">'Bétoulières Lucie'!$O$4:$O$21</definedName>
    <definedName name="list3" localSheetId="1">'Charre Valentine'!$O$4:$O$21</definedName>
    <definedName name="list3" localSheetId="5">'Delfaud Manon'!$O$4:$O$21</definedName>
    <definedName name="list3" localSheetId="8">'Lefebvre Constance'!$O$4:$O$21</definedName>
    <definedName name="list3" localSheetId="9">'Lyogier Romane'!$O$4:$O$21</definedName>
    <definedName name="list3" localSheetId="10">'Maire Clémence'!$O$4:$O$21</definedName>
    <definedName name="list3" localSheetId="11">'Perrault Oriane'!$O$4:$O$21</definedName>
    <definedName name="list3">#REF!</definedName>
    <definedName name="ncomp1" localSheetId="2">'Albert Guillon Sophie'!$Q$3</definedName>
    <definedName name="ncomp1" localSheetId="6">Astrid!$Q$3</definedName>
    <definedName name="ncomp1" localSheetId="12">'Base évaluation n°1'!$Q$3</definedName>
    <definedName name="ncomp1" localSheetId="4">'Beaumanoir Lucie'!$Q$3</definedName>
    <definedName name="ncomp1" localSheetId="7">'Bellod Clélia'!$Q$3</definedName>
    <definedName name="ncomp1" localSheetId="3">'Bernard Miléna'!$Q$3</definedName>
    <definedName name="ncomp1" localSheetId="0">'Bétoulières Lucie'!$Q$3</definedName>
    <definedName name="ncomp1" localSheetId="1">'Charre Valentine'!$Q$3</definedName>
    <definedName name="ncomp1" localSheetId="5">'Delfaud Manon'!$Q$3</definedName>
    <definedName name="ncomp1" localSheetId="8">'Lefebvre Constance'!$Q$3</definedName>
    <definedName name="ncomp1" localSheetId="9">'Lyogier Romane'!$Q$3</definedName>
    <definedName name="ncomp1" localSheetId="10">'Maire Clémence'!$Q$3</definedName>
    <definedName name="ncomp1" localSheetId="11">'Perrault Oriane'!$Q$3</definedName>
    <definedName name="ncomp1">#REF!</definedName>
    <definedName name="_xlnm.Print_Area" localSheetId="2">'Albert Guillon Sophie'!$A$1:$T$26</definedName>
    <definedName name="_xlnm.Print_Area" localSheetId="6">Astrid!$A$1:$L$38</definedName>
    <definedName name="_xlnm.Print_Area" localSheetId="12">'Base évaluation n°1'!$A$1:$L$39</definedName>
    <definedName name="_xlnm.Print_Area" localSheetId="4">'Beaumanoir Lucie'!$A$1:$L$38</definedName>
    <definedName name="_xlnm.Print_Area" localSheetId="7">'Bellod Clélia'!$A$1:$L$38</definedName>
    <definedName name="_xlnm.Print_Area" localSheetId="3">'Bernard Miléna'!$A$1:$T$26</definedName>
    <definedName name="_xlnm.Print_Area" localSheetId="0">'Bétoulières Lucie'!$A$1:$T$26</definedName>
    <definedName name="_xlnm.Print_Area" localSheetId="1">'Charre Valentine'!$A$1:$T$26</definedName>
    <definedName name="_xlnm.Print_Area" localSheetId="5">'Delfaud Manon'!$A$1:$L$38</definedName>
    <definedName name="_xlnm.Print_Area" localSheetId="8">'Lefebvre Constance'!$A$1:$L$38</definedName>
    <definedName name="_xlnm.Print_Area" localSheetId="9">'Lyogier Romane'!$A$1:$L$38</definedName>
    <definedName name="_xlnm.Print_Area" localSheetId="10">'Maire Clémence'!$A$1:$L$38</definedName>
    <definedName name="_xlnm.Print_Area" localSheetId="11">'Perrault Oriane'!$A$1:$L$38</definedName>
  </definedNames>
  <calcPr calcId="162913"/>
</workbook>
</file>

<file path=xl/calcChain.xml><?xml version="1.0" encoding="utf-8"?>
<calcChain xmlns="http://schemas.openxmlformats.org/spreadsheetml/2006/main">
  <c r="D3" i="7" l="1"/>
  <c r="D4" i="7"/>
  <c r="D7" i="7"/>
  <c r="D8" i="7"/>
  <c r="D9" i="7"/>
  <c r="D12" i="7"/>
  <c r="D13" i="7"/>
  <c r="D21" i="7"/>
  <c r="D26" i="7"/>
  <c r="S27" i="7" l="1"/>
  <c r="R27" i="7"/>
  <c r="T7" i="7"/>
  <c r="T8" i="7"/>
  <c r="T9" i="7"/>
  <c r="T10" i="7"/>
  <c r="T11" i="7"/>
  <c r="T6" i="7" l="1"/>
  <c r="T25" i="7" l="1"/>
  <c r="T20" i="7"/>
  <c r="T17" i="7"/>
  <c r="T14" i="7" l="1"/>
  <c r="T15" i="7"/>
  <c r="T16" i="7"/>
  <c r="T18" i="7"/>
  <c r="T19" i="7"/>
  <c r="T22" i="7"/>
  <c r="T24" i="7"/>
  <c r="T26" i="7"/>
  <c r="T5" i="7"/>
  <c r="S32" i="7" l="1"/>
  <c r="S26" i="22"/>
  <c r="S26" i="23" l="1"/>
  <c r="L26" i="23"/>
  <c r="O24" i="23"/>
  <c r="N24" i="23"/>
  <c r="P24" i="23" s="1"/>
  <c r="J24" i="23" s="1"/>
  <c r="I24" i="23"/>
  <c r="D24" i="23"/>
  <c r="O23" i="23"/>
  <c r="N23" i="23"/>
  <c r="P23" i="23" s="1"/>
  <c r="J23" i="23" s="1"/>
  <c r="I23" i="23"/>
  <c r="D23" i="23"/>
  <c r="O22" i="23"/>
  <c r="N22" i="23"/>
  <c r="P22" i="23" s="1"/>
  <c r="J22" i="23" s="1"/>
  <c r="I22" i="23"/>
  <c r="D22" i="23"/>
  <c r="O21" i="23"/>
  <c r="N21" i="23" s="1" a="1"/>
  <c r="N21" i="23" s="1"/>
  <c r="I21" i="23"/>
  <c r="D21" i="23"/>
  <c r="O20" i="23"/>
  <c r="N20" i="23"/>
  <c r="P20" i="23" s="1"/>
  <c r="J20" i="23" s="1"/>
  <c r="I20" i="23"/>
  <c r="D20" i="23"/>
  <c r="T19" i="23"/>
  <c r="O18" i="23"/>
  <c r="N18" i="23"/>
  <c r="P18" i="23" s="1"/>
  <c r="J18" i="23" s="1"/>
  <c r="I18" i="23"/>
  <c r="D18" i="23"/>
  <c r="T17" i="23"/>
  <c r="T16" i="23"/>
  <c r="T15" i="23"/>
  <c r="T14" i="23"/>
  <c r="O13" i="23"/>
  <c r="O12" i="23" s="1"/>
  <c r="N13" i="23"/>
  <c r="P13" i="23" s="1"/>
  <c r="J13" i="23" s="1"/>
  <c r="I13" i="23"/>
  <c r="D13" i="23"/>
  <c r="I12" i="23"/>
  <c r="D12" i="23"/>
  <c r="O11" i="23"/>
  <c r="O10" i="23" s="1"/>
  <c r="N10" i="23" s="1"/>
  <c r="N11" i="23"/>
  <c r="P11" i="23" s="1"/>
  <c r="J11" i="23" s="1"/>
  <c r="I11" i="23"/>
  <c r="D11" i="23"/>
  <c r="I10" i="23"/>
  <c r="D10" i="23"/>
  <c r="T9" i="23"/>
  <c r="O8" i="23"/>
  <c r="N8" i="23"/>
  <c r="P8" i="23" s="1"/>
  <c r="J8" i="23" s="1"/>
  <c r="I8" i="23"/>
  <c r="D8" i="23"/>
  <c r="T7" i="23"/>
  <c r="T6" i="23"/>
  <c r="T5" i="23"/>
  <c r="O4" i="23"/>
  <c r="N4" i="23"/>
  <c r="P4" i="23" s="1"/>
  <c r="J4" i="23" s="1"/>
  <c r="I4" i="23"/>
  <c r="D4" i="23"/>
  <c r="D3" i="23"/>
  <c r="L26" i="22"/>
  <c r="O24" i="22"/>
  <c r="N24" i="22"/>
  <c r="P24" i="22" s="1"/>
  <c r="J24" i="22" s="1"/>
  <c r="I24" i="22"/>
  <c r="D24" i="22"/>
  <c r="O23" i="22"/>
  <c r="N23" i="22"/>
  <c r="P23" i="22" s="1"/>
  <c r="J23" i="22" s="1"/>
  <c r="I23" i="22"/>
  <c r="D23" i="22"/>
  <c r="O22" i="22"/>
  <c r="N22" i="22"/>
  <c r="P22" i="22" s="1"/>
  <c r="J22" i="22" s="1"/>
  <c r="I22" i="22"/>
  <c r="D22" i="22"/>
  <c r="I21" i="22"/>
  <c r="D21" i="22"/>
  <c r="O20" i="22"/>
  <c r="N20" i="22"/>
  <c r="P20" i="22" s="1"/>
  <c r="J20" i="22" s="1"/>
  <c r="I20" i="22"/>
  <c r="D20" i="22"/>
  <c r="T19" i="22"/>
  <c r="O18" i="22"/>
  <c r="N18" i="22"/>
  <c r="P18" i="22" s="1"/>
  <c r="J18" i="22" s="1"/>
  <c r="I18" i="22"/>
  <c r="D18" i="22"/>
  <c r="T17" i="22"/>
  <c r="T16" i="22"/>
  <c r="T15" i="22"/>
  <c r="T14" i="22"/>
  <c r="O13" i="22"/>
  <c r="N13" i="22"/>
  <c r="P13" i="22" s="1"/>
  <c r="J13" i="22" s="1"/>
  <c r="I13" i="22"/>
  <c r="D13" i="22"/>
  <c r="O12" i="22"/>
  <c r="I12" i="22"/>
  <c r="D12" i="22"/>
  <c r="O11" i="22"/>
  <c r="O10" i="22" s="1"/>
  <c r="N10" i="22" s="1"/>
  <c r="N11" i="22"/>
  <c r="P11" i="22" s="1"/>
  <c r="J11" i="22" s="1"/>
  <c r="I11" i="22"/>
  <c r="D11" i="22"/>
  <c r="I10" i="22"/>
  <c r="D10" i="22"/>
  <c r="T9" i="22"/>
  <c r="O8" i="22"/>
  <c r="N8" i="22"/>
  <c r="P8" i="22" s="1"/>
  <c r="J8" i="22" s="1"/>
  <c r="I8" i="22"/>
  <c r="D8" i="22"/>
  <c r="T7" i="22"/>
  <c r="T6" i="22"/>
  <c r="T5" i="22"/>
  <c r="O4" i="22"/>
  <c r="N4" i="22"/>
  <c r="P4" i="22" s="1"/>
  <c r="J4" i="22" s="1"/>
  <c r="I4" i="22"/>
  <c r="D4" i="22"/>
  <c r="D3" i="22"/>
  <c r="T15" i="21"/>
  <c r="S26" i="21"/>
  <c r="L26" i="21"/>
  <c r="O24" i="21"/>
  <c r="N24" i="21"/>
  <c r="P24" i="21" s="1"/>
  <c r="J24" i="21" s="1"/>
  <c r="I24" i="21"/>
  <c r="D24" i="21"/>
  <c r="O23" i="21"/>
  <c r="N23" i="21"/>
  <c r="P23" i="21" s="1"/>
  <c r="J23" i="21" s="1"/>
  <c r="I23" i="21"/>
  <c r="D23" i="21"/>
  <c r="O22" i="21"/>
  <c r="N22" i="21"/>
  <c r="P22" i="21" s="1"/>
  <c r="J22" i="21" s="1"/>
  <c r="I22" i="21"/>
  <c r="D22" i="21"/>
  <c r="I21" i="21"/>
  <c r="D21" i="21"/>
  <c r="O20" i="21"/>
  <c r="N20" i="21"/>
  <c r="P20" i="21" s="1"/>
  <c r="J20" i="21" s="1"/>
  <c r="I20" i="21"/>
  <c r="D20" i="21"/>
  <c r="T19" i="21"/>
  <c r="O18" i="21"/>
  <c r="N18" i="21"/>
  <c r="P18" i="21" s="1"/>
  <c r="J18" i="21" s="1"/>
  <c r="I18" i="21"/>
  <c r="D18" i="21"/>
  <c r="T17" i="21"/>
  <c r="T16" i="21"/>
  <c r="T14" i="21"/>
  <c r="O13" i="21"/>
  <c r="N13" i="21"/>
  <c r="P13" i="21" s="1"/>
  <c r="J13" i="21" s="1"/>
  <c r="I13" i="21"/>
  <c r="D13" i="21"/>
  <c r="I12" i="21"/>
  <c r="D12" i="21"/>
  <c r="O11" i="21"/>
  <c r="O10" i="21" s="1"/>
  <c r="N10" i="21" s="1"/>
  <c r="N11" i="21"/>
  <c r="P11" i="21" s="1"/>
  <c r="J11" i="21" s="1"/>
  <c r="I11" i="21"/>
  <c r="D11" i="21"/>
  <c r="I10" i="21"/>
  <c r="D10" i="21"/>
  <c r="T9" i="21"/>
  <c r="O8" i="21"/>
  <c r="N8" i="21"/>
  <c r="P8" i="21" s="1"/>
  <c r="J8" i="21" s="1"/>
  <c r="I8" i="21"/>
  <c r="D8" i="21"/>
  <c r="T7" i="21"/>
  <c r="T6" i="21"/>
  <c r="T5" i="21"/>
  <c r="O4" i="21"/>
  <c r="N4" i="21"/>
  <c r="P4" i="21" s="1"/>
  <c r="J4" i="21" s="1"/>
  <c r="I4" i="21"/>
  <c r="D4" i="21"/>
  <c r="D3" i="21"/>
  <c r="S26" i="20"/>
  <c r="L26" i="20"/>
  <c r="O24" i="20"/>
  <c r="N24" i="20"/>
  <c r="P24" i="20" s="1"/>
  <c r="J24" i="20" s="1"/>
  <c r="I24" i="20"/>
  <c r="D24" i="20"/>
  <c r="O23" i="20"/>
  <c r="N23" i="20"/>
  <c r="P23" i="20" s="1"/>
  <c r="J23" i="20" s="1"/>
  <c r="I23" i="20"/>
  <c r="D23" i="20"/>
  <c r="O22" i="20"/>
  <c r="O21" i="20" s="1"/>
  <c r="N21" i="20" s="1" a="1"/>
  <c r="N21" i="20" s="1"/>
  <c r="N22" i="20"/>
  <c r="P22" i="20" s="1"/>
  <c r="J22" i="20" s="1"/>
  <c r="I22" i="20"/>
  <c r="D22" i="20"/>
  <c r="I21" i="20"/>
  <c r="D21" i="20"/>
  <c r="O20" i="20"/>
  <c r="N20" i="20"/>
  <c r="P20" i="20" s="1"/>
  <c r="J20" i="20" s="1"/>
  <c r="I20" i="20"/>
  <c r="D20" i="20"/>
  <c r="T19" i="20"/>
  <c r="O18" i="20"/>
  <c r="N18" i="20"/>
  <c r="P18" i="20" s="1"/>
  <c r="J18" i="20" s="1"/>
  <c r="I18" i="20"/>
  <c r="D18" i="20"/>
  <c r="T17" i="20"/>
  <c r="T16" i="20"/>
  <c r="T15" i="20"/>
  <c r="T14" i="20"/>
  <c r="O13" i="20"/>
  <c r="O12" i="20" s="1"/>
  <c r="N13" i="20"/>
  <c r="P13" i="20" s="1"/>
  <c r="J13" i="20" s="1"/>
  <c r="I13" i="20"/>
  <c r="D13" i="20"/>
  <c r="I12" i="20"/>
  <c r="D12" i="20"/>
  <c r="O11" i="20"/>
  <c r="O10" i="20" s="1"/>
  <c r="N10" i="20" s="1"/>
  <c r="N11" i="20"/>
  <c r="P11" i="20" s="1"/>
  <c r="J11" i="20" s="1"/>
  <c r="I11" i="20"/>
  <c r="D11" i="20"/>
  <c r="I10" i="20"/>
  <c r="D10" i="20"/>
  <c r="T9" i="20"/>
  <c r="O8" i="20"/>
  <c r="N8" i="20"/>
  <c r="P8" i="20" s="1"/>
  <c r="J8" i="20" s="1"/>
  <c r="I8" i="20"/>
  <c r="D8" i="20"/>
  <c r="T7" i="20"/>
  <c r="T6" i="20"/>
  <c r="T5" i="20"/>
  <c r="O4" i="20"/>
  <c r="N4" i="20"/>
  <c r="P4" i="20" s="1"/>
  <c r="J4" i="20" s="1"/>
  <c r="I4" i="20"/>
  <c r="D4" i="20"/>
  <c r="D3" i="20"/>
  <c r="O12" i="21" l="1"/>
  <c r="O21" i="21"/>
  <c r="N21" i="21" s="1" a="1"/>
  <c r="N21" i="21" s="1"/>
  <c r="O21" i="22"/>
  <c r="N21" i="22" s="1" a="1"/>
  <c r="N21" i="22" s="1"/>
  <c r="P21" i="22" s="1"/>
  <c r="O3" i="23"/>
  <c r="N3" i="23" s="1" a="1"/>
  <c r="N3" i="23" s="1"/>
  <c r="O3" i="22"/>
  <c r="O26" i="22" s="1"/>
  <c r="N12" i="23" a="1"/>
  <c r="N12" i="23" s="1"/>
  <c r="J12" i="23" s="1"/>
  <c r="P10" i="23"/>
  <c r="J10" i="23"/>
  <c r="P21" i="23"/>
  <c r="J21" i="23"/>
  <c r="N12" i="22" a="1"/>
  <c r="N12" i="22" s="1"/>
  <c r="P12" i="22" s="1"/>
  <c r="N3" i="22" a="1"/>
  <c r="N3" i="22" s="1"/>
  <c r="P10" i="22"/>
  <c r="J10" i="22"/>
  <c r="J21" i="22"/>
  <c r="N12" i="21" a="1"/>
  <c r="N12" i="21" s="1"/>
  <c r="J12" i="21" s="1"/>
  <c r="O3" i="21"/>
  <c r="O26" i="21" s="1"/>
  <c r="P10" i="21"/>
  <c r="J10" i="21"/>
  <c r="P21" i="21"/>
  <c r="J21" i="21"/>
  <c r="O3" i="20"/>
  <c r="N3" i="20" s="1" a="1"/>
  <c r="N3" i="20" s="1"/>
  <c r="J21" i="20"/>
  <c r="P21" i="20"/>
  <c r="N12" i="20" a="1"/>
  <c r="N12" i="20" s="1"/>
  <c r="P12" i="20" s="1"/>
  <c r="O26" i="20"/>
  <c r="P10" i="20"/>
  <c r="J10" i="20"/>
  <c r="S26" i="19"/>
  <c r="L26" i="19"/>
  <c r="O24" i="19"/>
  <c r="N24" i="19"/>
  <c r="P24" i="19" s="1"/>
  <c r="J24" i="19" s="1"/>
  <c r="I24" i="19"/>
  <c r="D24" i="19"/>
  <c r="O23" i="19"/>
  <c r="N23" i="19"/>
  <c r="P23" i="19" s="1"/>
  <c r="J23" i="19" s="1"/>
  <c r="I23" i="19"/>
  <c r="D23" i="19"/>
  <c r="O22" i="19"/>
  <c r="N22" i="19"/>
  <c r="P22" i="19" s="1"/>
  <c r="J22" i="19" s="1"/>
  <c r="I22" i="19"/>
  <c r="D22" i="19"/>
  <c r="I21" i="19"/>
  <c r="D21" i="19"/>
  <c r="O20" i="19"/>
  <c r="N20" i="19"/>
  <c r="P20" i="19" s="1"/>
  <c r="J20" i="19" s="1"/>
  <c r="I20" i="19"/>
  <c r="D20" i="19"/>
  <c r="T19" i="19"/>
  <c r="O18" i="19"/>
  <c r="N18" i="19"/>
  <c r="P18" i="19" s="1"/>
  <c r="J18" i="19" s="1"/>
  <c r="I18" i="19"/>
  <c r="D18" i="19"/>
  <c r="T17" i="19"/>
  <c r="T16" i="19"/>
  <c r="T15" i="19"/>
  <c r="T14" i="19"/>
  <c r="O13" i="19"/>
  <c r="O12" i="19" s="1"/>
  <c r="N13" i="19"/>
  <c r="P13" i="19" s="1"/>
  <c r="J13" i="19" s="1"/>
  <c r="I13" i="19"/>
  <c r="D13" i="19"/>
  <c r="I12" i="19"/>
  <c r="D12" i="19"/>
  <c r="O11" i="19"/>
  <c r="O10" i="19" s="1"/>
  <c r="N10" i="19" s="1"/>
  <c r="P10" i="19" s="1"/>
  <c r="N11" i="19"/>
  <c r="P11" i="19" s="1"/>
  <c r="J11" i="19" s="1"/>
  <c r="I11" i="19"/>
  <c r="D11" i="19"/>
  <c r="I10" i="19"/>
  <c r="D10" i="19"/>
  <c r="T9" i="19"/>
  <c r="O8" i="19"/>
  <c r="N8" i="19"/>
  <c r="P8" i="19" s="1"/>
  <c r="J8" i="19" s="1"/>
  <c r="I8" i="19"/>
  <c r="D8" i="19"/>
  <c r="T7" i="19"/>
  <c r="T6" i="19"/>
  <c r="T5" i="19"/>
  <c r="O4" i="19"/>
  <c r="N4" i="19"/>
  <c r="P4" i="19" s="1"/>
  <c r="J4" i="19" s="1"/>
  <c r="I4" i="19"/>
  <c r="D4" i="19"/>
  <c r="D3" i="19"/>
  <c r="S26" i="18"/>
  <c r="L26" i="18"/>
  <c r="O24" i="18"/>
  <c r="N24" i="18"/>
  <c r="P24" i="18" s="1"/>
  <c r="J24" i="18" s="1"/>
  <c r="I24" i="18"/>
  <c r="D24" i="18"/>
  <c r="O23" i="18"/>
  <c r="N23" i="18"/>
  <c r="P23" i="18" s="1"/>
  <c r="J23" i="18" s="1"/>
  <c r="I23" i="18"/>
  <c r="D23" i="18"/>
  <c r="O22" i="18"/>
  <c r="N22" i="18"/>
  <c r="P22" i="18" s="1"/>
  <c r="J22" i="18" s="1"/>
  <c r="I22" i="18"/>
  <c r="D22" i="18"/>
  <c r="I21" i="18"/>
  <c r="D21" i="18"/>
  <c r="O20" i="18"/>
  <c r="N20" i="18"/>
  <c r="P20" i="18" s="1"/>
  <c r="J20" i="18" s="1"/>
  <c r="I20" i="18"/>
  <c r="D20" i="18"/>
  <c r="T19" i="18"/>
  <c r="O18" i="18"/>
  <c r="N18" i="18"/>
  <c r="P18" i="18" s="1"/>
  <c r="J18" i="18" s="1"/>
  <c r="I18" i="18"/>
  <c r="D18" i="18"/>
  <c r="T17" i="18"/>
  <c r="T16" i="18"/>
  <c r="T15" i="18"/>
  <c r="T14" i="18"/>
  <c r="O13" i="18"/>
  <c r="N13" i="18"/>
  <c r="P13" i="18" s="1"/>
  <c r="J13" i="18" s="1"/>
  <c r="I13" i="18"/>
  <c r="D13" i="18"/>
  <c r="I12" i="18"/>
  <c r="D12" i="18"/>
  <c r="O11" i="18"/>
  <c r="O10" i="18" s="1"/>
  <c r="N10" i="18" s="1"/>
  <c r="N11" i="18"/>
  <c r="P11" i="18" s="1"/>
  <c r="J11" i="18" s="1"/>
  <c r="I11" i="18"/>
  <c r="D11" i="18"/>
  <c r="I10" i="18"/>
  <c r="D10" i="18"/>
  <c r="T9" i="18"/>
  <c r="O8" i="18"/>
  <c r="N8" i="18"/>
  <c r="P8" i="18" s="1"/>
  <c r="J8" i="18" s="1"/>
  <c r="I8" i="18"/>
  <c r="D8" i="18"/>
  <c r="T7" i="18"/>
  <c r="T6" i="18"/>
  <c r="T5" i="18"/>
  <c r="O4" i="18"/>
  <c r="N4" i="18"/>
  <c r="P4" i="18" s="1"/>
  <c r="J4" i="18" s="1"/>
  <c r="I4" i="18"/>
  <c r="D4" i="18"/>
  <c r="D3" i="18"/>
  <c r="S26" i="17"/>
  <c r="L26" i="17"/>
  <c r="O24" i="17"/>
  <c r="N24" i="17"/>
  <c r="P24" i="17" s="1"/>
  <c r="J24" i="17" s="1"/>
  <c r="I24" i="17"/>
  <c r="D24" i="17"/>
  <c r="O23" i="17"/>
  <c r="N23" i="17"/>
  <c r="P23" i="17" s="1"/>
  <c r="J23" i="17" s="1"/>
  <c r="I23" i="17"/>
  <c r="D23" i="17"/>
  <c r="O22" i="17"/>
  <c r="N22" i="17"/>
  <c r="P22" i="17" s="1"/>
  <c r="J22" i="17" s="1"/>
  <c r="I22" i="17"/>
  <c r="D22" i="17"/>
  <c r="O21" i="17"/>
  <c r="N21" i="17" s="1" a="1"/>
  <c r="N21" i="17" s="1"/>
  <c r="I21" i="17"/>
  <c r="D21" i="17"/>
  <c r="O20" i="17"/>
  <c r="N20" i="17"/>
  <c r="P20" i="17" s="1"/>
  <c r="J20" i="17" s="1"/>
  <c r="I20" i="17"/>
  <c r="D20" i="17"/>
  <c r="T19" i="17"/>
  <c r="O18" i="17"/>
  <c r="N18" i="17"/>
  <c r="P18" i="17" s="1"/>
  <c r="J18" i="17" s="1"/>
  <c r="I18" i="17"/>
  <c r="D18" i="17"/>
  <c r="T17" i="17"/>
  <c r="T16" i="17"/>
  <c r="T15" i="17"/>
  <c r="T14" i="17"/>
  <c r="O13" i="17"/>
  <c r="O12" i="17" s="1"/>
  <c r="N13" i="17"/>
  <c r="P13" i="17" s="1"/>
  <c r="J13" i="17" s="1"/>
  <c r="I13" i="17"/>
  <c r="D13" i="17"/>
  <c r="I12" i="17"/>
  <c r="D12" i="17"/>
  <c r="O11" i="17"/>
  <c r="O10" i="17" s="1"/>
  <c r="N10" i="17" s="1"/>
  <c r="N11" i="17"/>
  <c r="P11" i="17" s="1"/>
  <c r="J11" i="17" s="1"/>
  <c r="I11" i="17"/>
  <c r="D11" i="17"/>
  <c r="I10" i="17"/>
  <c r="D10" i="17"/>
  <c r="T9" i="17"/>
  <c r="O8" i="17"/>
  <c r="N8" i="17"/>
  <c r="P8" i="17" s="1"/>
  <c r="J8" i="17" s="1"/>
  <c r="I8" i="17"/>
  <c r="D8" i="17"/>
  <c r="T7" i="17"/>
  <c r="T6" i="17"/>
  <c r="T5" i="17"/>
  <c r="O4" i="17"/>
  <c r="N4" i="17"/>
  <c r="P4" i="17" s="1"/>
  <c r="J4" i="17" s="1"/>
  <c r="I4" i="17"/>
  <c r="D4" i="17"/>
  <c r="D3" i="17"/>
  <c r="S26" i="16"/>
  <c r="L26" i="16"/>
  <c r="O24" i="16"/>
  <c r="N24" i="16"/>
  <c r="P24" i="16" s="1"/>
  <c r="J24" i="16" s="1"/>
  <c r="I24" i="16"/>
  <c r="D24" i="16"/>
  <c r="O23" i="16"/>
  <c r="O21" i="16" s="1"/>
  <c r="N21" i="16" s="1" a="1"/>
  <c r="N21" i="16" s="1"/>
  <c r="N23" i="16"/>
  <c r="P23" i="16" s="1"/>
  <c r="J23" i="16" s="1"/>
  <c r="I23" i="16"/>
  <c r="D23" i="16"/>
  <c r="O22" i="16"/>
  <c r="N22" i="16"/>
  <c r="P22" i="16" s="1"/>
  <c r="J22" i="16" s="1"/>
  <c r="I22" i="16"/>
  <c r="D22" i="16"/>
  <c r="I21" i="16"/>
  <c r="D21" i="16"/>
  <c r="O20" i="16"/>
  <c r="N20" i="16"/>
  <c r="P20" i="16" s="1"/>
  <c r="J20" i="16" s="1"/>
  <c r="I20" i="16"/>
  <c r="D20" i="16"/>
  <c r="T19" i="16"/>
  <c r="O18" i="16"/>
  <c r="N18" i="16"/>
  <c r="P18" i="16" s="1"/>
  <c r="J18" i="16" s="1"/>
  <c r="I18" i="16"/>
  <c r="D18" i="16"/>
  <c r="T17" i="16"/>
  <c r="T16" i="16"/>
  <c r="T15" i="16"/>
  <c r="T14" i="16"/>
  <c r="O13" i="16"/>
  <c r="O12" i="16" s="1"/>
  <c r="N13" i="16"/>
  <c r="P13" i="16" s="1"/>
  <c r="J13" i="16" s="1"/>
  <c r="I13" i="16"/>
  <c r="D13" i="16"/>
  <c r="I12" i="16"/>
  <c r="D12" i="16"/>
  <c r="O11" i="16"/>
  <c r="O10" i="16" s="1"/>
  <c r="N10" i="16" s="1"/>
  <c r="P10" i="16" s="1"/>
  <c r="N11" i="16"/>
  <c r="P11" i="16" s="1"/>
  <c r="J11" i="16" s="1"/>
  <c r="I11" i="16"/>
  <c r="D11" i="16"/>
  <c r="I10" i="16"/>
  <c r="D10" i="16"/>
  <c r="T9" i="16"/>
  <c r="O8" i="16"/>
  <c r="N8" i="16"/>
  <c r="P8" i="16" s="1"/>
  <c r="J8" i="16" s="1"/>
  <c r="I8" i="16"/>
  <c r="D8" i="16"/>
  <c r="T7" i="16"/>
  <c r="T6" i="16"/>
  <c r="T5" i="16"/>
  <c r="O4" i="16"/>
  <c r="N4" i="16"/>
  <c r="P4" i="16" s="1"/>
  <c r="J4" i="16" s="1"/>
  <c r="I4" i="16"/>
  <c r="D4" i="16"/>
  <c r="D3" i="16"/>
  <c r="T6" i="13"/>
  <c r="T7" i="13"/>
  <c r="T9" i="13"/>
  <c r="T14" i="13"/>
  <c r="T15" i="13"/>
  <c r="T16" i="13"/>
  <c r="T17" i="13"/>
  <c r="T19" i="13"/>
  <c r="S26" i="13"/>
  <c r="L26" i="13"/>
  <c r="O24" i="13"/>
  <c r="N24" i="13"/>
  <c r="P24" i="13" s="1"/>
  <c r="J24" i="13" s="1"/>
  <c r="I24" i="13"/>
  <c r="D24" i="13"/>
  <c r="O23" i="13"/>
  <c r="N23" i="13"/>
  <c r="P23" i="13" s="1"/>
  <c r="J23" i="13" s="1"/>
  <c r="I23" i="13"/>
  <c r="D23" i="13"/>
  <c r="O22" i="13"/>
  <c r="N22" i="13"/>
  <c r="P22" i="13" s="1"/>
  <c r="J22" i="13" s="1"/>
  <c r="I22" i="13"/>
  <c r="D22" i="13"/>
  <c r="I21" i="13"/>
  <c r="D21" i="13"/>
  <c r="O20" i="13"/>
  <c r="N20" i="13"/>
  <c r="P20" i="13" s="1"/>
  <c r="J20" i="13" s="1"/>
  <c r="I20" i="13"/>
  <c r="D20" i="13"/>
  <c r="O18" i="13"/>
  <c r="N18" i="13"/>
  <c r="P18" i="13" s="1"/>
  <c r="J18" i="13" s="1"/>
  <c r="I18" i="13"/>
  <c r="D18" i="13"/>
  <c r="O13" i="13"/>
  <c r="O12" i="13" s="1"/>
  <c r="N13" i="13"/>
  <c r="P13" i="13" s="1"/>
  <c r="J13" i="13" s="1"/>
  <c r="I13" i="13"/>
  <c r="D13" i="13"/>
  <c r="I12" i="13"/>
  <c r="D12" i="13"/>
  <c r="O11" i="13"/>
  <c r="O10" i="13" s="1"/>
  <c r="N10" i="13" s="1"/>
  <c r="N11" i="13"/>
  <c r="P11" i="13" s="1"/>
  <c r="J11" i="13" s="1"/>
  <c r="I11" i="13"/>
  <c r="D11" i="13"/>
  <c r="I10" i="13"/>
  <c r="D10" i="13"/>
  <c r="O8" i="13"/>
  <c r="N8" i="13"/>
  <c r="P8" i="13" s="1"/>
  <c r="J8" i="13" s="1"/>
  <c r="I8" i="13"/>
  <c r="D8" i="13"/>
  <c r="T5" i="13"/>
  <c r="O4" i="13"/>
  <c r="N4" i="13"/>
  <c r="P4" i="13" s="1"/>
  <c r="J4" i="13" s="1"/>
  <c r="I4" i="13"/>
  <c r="D4" i="13"/>
  <c r="D3" i="13"/>
  <c r="S26" i="12"/>
  <c r="L26" i="12"/>
  <c r="O24" i="12"/>
  <c r="N24" i="12"/>
  <c r="P24" i="12" s="1"/>
  <c r="J24" i="12" s="1"/>
  <c r="I24" i="12"/>
  <c r="D24" i="12"/>
  <c r="O23" i="12"/>
  <c r="N23" i="12"/>
  <c r="P23" i="12" s="1"/>
  <c r="J23" i="12" s="1"/>
  <c r="I23" i="12"/>
  <c r="D23" i="12"/>
  <c r="O22" i="12"/>
  <c r="O21" i="12" s="1"/>
  <c r="N21" i="12" s="1" a="1"/>
  <c r="N21" i="12" s="1"/>
  <c r="N22" i="12"/>
  <c r="P22" i="12" s="1"/>
  <c r="J22" i="12" s="1"/>
  <c r="I22" i="12"/>
  <c r="D22" i="12"/>
  <c r="I21" i="12"/>
  <c r="D21" i="12"/>
  <c r="O20" i="12"/>
  <c r="N20" i="12"/>
  <c r="P20" i="12" s="1"/>
  <c r="J20" i="12" s="1"/>
  <c r="I20" i="12"/>
  <c r="D20" i="12"/>
  <c r="T19" i="12"/>
  <c r="O18" i="12"/>
  <c r="N18" i="12"/>
  <c r="P18" i="12" s="1"/>
  <c r="J18" i="12" s="1"/>
  <c r="I18" i="12"/>
  <c r="D18" i="12"/>
  <c r="T17" i="12"/>
  <c r="T16" i="12"/>
  <c r="T15" i="12"/>
  <c r="T14" i="12"/>
  <c r="O13" i="12"/>
  <c r="O12" i="12" s="1"/>
  <c r="N13" i="12"/>
  <c r="I13" i="12"/>
  <c r="D13" i="12"/>
  <c r="I12" i="12"/>
  <c r="D12" i="12"/>
  <c r="O11" i="12"/>
  <c r="O10" i="12" s="1"/>
  <c r="N10" i="12" s="1"/>
  <c r="N11" i="12"/>
  <c r="P11" i="12" s="1"/>
  <c r="J11" i="12" s="1"/>
  <c r="I11" i="12"/>
  <c r="D11" i="12"/>
  <c r="I10" i="12"/>
  <c r="D10" i="12"/>
  <c r="T9" i="12"/>
  <c r="O8" i="12"/>
  <c r="N8" i="12"/>
  <c r="P8" i="12" s="1"/>
  <c r="J8" i="12" s="1"/>
  <c r="I8" i="12"/>
  <c r="D8" i="12"/>
  <c r="T7" i="12"/>
  <c r="T6" i="12"/>
  <c r="T5" i="12"/>
  <c r="O4" i="12"/>
  <c r="N4" i="12"/>
  <c r="P4" i="12" s="1"/>
  <c r="J4" i="12" s="1"/>
  <c r="I4" i="12"/>
  <c r="D4" i="12"/>
  <c r="D3" i="12"/>
  <c r="S26" i="11"/>
  <c r="L26" i="11"/>
  <c r="O24" i="11"/>
  <c r="N24" i="11"/>
  <c r="P24" i="11" s="1"/>
  <c r="J24" i="11" s="1"/>
  <c r="I24" i="11"/>
  <c r="D24" i="11"/>
  <c r="O23" i="11"/>
  <c r="N23" i="11"/>
  <c r="P23" i="11" s="1"/>
  <c r="J23" i="11" s="1"/>
  <c r="I23" i="11"/>
  <c r="D23" i="11"/>
  <c r="O22" i="11"/>
  <c r="O21" i="11" s="1"/>
  <c r="N21" i="11" s="1" a="1"/>
  <c r="N21" i="11" s="1"/>
  <c r="N22" i="11"/>
  <c r="P22" i="11" s="1"/>
  <c r="J22" i="11" s="1"/>
  <c r="I22" i="11"/>
  <c r="D22" i="11"/>
  <c r="I21" i="11"/>
  <c r="D21" i="11"/>
  <c r="O20" i="11"/>
  <c r="N20" i="11"/>
  <c r="P20" i="11" s="1"/>
  <c r="J20" i="11" s="1"/>
  <c r="I20" i="11"/>
  <c r="D20" i="11"/>
  <c r="T19" i="11"/>
  <c r="O18" i="11"/>
  <c r="N18" i="11"/>
  <c r="P18" i="11" s="1"/>
  <c r="J18" i="11" s="1"/>
  <c r="I18" i="11"/>
  <c r="D18" i="11"/>
  <c r="T17" i="11"/>
  <c r="T16" i="11"/>
  <c r="T15" i="11"/>
  <c r="T14" i="11"/>
  <c r="O13" i="11"/>
  <c r="O12" i="11" s="1"/>
  <c r="N13" i="11"/>
  <c r="P13" i="11" s="1"/>
  <c r="J13" i="11" s="1"/>
  <c r="I13" i="11"/>
  <c r="D13" i="11"/>
  <c r="I12" i="11"/>
  <c r="D12" i="11"/>
  <c r="O11" i="11"/>
  <c r="O10" i="11" s="1"/>
  <c r="N10" i="11" s="1"/>
  <c r="N11" i="11"/>
  <c r="P11" i="11" s="1"/>
  <c r="J11" i="11" s="1"/>
  <c r="I11" i="11"/>
  <c r="D11" i="11"/>
  <c r="I10" i="11"/>
  <c r="D10" i="11"/>
  <c r="T9" i="11"/>
  <c r="O8" i="11"/>
  <c r="N8" i="11"/>
  <c r="P8" i="11" s="1"/>
  <c r="J8" i="11" s="1"/>
  <c r="I8" i="11"/>
  <c r="D8" i="11"/>
  <c r="T7" i="11"/>
  <c r="T6" i="11"/>
  <c r="T5" i="11"/>
  <c r="O4" i="11"/>
  <c r="N4" i="11"/>
  <c r="P4" i="11" s="1"/>
  <c r="J4" i="11" s="1"/>
  <c r="I4" i="11"/>
  <c r="D4" i="11"/>
  <c r="D3" i="11"/>
  <c r="S26" i="10"/>
  <c r="L26" i="10"/>
  <c r="O24" i="10"/>
  <c r="N24" i="10"/>
  <c r="P24" i="10" s="1"/>
  <c r="J24" i="10" s="1"/>
  <c r="I24" i="10"/>
  <c r="D24" i="10"/>
  <c r="O23" i="10"/>
  <c r="N23" i="10"/>
  <c r="P23" i="10" s="1"/>
  <c r="J23" i="10" s="1"/>
  <c r="I23" i="10"/>
  <c r="D23" i="10"/>
  <c r="O22" i="10"/>
  <c r="N22" i="10"/>
  <c r="P22" i="10" s="1"/>
  <c r="J22" i="10" s="1"/>
  <c r="I22" i="10"/>
  <c r="D22" i="10"/>
  <c r="I21" i="10"/>
  <c r="D21" i="10"/>
  <c r="O20" i="10"/>
  <c r="N20" i="10"/>
  <c r="P20" i="10" s="1"/>
  <c r="J20" i="10" s="1"/>
  <c r="I20" i="10"/>
  <c r="D20" i="10"/>
  <c r="T19" i="10"/>
  <c r="O18" i="10"/>
  <c r="N18" i="10"/>
  <c r="P18" i="10" s="1"/>
  <c r="J18" i="10" s="1"/>
  <c r="I18" i="10"/>
  <c r="D18" i="10"/>
  <c r="T17" i="10"/>
  <c r="T16" i="10"/>
  <c r="T15" i="10"/>
  <c r="T14" i="10"/>
  <c r="O13" i="10"/>
  <c r="O12" i="10" s="1"/>
  <c r="N13" i="10"/>
  <c r="P13" i="10" s="1"/>
  <c r="J13" i="10" s="1"/>
  <c r="I13" i="10"/>
  <c r="D13" i="10"/>
  <c r="I12" i="10"/>
  <c r="D12" i="10"/>
  <c r="O11" i="10"/>
  <c r="O10" i="10" s="1"/>
  <c r="N10" i="10" s="1"/>
  <c r="N11" i="10"/>
  <c r="P11" i="10" s="1"/>
  <c r="J11" i="10" s="1"/>
  <c r="I11" i="10"/>
  <c r="D11" i="10"/>
  <c r="I10" i="10"/>
  <c r="D10" i="10"/>
  <c r="T9" i="10"/>
  <c r="O8" i="10"/>
  <c r="N8" i="10"/>
  <c r="P8" i="10" s="1"/>
  <c r="J8" i="10" s="1"/>
  <c r="I8" i="10"/>
  <c r="D8" i="10"/>
  <c r="T7" i="10"/>
  <c r="T6" i="10"/>
  <c r="T5" i="10"/>
  <c r="O4" i="10"/>
  <c r="N4" i="10"/>
  <c r="P4" i="10" s="1"/>
  <c r="J4" i="10" s="1"/>
  <c r="I4" i="10"/>
  <c r="D4" i="10"/>
  <c r="D3" i="10"/>
  <c r="O21" i="18" l="1"/>
  <c r="N21" i="18" s="1" a="1"/>
  <c r="N21" i="18" s="1"/>
  <c r="O21" i="10"/>
  <c r="N21" i="10" s="1" a="1"/>
  <c r="N21" i="10" s="1"/>
  <c r="O21" i="19"/>
  <c r="N21" i="19" s="1" a="1"/>
  <c r="N21" i="19" s="1"/>
  <c r="O21" i="13"/>
  <c r="N21" i="13" s="1" a="1"/>
  <c r="N21" i="13" s="1"/>
  <c r="J12" i="20"/>
  <c r="O26" i="23"/>
  <c r="N3" i="21" a="1"/>
  <c r="N3" i="21" s="1"/>
  <c r="J3" i="21" s="1"/>
  <c r="P12" i="23"/>
  <c r="P12" i="21"/>
  <c r="J12" i="22"/>
  <c r="P3" i="23"/>
  <c r="J3" i="23"/>
  <c r="P3" i="22"/>
  <c r="J3" i="22"/>
  <c r="P3" i="21"/>
  <c r="P3" i="20"/>
  <c r="J3" i="20"/>
  <c r="N12" i="19" a="1"/>
  <c r="N12" i="19" s="1"/>
  <c r="P12" i="19" s="1"/>
  <c r="O3" i="19"/>
  <c r="O26" i="19" s="1"/>
  <c r="P21" i="19"/>
  <c r="J21" i="19"/>
  <c r="O12" i="18"/>
  <c r="N12" i="18" s="1" a="1"/>
  <c r="N12" i="18" s="1"/>
  <c r="J12" i="18" s="1"/>
  <c r="O3" i="17"/>
  <c r="N3" i="17" s="1" a="1"/>
  <c r="N3" i="17" s="1"/>
  <c r="O3" i="18"/>
  <c r="N3" i="18" s="1" a="1"/>
  <c r="N3" i="18" s="1"/>
  <c r="J10" i="19"/>
  <c r="N12" i="16" a="1"/>
  <c r="N12" i="16" s="1"/>
  <c r="J12" i="16" s="1"/>
  <c r="P21" i="18"/>
  <c r="J21" i="18"/>
  <c r="J10" i="18"/>
  <c r="P10" i="18"/>
  <c r="N12" i="17" a="1"/>
  <c r="N12" i="17" s="1"/>
  <c r="P12" i="17" s="1"/>
  <c r="J10" i="17"/>
  <c r="P10" i="17"/>
  <c r="P21" i="17"/>
  <c r="J21" i="17"/>
  <c r="O3" i="16"/>
  <c r="N3" i="16" s="1" a="1"/>
  <c r="N3" i="16" s="1"/>
  <c r="O3" i="13"/>
  <c r="O26" i="13" s="1"/>
  <c r="P21" i="16"/>
  <c r="J21" i="16"/>
  <c r="J10" i="16"/>
  <c r="N12" i="13" a="1"/>
  <c r="N12" i="13" s="1"/>
  <c r="P12" i="13" s="1"/>
  <c r="N12" i="12" a="1"/>
  <c r="N12" i="12" s="1"/>
  <c r="J12" i="12" s="1"/>
  <c r="J10" i="13"/>
  <c r="P10" i="13"/>
  <c r="P21" i="13"/>
  <c r="J21" i="13"/>
  <c r="O3" i="12"/>
  <c r="O26" i="12" s="1"/>
  <c r="P13" i="12"/>
  <c r="J13" i="12" s="1"/>
  <c r="O3" i="11"/>
  <c r="N3" i="11" s="1" a="1"/>
  <c r="N3" i="11" s="1"/>
  <c r="P21" i="12"/>
  <c r="J21" i="12"/>
  <c r="P10" i="12"/>
  <c r="J10" i="12"/>
  <c r="O3" i="10"/>
  <c r="O26" i="10" s="1"/>
  <c r="N12" i="11" a="1"/>
  <c r="N12" i="11" s="1"/>
  <c r="P12" i="11" s="1"/>
  <c r="J10" i="11"/>
  <c r="P10" i="11"/>
  <c r="P21" i="11"/>
  <c r="J21" i="11"/>
  <c r="N12" i="10" a="1"/>
  <c r="N12" i="10" s="1"/>
  <c r="P12" i="10" s="1"/>
  <c r="P10" i="10"/>
  <c r="J10" i="10"/>
  <c r="P21" i="10"/>
  <c r="J21" i="10"/>
  <c r="I4" i="7"/>
  <c r="I7" i="7"/>
  <c r="N7" i="7"/>
  <c r="P7" i="7" s="1"/>
  <c r="N9" i="7"/>
  <c r="P12" i="18" l="1"/>
  <c r="O26" i="18"/>
  <c r="J12" i="17"/>
  <c r="N3" i="19" a="1"/>
  <c r="N3" i="19" s="1"/>
  <c r="J3" i="19" s="1"/>
  <c r="O26" i="17"/>
  <c r="P12" i="16"/>
  <c r="O26" i="16"/>
  <c r="J12" i="19"/>
  <c r="N3" i="12" a="1"/>
  <c r="N3" i="12" s="1"/>
  <c r="J3" i="12" s="1"/>
  <c r="P3" i="18"/>
  <c r="J3" i="18"/>
  <c r="P3" i="17"/>
  <c r="J3" i="17"/>
  <c r="P12" i="12"/>
  <c r="N3" i="13" a="1"/>
  <c r="N3" i="13" s="1"/>
  <c r="P3" i="13" s="1"/>
  <c r="J12" i="11"/>
  <c r="J12" i="13"/>
  <c r="J3" i="16"/>
  <c r="P3" i="16"/>
  <c r="O26" i="11"/>
  <c r="N3" i="10" a="1"/>
  <c r="N3" i="10" s="1"/>
  <c r="P3" i="10" s="1"/>
  <c r="J12" i="10"/>
  <c r="P3" i="11"/>
  <c r="J3" i="11"/>
  <c r="P3" i="12" l="1"/>
  <c r="P3" i="19"/>
  <c r="J3" i="13"/>
  <c r="J3" i="10"/>
  <c r="O4" i="7"/>
  <c r="N4" i="7"/>
  <c r="P4" i="7" s="1"/>
  <c r="I26" i="7"/>
  <c r="I21" i="7"/>
  <c r="I13" i="7"/>
  <c r="I12" i="7"/>
  <c r="I9" i="7"/>
  <c r="I8" i="7"/>
  <c r="L27" i="7"/>
  <c r="O21" i="7" l="1"/>
  <c r="O26" i="7"/>
  <c r="O13" i="7"/>
  <c r="O9" i="7"/>
  <c r="O8" i="7" s="1"/>
  <c r="N8" i="7" s="1"/>
  <c r="P8" i="7" s="1"/>
  <c r="O7" i="7"/>
  <c r="P9" i="7"/>
  <c r="J9" i="7" s="1"/>
  <c r="N26" i="7"/>
  <c r="P26" i="7" s="1"/>
  <c r="N21" i="7"/>
  <c r="P21" i="7" s="1"/>
  <c r="N13" i="7"/>
  <c r="P13" i="7" s="1"/>
  <c r="J4" i="7"/>
  <c r="J8" i="7" l="1"/>
  <c r="O3" i="7"/>
  <c r="J26" i="7"/>
  <c r="O12" i="7"/>
  <c r="J21" i="7"/>
  <c r="J13" i="7"/>
  <c r="J7" i="7"/>
  <c r="O27" i="7" l="1"/>
  <c r="N3" i="7" a="1"/>
  <c r="N3" i="7" s="1"/>
  <c r="N12" i="7" a="1"/>
  <c r="N12" i="7" s="1"/>
  <c r="P12" i="7" s="1"/>
  <c r="J3" i="7" l="1"/>
  <c r="J12" i="7"/>
  <c r="P3" i="7"/>
</calcChain>
</file>

<file path=xl/sharedStrings.xml><?xml version="1.0" encoding="utf-8"?>
<sst xmlns="http://schemas.openxmlformats.org/spreadsheetml/2006/main" count="979" uniqueCount="93">
  <si>
    <t>Compétences évaluées</t>
  </si>
  <si>
    <t xml:space="preserve">Note brute </t>
  </si>
  <si>
    <t>Poids de la compétence</t>
  </si>
  <si>
    <t>Poids du critère</t>
  </si>
  <si>
    <t>Profil du candidat</t>
  </si>
  <si>
    <t>note pondérée</t>
  </si>
  <si>
    <t>C1.31</t>
  </si>
  <si>
    <t>Préconcevoir les modèles</t>
  </si>
  <si>
    <t>C1.311</t>
  </si>
  <si>
    <t>Analyser les formes géométriques et les contraintes techniques du produit. En déduire les conditions nécessaires de construction (aisance, spécificités géométriques et dimensionnelles) et les tolérances nécessaires associées.</t>
  </si>
  <si>
    <t xml:space="preserve">Les conditions fonctionnelles sont identifiées.
Les spécifications fonctionnelles dimensionnelles, géométriques, sont cohérentes et reportées sur les dessins de définition
</t>
  </si>
  <si>
    <t>C1.312</t>
  </si>
  <si>
    <t>Intégrer les données du styliste pour préconcevoir les lignes caractéristiques du modèle</t>
  </si>
  <si>
    <t>Les représentations du modèle sont géométriquement et dimensionnellement  conformes aux  cahier des charges et dessins du styliste</t>
  </si>
  <si>
    <t>C1.32</t>
  </si>
  <si>
    <t>Élaborer le dessin de définition du produit</t>
  </si>
  <si>
    <t>C1.321</t>
  </si>
  <si>
    <t>Élaborer les représentations graphiques 2D ou 3D, les nomenclatures et les spécifications associées.</t>
  </si>
  <si>
    <t>Les dessins de définition sont complets et exploitables.
Respect des normes
Les spécifications sont explicites</t>
  </si>
  <si>
    <t>C1.51</t>
  </si>
  <si>
    <t>Concevoir le plan du modèle</t>
  </si>
  <si>
    <t>C1.511</t>
  </si>
  <si>
    <t>Développer numériquement le plan d’un modèle.
Utiliser les fonctionnalités d’un logiciel 2D et/ou 3D dans le but d’optimiser la démarche de développement de plan.</t>
  </si>
  <si>
    <t>Le plan est développé et exploitable pour l’extraction des gabarits.
Le fichier numérique est optimisé en vue d’une exploitation ultérieure pour le développement d’autres produits.</t>
  </si>
  <si>
    <t>C1.512</t>
  </si>
  <si>
    <t>Archiver le plan du modèle et les documents associés en vue de son exploitation.</t>
  </si>
  <si>
    <t>C1.513</t>
  </si>
  <si>
    <t>Extraire et concevoir tous ses éléments constitutifs du modèle (gabarits) en vue de leur exploitation industrielle, notamment pour la découpe numérique.</t>
  </si>
  <si>
    <t>Les caractéristiques  (surface, longueur, taille, identification) sont reportées sans erreur sur les gabarits.
 Les gabarits sont exploitables</t>
  </si>
  <si>
    <t>C2.2</t>
  </si>
  <si>
    <t>Concevoir et effectuer la graduation numérique du modèle (pour la chaussure)</t>
  </si>
  <si>
    <t>C2.211</t>
  </si>
  <si>
    <t>Concevoir les règles de graduation à appliquer au modèle.
Sauvegarder les règles et enrichir les bases de données</t>
  </si>
  <si>
    <t>Les règles sont conformes aux caractéristiques du modèle.
La sauvegarde des règles est effectuée</t>
  </si>
  <si>
    <t>C2.212</t>
  </si>
  <si>
    <t>Définir les paramètres géométriques variant et invariant caractéristiques de la graduation envisagée.</t>
  </si>
  <si>
    <t>Justesse des paramètres caractéristiques de la graduation.</t>
  </si>
  <si>
    <t>C2.213</t>
  </si>
  <si>
    <t>Réaliser et contrôler la graduation de tous les éléments du modèle en CAO</t>
  </si>
  <si>
    <t xml:space="preserve">Application juste et optimisée des procédures de saisie et de traitement de la graduation du modèle 
Le contrôle permet de valider les évolutions dans toutes les pointures les spécificités esthétiques, géométrique et dimensionnelle du modèle. </t>
  </si>
  <si>
    <t>O/N</t>
  </si>
  <si>
    <t>a</t>
  </si>
  <si>
    <t>b</t>
  </si>
  <si>
    <t>c</t>
  </si>
  <si>
    <t>Total % COMP</t>
  </si>
  <si>
    <t xml:space="preserve">ÉVALUATION DE L'UNITÉ U.42 conception des modèles en 2D et 3D </t>
  </si>
  <si>
    <t>Les données sont correctement mémoriséees</t>
  </si>
  <si>
    <t>La calibration du projet de cao permet une exploitation aisée et correcte des données (3 points).</t>
  </si>
  <si>
    <t>Les lignes du modèles sont correctement construites au regard du cahier des charges (5 points).</t>
  </si>
  <si>
    <t xml:space="preserve">Indicateurs de performance                                                                                                                </t>
  </si>
  <si>
    <t>Les points de repère sont correctement placés (3 points).</t>
  </si>
  <si>
    <t>La claque du modèle est correctement extraite (couche;lignes)(5 points).</t>
  </si>
  <si>
    <t>L'épaisseur de la pièce respecte le cahier des charges 0,5 point)</t>
  </si>
  <si>
    <t>La couleur de la pièce respecte le cahier des charges (0,5 points)</t>
  </si>
  <si>
    <t>La forme est correctement orientée (1 points).</t>
  </si>
  <si>
    <t>La section aux doigts est correctement construite (1 points).</t>
  </si>
  <si>
    <t>La mémorisation du projet est faire et facilement réexploitable (1 point).</t>
  </si>
  <si>
    <t>Points</t>
  </si>
  <si>
    <t>Acquisition</t>
  </si>
  <si>
    <t>Points obtenus</t>
  </si>
  <si>
    <t>Note/20</t>
  </si>
  <si>
    <r>
      <rPr>
        <sz val="18"/>
        <color rgb="FF00B050"/>
        <rFont val="Wingdings"/>
        <charset val="2"/>
      </rPr>
      <t>l</t>
    </r>
    <r>
      <rPr>
        <sz val="11"/>
        <rFont val="Arial"/>
        <family val="2"/>
      </rPr>
      <t xml:space="preserve"> &gt;= 50%</t>
    </r>
    <r>
      <rPr>
        <sz val="11"/>
        <color rgb="FF00B050"/>
        <rFont val="Arial"/>
        <family val="2"/>
      </rPr>
      <t xml:space="preserve"> Acquis</t>
    </r>
    <r>
      <rPr>
        <sz val="11"/>
        <rFont val="Arial"/>
        <family val="2"/>
      </rPr>
      <t xml:space="preserve">
</t>
    </r>
    <r>
      <rPr>
        <sz val="18"/>
        <color rgb="FFFFC000"/>
        <rFont val="Wingdings"/>
        <charset val="2"/>
      </rPr>
      <t>l</t>
    </r>
    <r>
      <rPr>
        <sz val="11"/>
        <rFont val="Arial"/>
        <family val="2"/>
      </rPr>
      <t>&lt; 50% et &gt;= 33%</t>
    </r>
    <r>
      <rPr>
        <sz val="11"/>
        <color rgb="FFFFC000"/>
        <rFont val="Arial"/>
        <family val="2"/>
      </rPr>
      <t xml:space="preserve"> En cours d'acquisition</t>
    </r>
    <r>
      <rPr>
        <sz val="11"/>
        <rFont val="Arial"/>
        <family val="2"/>
      </rPr>
      <t xml:space="preserve">
</t>
    </r>
    <r>
      <rPr>
        <sz val="18"/>
        <color rgb="FFC00000"/>
        <rFont val="Wingdings"/>
        <charset val="2"/>
      </rPr>
      <t>l</t>
    </r>
    <r>
      <rPr>
        <sz val="11"/>
        <rFont val="Arial"/>
        <family val="2"/>
      </rPr>
      <t xml:space="preserve"> &lt; 33% </t>
    </r>
    <r>
      <rPr>
        <sz val="11"/>
        <color rgb="FFC00000"/>
        <rFont val="Arial"/>
        <family val="2"/>
      </rPr>
      <t>Non acquis</t>
    </r>
    <r>
      <rPr>
        <sz val="11"/>
        <rFont val="Arial"/>
        <family val="2"/>
      </rPr>
      <t xml:space="preserve">
</t>
    </r>
  </si>
  <si>
    <t>Revoir la ligne du  décollté sur l'avant</t>
  </si>
  <si>
    <t>8,5 mm mesurés?</t>
  </si>
  <si>
    <t>Couleur non gérée</t>
  </si>
  <si>
    <t>La claque dessus n'est pas extraite. Problème de fuite.</t>
  </si>
  <si>
    <t>Non traité?</t>
  </si>
  <si>
    <t>Revoir la gestion des couches.</t>
  </si>
  <si>
    <t>Revoir la géométire de la courbe de claque</t>
  </si>
  <si>
    <t>Construire la section aux doigts sur une couche</t>
  </si>
  <si>
    <t>Revoir légérement la courbe intérieure au niveau de l'avant du modèle</t>
  </si>
  <si>
    <t>Il manque le point d'ouverture de la claque à 80 mm et le point à -7 mm sur le côté interne</t>
  </si>
  <si>
    <t>Revoir légerement l'organisation des couches</t>
  </si>
  <si>
    <t>La claque n'est pas sur sa couche</t>
  </si>
  <si>
    <t>La claque ne présente pas d'épaisseur</t>
  </si>
  <si>
    <t>Revoir la calibration des couches. Les lignes de la claque sont sur la même couche que la pièce extraite</t>
  </si>
  <si>
    <t>Très bien pour la gestion des couches.Ne pas répartir la pièce sur 3 couches ça peut être difficiles à utiliser.</t>
  </si>
  <si>
    <t>%</t>
  </si>
  <si>
    <t>Les pièces du dessus sont  correctement extraites (Lignes; couche).</t>
  </si>
  <si>
    <t>Les repères sont correctement construits et permettent une exploitation industrielle du fichier (Coupe numérique) (Crans; coches; vague; noms).</t>
  </si>
  <si>
    <t>Les axes de symétrie de la doublure sont correctement construits</t>
  </si>
  <si>
    <t>L'image au format JPG est insérée à l'échelle 1</t>
  </si>
  <si>
    <t>Les courbes de la copie de forme et du dessus sont correctement construites</t>
  </si>
  <si>
    <t>L'axe de symétrie du dessus est correctement construit</t>
  </si>
  <si>
    <t xml:space="preserve">La mémorisation du projet est faire et facilement réexploitable </t>
  </si>
  <si>
    <t>Le projet est correctement géré (organisation et gestion des couches du projet).
La lecture du projet est aisée.</t>
  </si>
  <si>
    <t>Les marges d'assemblage sont correctes  et bien construites (valeur; sens; couche),</t>
  </si>
  <si>
    <t>Les marges de montage sont correctes et bien construites (valeur; sens; couche).</t>
  </si>
  <si>
    <t>Les symétries du dessus sont correctement construites (lignes intérieures; couche).</t>
  </si>
  <si>
    <t>Les marges de rempli sont correctes et bien construites (valeur; sens; couche).</t>
  </si>
  <si>
    <t>Les marges de jointé sont correctes et bien construites (valeur; sens; couche).</t>
  </si>
  <si>
    <t>Les symétries des pièces de la doublure sont correctement construites (lignes intérieures; couche).</t>
  </si>
  <si>
    <t>Les pièces de la doublure sont correctement extraites (lignes; couche).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</si>
</sst>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Times New Roman"/>
    </font>
    <font>
      <b/>
      <sz val="10"/>
      <name val="Arial"/>
      <family val="2"/>
    </font>
    <font>
      <sz val="10"/>
      <name val="Arial"/>
      <family val="2"/>
    </font>
    <font>
      <b/>
      <i/>
      <sz val="10"/>
      <name val="Arial"/>
      <family val="2"/>
    </font>
    <font>
      <sz val="10"/>
      <color indexed="10"/>
      <name val="Arial"/>
      <family val="2"/>
    </font>
    <font>
      <sz val="10"/>
      <color indexed="9"/>
      <name val="Arial"/>
      <family val="2"/>
    </font>
    <font>
      <sz val="9"/>
      <name val="Arial Narrow"/>
      <family val="2"/>
    </font>
    <font>
      <sz val="9"/>
      <color indexed="10"/>
      <name val="Arial Narrow"/>
      <family val="2"/>
    </font>
    <font>
      <b/>
      <sz val="12"/>
      <name val="Arial"/>
      <family val="2"/>
    </font>
    <font>
      <sz val="8"/>
      <name val="Arial"/>
      <family val="2"/>
    </font>
    <font>
      <sz val="12"/>
      <name val="Arial"/>
      <family val="2"/>
    </font>
    <font>
      <sz val="9"/>
      <name val="Arial"/>
      <family val="2"/>
    </font>
    <font>
      <sz val="9"/>
      <color indexed="10"/>
      <name val="Arial"/>
      <family val="2"/>
    </font>
    <font>
      <sz val="10"/>
      <name val="Times New Roman"/>
      <family val="1"/>
    </font>
    <font>
      <sz val="9"/>
      <name val="Times New Roman"/>
      <family val="1"/>
    </font>
    <font>
      <b/>
      <sz val="9"/>
      <color indexed="8"/>
      <name val="Arial"/>
      <family val="2"/>
    </font>
    <font>
      <b/>
      <sz val="9"/>
      <color indexed="10"/>
      <name val="Arial"/>
      <family val="2"/>
    </font>
    <font>
      <b/>
      <sz val="16"/>
      <color indexed="10"/>
      <name val="Arial"/>
      <family val="2"/>
    </font>
    <font>
      <b/>
      <sz val="11"/>
      <color theme="1"/>
      <name val="Calibri"/>
      <family val="2"/>
      <scheme val="minor"/>
    </font>
    <font>
      <sz val="12"/>
      <name val="Arial Black"/>
      <family val="2"/>
    </font>
    <font>
      <b/>
      <sz val="10"/>
      <color rgb="FFFF0000"/>
      <name val="Arial"/>
      <family val="2"/>
    </font>
    <font>
      <b/>
      <sz val="10"/>
      <color theme="3"/>
      <name val="Arial"/>
      <family val="2"/>
    </font>
    <font>
      <sz val="10"/>
      <color rgb="FFFF0000"/>
      <name val="Arial"/>
      <family val="2"/>
    </font>
    <font>
      <sz val="10"/>
      <color rgb="FFFF0000"/>
      <name val="Times New Roman"/>
      <family val="1"/>
    </font>
    <font>
      <b/>
      <sz val="10"/>
      <name val="Times New Roman"/>
      <family val="1"/>
    </font>
    <font>
      <b/>
      <sz val="14"/>
      <color rgb="FFFF0000"/>
      <name val="Arial"/>
      <family val="2"/>
    </font>
    <font>
      <b/>
      <sz val="9"/>
      <color indexed="63"/>
      <name val="Arial"/>
      <family val="2"/>
    </font>
    <font>
      <b/>
      <sz val="16"/>
      <name val="Arial"/>
      <family val="2"/>
    </font>
    <font>
      <i/>
      <sz val="11"/>
      <name val="Arial"/>
      <family val="2"/>
    </font>
    <font>
      <i/>
      <sz val="11"/>
      <color theme="1"/>
      <name val="Arial"/>
      <family val="2"/>
    </font>
    <font>
      <b/>
      <sz val="18"/>
      <name val="Arial"/>
      <family val="2"/>
    </font>
    <font>
      <b/>
      <i/>
      <sz val="14"/>
      <name val="Arial"/>
      <family val="2"/>
    </font>
    <font>
      <b/>
      <sz val="12"/>
      <color rgb="FFFF0000"/>
      <name val="Arial"/>
      <family val="2"/>
    </font>
    <font>
      <b/>
      <i/>
      <sz val="20"/>
      <name val="Arial"/>
      <family val="2"/>
    </font>
    <font>
      <sz val="11"/>
      <name val="Arial"/>
      <family val="2"/>
    </font>
    <font>
      <sz val="18"/>
      <color rgb="FFFFC000"/>
      <name val="Wingdings"/>
      <charset val="2"/>
    </font>
    <font>
      <sz val="18"/>
      <color rgb="FF00B050"/>
      <name val="Wingdings"/>
      <charset val="2"/>
    </font>
    <font>
      <sz val="11"/>
      <color rgb="FF00B050"/>
      <name val="Arial"/>
      <family val="2"/>
    </font>
    <font>
      <sz val="11"/>
      <color rgb="FFFFC000"/>
      <name val="Arial"/>
      <family val="2"/>
    </font>
    <font>
      <sz val="18"/>
      <color rgb="FFC00000"/>
      <name val="Wingdings"/>
      <charset val="2"/>
    </font>
    <font>
      <sz val="11"/>
      <color rgb="FFC00000"/>
      <name val="Arial"/>
      <family val="2"/>
    </font>
    <font>
      <i/>
      <sz val="16"/>
      <color rgb="FFC00000"/>
      <name val="Arial"/>
      <family val="2"/>
    </font>
    <font>
      <sz val="12"/>
      <color rgb="FFFF0000"/>
      <name val="Arial"/>
      <family val="2"/>
    </font>
    <font>
      <b/>
      <sz val="14"/>
      <name val="Arial"/>
      <family val="2"/>
    </font>
    <font>
      <sz val="14"/>
      <name val="Arial"/>
      <family val="2"/>
    </font>
    <font>
      <sz val="14"/>
      <color rgb="FFFF0000"/>
      <name val="Arial"/>
      <family val="2"/>
    </font>
  </fonts>
  <fills count="9">
    <fill>
      <patternFill patternType="none"/>
    </fill>
    <fill>
      <patternFill patternType="gray125"/>
    </fill>
    <fill>
      <patternFill patternType="solid">
        <fgColor indexed="13"/>
        <bgColor indexed="64"/>
      </patternFill>
    </fill>
    <fill>
      <patternFill patternType="solid">
        <fgColor indexed="45"/>
        <bgColor indexed="26"/>
      </patternFill>
    </fill>
    <fill>
      <patternFill patternType="solid">
        <fgColor indexed="31"/>
        <bgColor indexed="22"/>
      </patternFill>
    </fill>
    <fill>
      <patternFill patternType="solid">
        <fgColor rgb="FFFF99CC"/>
        <bgColor indexed="64"/>
      </patternFill>
    </fill>
    <fill>
      <patternFill patternType="solid">
        <fgColor theme="0"/>
        <bgColor indexed="64"/>
      </patternFill>
    </fill>
    <fill>
      <patternFill patternType="solid">
        <fgColor theme="0"/>
        <bgColor indexed="45"/>
      </patternFill>
    </fill>
    <fill>
      <patternFill patternType="solid">
        <fgColor theme="0" tint="-0.14999847407452621"/>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top style="medium">
        <color indexed="8"/>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8"/>
      </left>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8"/>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3" fillId="0" borderId="0" applyFont="0" applyFill="0" applyBorder="0" applyAlignment="0" applyProtection="0"/>
    <xf numFmtId="0" fontId="13" fillId="0" borderId="0"/>
    <xf numFmtId="0" fontId="2" fillId="0" borderId="0"/>
    <xf numFmtId="0" fontId="13" fillId="0" borderId="0"/>
  </cellStyleXfs>
  <cellXfs count="156">
    <xf numFmtId="0" fontId="0" fillId="0" borderId="0" xfId="0"/>
    <xf numFmtId="0" fontId="13" fillId="0" borderId="0" xfId="2" applyAlignment="1">
      <alignment vertical="center"/>
    </xf>
    <xf numFmtId="0" fontId="14" fillId="0" borderId="0" xfId="2" applyFont="1" applyAlignment="1">
      <alignment vertical="center"/>
    </xf>
    <xf numFmtId="0" fontId="13" fillId="0" borderId="0" xfId="2" applyAlignment="1" applyProtection="1">
      <alignment vertical="center"/>
    </xf>
    <xf numFmtId="0" fontId="13" fillId="0" borderId="0" xfId="2" applyAlignment="1" applyProtection="1">
      <alignment horizontal="center" vertical="center"/>
    </xf>
    <xf numFmtId="2" fontId="4" fillId="0" borderId="0" xfId="2" applyNumberFormat="1" applyFont="1" applyBorder="1" applyAlignment="1" applyProtection="1">
      <alignment horizontal="center" vertical="center" wrapText="1"/>
    </xf>
    <xf numFmtId="0" fontId="0" fillId="0" borderId="0" xfId="2" applyFont="1" applyAlignment="1">
      <alignment horizontal="center" vertical="center"/>
    </xf>
    <xf numFmtId="0" fontId="4" fillId="0" borderId="0" xfId="2" applyFont="1" applyAlignment="1" applyProtection="1">
      <alignment vertical="center"/>
    </xf>
    <xf numFmtId="9" fontId="4" fillId="0" borderId="0" xfId="2" applyNumberFormat="1" applyFont="1" applyAlignment="1" applyProtection="1">
      <alignment horizontal="center" vertical="center"/>
    </xf>
    <xf numFmtId="0" fontId="5" fillId="0" borderId="0" xfId="2" applyFont="1" applyAlignment="1" applyProtection="1">
      <alignment vertical="center"/>
    </xf>
    <xf numFmtId="0" fontId="13" fillId="0" borderId="0" xfId="2" applyAlignment="1">
      <alignment horizontal="center"/>
    </xf>
    <xf numFmtId="10" fontId="5" fillId="0" borderId="0" xfId="2" applyNumberFormat="1" applyFont="1" applyAlignment="1" applyProtection="1">
      <alignment vertical="center"/>
    </xf>
    <xf numFmtId="0" fontId="13" fillId="0" borderId="0" xfId="2"/>
    <xf numFmtId="10" fontId="15" fillId="0" borderId="0" xfId="2" applyNumberFormat="1" applyFont="1" applyFill="1" applyAlignment="1" applyProtection="1">
      <alignment horizontal="left" vertical="center"/>
    </xf>
    <xf numFmtId="0" fontId="4" fillId="0" borderId="0" xfId="2" applyFont="1" applyAlignment="1" applyProtection="1">
      <alignment horizontal="right" vertical="center"/>
    </xf>
    <xf numFmtId="0" fontId="0" fillId="0" borderId="0" xfId="2" applyFont="1" applyAlignment="1" applyProtection="1">
      <alignment horizontal="center" vertical="center"/>
    </xf>
    <xf numFmtId="0" fontId="11" fillId="4" borderId="15" xfId="2" applyFont="1" applyFill="1" applyBorder="1" applyAlignment="1" applyProtection="1">
      <alignment horizontal="center" vertical="center"/>
      <protection locked="0"/>
    </xf>
    <xf numFmtId="10" fontId="12" fillId="0" borderId="0" xfId="2" applyNumberFormat="1" applyFont="1" applyFill="1" applyAlignment="1" applyProtection="1">
      <alignment horizontal="left" vertical="center"/>
    </xf>
    <xf numFmtId="2" fontId="4" fillId="0" borderId="0" xfId="2" applyNumberFormat="1" applyFont="1" applyAlignment="1" applyProtection="1">
      <alignment horizontal="center" vertical="center"/>
    </xf>
    <xf numFmtId="10" fontId="0" fillId="0" borderId="0" xfId="2" applyNumberFormat="1" applyFont="1" applyAlignment="1" applyProtection="1">
      <alignment vertical="center"/>
    </xf>
    <xf numFmtId="0" fontId="0" fillId="0" borderId="0" xfId="2" applyFont="1" applyAlignment="1">
      <alignment vertical="center"/>
    </xf>
    <xf numFmtId="0" fontId="0" fillId="0" borderId="0" xfId="2" applyFont="1" applyAlignment="1">
      <alignment vertical="center" wrapText="1"/>
    </xf>
    <xf numFmtId="0" fontId="12" fillId="0" borderId="0" xfId="2" applyFont="1" applyFill="1" applyAlignment="1" applyProtection="1">
      <alignment vertical="center"/>
    </xf>
    <xf numFmtId="0" fontId="16" fillId="0" borderId="0" xfId="2" applyFont="1" applyFill="1" applyAlignment="1">
      <alignment horizontal="left" vertical="center"/>
    </xf>
    <xf numFmtId="0" fontId="4" fillId="0" borderId="0" xfId="2" applyFont="1" applyAlignment="1">
      <alignment vertical="center"/>
    </xf>
    <xf numFmtId="9" fontId="4" fillId="0" borderId="0" xfId="2" applyNumberFormat="1" applyFont="1" applyAlignment="1">
      <alignment horizontal="center" vertical="center"/>
    </xf>
    <xf numFmtId="0" fontId="5" fillId="0" borderId="0" xfId="2" applyFont="1" applyAlignment="1">
      <alignment vertical="center"/>
    </xf>
    <xf numFmtId="2" fontId="4" fillId="0" borderId="0" xfId="2" applyNumberFormat="1" applyFont="1" applyAlignment="1">
      <alignment horizontal="center" vertical="center"/>
    </xf>
    <xf numFmtId="0" fontId="5" fillId="0" borderId="0" xfId="2" applyFont="1" applyAlignment="1">
      <alignment horizontal="center" vertical="center"/>
    </xf>
    <xf numFmtId="10" fontId="5" fillId="0" borderId="0" xfId="2" applyNumberFormat="1" applyFont="1" applyAlignment="1">
      <alignment vertical="center"/>
    </xf>
    <xf numFmtId="0" fontId="12" fillId="0" borderId="0" xfId="2" applyFont="1" applyFill="1" applyAlignment="1">
      <alignment vertical="center"/>
    </xf>
    <xf numFmtId="0" fontId="12" fillId="0" borderId="0" xfId="2" applyFont="1" applyFill="1" applyAlignment="1">
      <alignment horizontal="center" vertical="center"/>
    </xf>
    <xf numFmtId="0" fontId="7" fillId="0" borderId="0" xfId="2" applyFont="1" applyFill="1" applyAlignment="1">
      <alignment vertical="top" wrapText="1"/>
    </xf>
    <xf numFmtId="0" fontId="1" fillId="0" borderId="0" xfId="2" applyFont="1" applyAlignment="1">
      <alignment horizontal="center" vertical="center"/>
    </xf>
    <xf numFmtId="0" fontId="0" fillId="0" borderId="0" xfId="2" applyFont="1" applyAlignment="1" applyProtection="1">
      <alignment horizontal="center" vertical="center"/>
      <protection locked="0"/>
    </xf>
    <xf numFmtId="0" fontId="14" fillId="0" borderId="0" xfId="2" applyFont="1"/>
    <xf numFmtId="0" fontId="10" fillId="0" borderId="3" xfId="0" applyFont="1" applyBorder="1" applyAlignment="1">
      <alignment vertical="center" wrapText="1" readingOrder="1"/>
    </xf>
    <xf numFmtId="0" fontId="11" fillId="4" borderId="3" xfId="2" applyFont="1" applyFill="1" applyBorder="1" applyAlignment="1" applyProtection="1">
      <alignment horizontal="center" vertical="center"/>
      <protection locked="0"/>
    </xf>
    <xf numFmtId="9" fontId="21" fillId="0" borderId="0" xfId="2" applyNumberFormat="1" applyFont="1" applyAlignment="1" applyProtection="1">
      <alignment horizontal="center" vertical="center"/>
    </xf>
    <xf numFmtId="0" fontId="21" fillId="0" borderId="0" xfId="2" applyFont="1" applyAlignment="1" applyProtection="1">
      <alignment horizontal="right" vertical="center"/>
    </xf>
    <xf numFmtId="9" fontId="4" fillId="0" borderId="0" xfId="1" applyFont="1" applyAlignment="1" applyProtection="1">
      <alignment horizontal="right" vertical="center"/>
    </xf>
    <xf numFmtId="2" fontId="13" fillId="2" borderId="0" xfId="2" applyNumberFormat="1" applyFill="1" applyAlignment="1" applyProtection="1">
      <alignment vertical="center"/>
    </xf>
    <xf numFmtId="0" fontId="22" fillId="0" borderId="0" xfId="2" applyFont="1" applyAlignment="1" applyProtection="1">
      <alignment horizontal="center" vertical="center"/>
    </xf>
    <xf numFmtId="9" fontId="22" fillId="0" borderId="0" xfId="2" applyNumberFormat="1" applyFont="1" applyAlignment="1" applyProtection="1">
      <alignment horizontal="center" vertical="center"/>
    </xf>
    <xf numFmtId="0" fontId="22" fillId="0" borderId="0" xfId="2" applyFont="1" applyAlignment="1" applyProtection="1">
      <alignment vertical="center"/>
    </xf>
    <xf numFmtId="0" fontId="23" fillId="0" borderId="0" xfId="2" applyFont="1" applyAlignment="1">
      <alignment horizontal="center" vertical="center"/>
    </xf>
    <xf numFmtId="0" fontId="11" fillId="4" borderId="16" xfId="2" applyFont="1" applyFill="1" applyBorder="1" applyAlignment="1" applyProtection="1">
      <alignment horizontal="center" vertical="center"/>
      <protection locked="0"/>
    </xf>
    <xf numFmtId="2" fontId="4" fillId="0" borderId="0" xfId="2" applyNumberFormat="1" applyFont="1" applyAlignment="1" applyProtection="1">
      <alignment horizontal="right" vertical="center"/>
    </xf>
    <xf numFmtId="10" fontId="12" fillId="0" borderId="0" xfId="2" applyNumberFormat="1" applyFont="1" applyFill="1" applyAlignment="1" applyProtection="1">
      <alignment horizontal="left" vertical="center"/>
    </xf>
    <xf numFmtId="10" fontId="15" fillId="0" borderId="0" xfId="2" applyNumberFormat="1" applyFont="1" applyFill="1" applyAlignment="1" applyProtection="1">
      <alignment horizontal="left" vertical="center"/>
    </xf>
    <xf numFmtId="0" fontId="9" fillId="0" borderId="0" xfId="2" applyFont="1" applyFill="1" applyAlignment="1" applyProtection="1">
      <alignment horizontal="center" vertical="center"/>
      <protection hidden="1"/>
    </xf>
    <xf numFmtId="0" fontId="24" fillId="0" borderId="3" xfId="2" applyFont="1" applyBorder="1" applyAlignment="1">
      <alignment horizontal="center" vertical="center"/>
    </xf>
    <xf numFmtId="2" fontId="20" fillId="0" borderId="0" xfId="1" applyNumberFormat="1" applyFont="1" applyBorder="1" applyAlignment="1" applyProtection="1">
      <alignment vertical="center"/>
    </xf>
    <xf numFmtId="0" fontId="26" fillId="0" borderId="0" xfId="2" applyFont="1" applyFill="1" applyAlignment="1">
      <alignment vertical="center"/>
    </xf>
    <xf numFmtId="0" fontId="1" fillId="3" borderId="19" xfId="2" applyFont="1" applyFill="1" applyBorder="1" applyAlignment="1">
      <alignment vertical="center" wrapText="1"/>
    </xf>
    <xf numFmtId="0" fontId="10" fillId="0" borderId="1" xfId="0" applyFont="1" applyBorder="1" applyAlignment="1">
      <alignment vertical="center" wrapText="1" readingOrder="1"/>
    </xf>
    <xf numFmtId="0" fontId="11" fillId="4" borderId="20" xfId="2" applyFont="1" applyFill="1" applyBorder="1" applyAlignment="1" applyProtection="1">
      <alignment horizontal="center" vertical="center"/>
      <protection locked="0"/>
    </xf>
    <xf numFmtId="0" fontId="18" fillId="5" borderId="1" xfId="0" applyFont="1" applyFill="1" applyBorder="1" applyAlignment="1">
      <alignment vertical="center" wrapText="1"/>
    </xf>
    <xf numFmtId="0" fontId="11" fillId="4" borderId="4" xfId="2" applyFont="1" applyFill="1" applyBorder="1" applyAlignment="1" applyProtection="1">
      <alignment horizontal="center" vertical="center"/>
      <protection locked="0"/>
    </xf>
    <xf numFmtId="0" fontId="10" fillId="0" borderId="12" xfId="0" applyFont="1" applyBorder="1" applyAlignment="1">
      <alignment vertical="center" wrapText="1" readingOrder="1"/>
    </xf>
    <xf numFmtId="0" fontId="10" fillId="0" borderId="13" xfId="0" applyFont="1" applyBorder="1" applyAlignment="1">
      <alignment vertical="center" wrapText="1" readingOrder="1"/>
    </xf>
    <xf numFmtId="0" fontId="11" fillId="4" borderId="13" xfId="2" applyFont="1" applyFill="1" applyBorder="1" applyAlignment="1" applyProtection="1">
      <alignment horizontal="center" vertical="center"/>
      <protection locked="0"/>
    </xf>
    <xf numFmtId="0" fontId="11" fillId="4" borderId="14" xfId="2" applyFont="1" applyFill="1" applyBorder="1" applyAlignment="1" applyProtection="1">
      <alignment horizontal="center" vertical="center"/>
      <protection locked="0"/>
    </xf>
    <xf numFmtId="0" fontId="11" fillId="4" borderId="22" xfId="2" applyFont="1" applyFill="1" applyBorder="1" applyAlignment="1" applyProtection="1">
      <alignment horizontal="center" vertical="center"/>
      <protection locked="0"/>
    </xf>
    <xf numFmtId="0" fontId="11" fillId="4" borderId="23" xfId="2" applyFont="1" applyFill="1" applyBorder="1" applyAlignment="1" applyProtection="1">
      <alignment horizontal="center" vertical="center"/>
      <protection locked="0"/>
    </xf>
    <xf numFmtId="0" fontId="11" fillId="4" borderId="24"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6" xfId="2" applyFont="1" applyFill="1" applyBorder="1" applyAlignment="1" applyProtection="1">
      <alignment horizontal="center" vertical="center"/>
      <protection locked="0"/>
    </xf>
    <xf numFmtId="0" fontId="11" fillId="4" borderId="27" xfId="2" applyFont="1" applyFill="1" applyBorder="1" applyAlignment="1" applyProtection="1">
      <alignment horizontal="center" vertical="center"/>
      <protection locked="0"/>
    </xf>
    <xf numFmtId="0" fontId="0" fillId="0" borderId="28" xfId="2" applyFont="1" applyBorder="1" applyAlignment="1">
      <alignment horizontal="center" vertical="center"/>
    </xf>
    <xf numFmtId="0" fontId="0" fillId="0" borderId="29" xfId="2" applyFont="1" applyBorder="1" applyAlignment="1">
      <alignment horizontal="center" vertical="center"/>
    </xf>
    <xf numFmtId="0" fontId="0" fillId="0" borderId="30" xfId="2" applyFont="1" applyBorder="1" applyAlignment="1">
      <alignment horizontal="center" vertical="center"/>
    </xf>
    <xf numFmtId="2" fontId="4" fillId="0" borderId="0" xfId="2" applyNumberFormat="1" applyFont="1" applyAlignment="1">
      <alignment vertical="center"/>
    </xf>
    <xf numFmtId="0" fontId="11" fillId="4" borderId="0" xfId="2" applyFont="1" applyFill="1" applyBorder="1" applyAlignment="1" applyProtection="1">
      <alignment horizontal="center" vertical="center"/>
      <protection locked="0"/>
    </xf>
    <xf numFmtId="0" fontId="18" fillId="5" borderId="32" xfId="0" applyFont="1" applyFill="1" applyBorder="1" applyAlignment="1">
      <alignment vertical="center" wrapText="1"/>
    </xf>
    <xf numFmtId="0" fontId="10" fillId="0" borderId="31" xfId="0" applyFont="1" applyBorder="1" applyAlignment="1">
      <alignment vertical="center" wrapText="1" readingOrder="1"/>
    </xf>
    <xf numFmtId="0" fontId="11" fillId="4" borderId="34" xfId="2" applyFont="1" applyFill="1" applyBorder="1" applyAlignment="1" applyProtection="1">
      <alignment horizontal="center" vertical="center"/>
      <protection locked="0"/>
    </xf>
    <xf numFmtId="0" fontId="11" fillId="4" borderId="35" xfId="2" applyFont="1" applyFill="1" applyBorder="1" applyAlignment="1" applyProtection="1">
      <alignment horizontal="center" vertical="center"/>
      <protection locked="0"/>
    </xf>
    <xf numFmtId="0" fontId="11" fillId="4" borderId="36" xfId="2" applyFont="1" applyFill="1" applyBorder="1" applyAlignment="1" applyProtection="1">
      <alignment horizontal="center" vertical="center"/>
      <protection locked="0"/>
    </xf>
    <xf numFmtId="0" fontId="3" fillId="0" borderId="38" xfId="2" applyFont="1" applyBorder="1" applyAlignment="1">
      <alignment horizontal="center" vertical="center"/>
    </xf>
    <xf numFmtId="0" fontId="31" fillId="0" borderId="5" xfId="2" applyFont="1" applyBorder="1" applyAlignment="1">
      <alignment horizontal="center" vertical="center" wrapText="1"/>
    </xf>
    <xf numFmtId="0" fontId="31" fillId="0" borderId="2" xfId="2" applyFont="1" applyBorder="1" applyAlignment="1">
      <alignment horizontal="center" vertical="center" wrapText="1"/>
    </xf>
    <xf numFmtId="0" fontId="10" fillId="0" borderId="4" xfId="0" applyFont="1" applyBorder="1" applyAlignment="1">
      <alignment vertical="center" wrapText="1" readingOrder="1"/>
    </xf>
    <xf numFmtId="0" fontId="32" fillId="0" borderId="4" xfId="0" applyFont="1" applyBorder="1" applyAlignment="1">
      <alignment vertical="center" wrapText="1" readingOrder="1"/>
    </xf>
    <xf numFmtId="0" fontId="10" fillId="0" borderId="14" xfId="0" applyFont="1" applyBorder="1" applyAlignment="1">
      <alignment vertical="center" wrapText="1" readingOrder="1"/>
    </xf>
    <xf numFmtId="0" fontId="3" fillId="0" borderId="37" xfId="2" applyFont="1" applyBorder="1" applyAlignment="1">
      <alignment horizontal="left" vertical="center"/>
    </xf>
    <xf numFmtId="0" fontId="1" fillId="0" borderId="3" xfId="2" applyFont="1" applyBorder="1" applyAlignment="1">
      <alignment horizontal="center" vertical="center"/>
    </xf>
    <xf numFmtId="0" fontId="1" fillId="0" borderId="0" xfId="2" applyFont="1" applyBorder="1" applyAlignment="1">
      <alignment horizontal="center" vertical="center"/>
    </xf>
    <xf numFmtId="0" fontId="0" fillId="6" borderId="0" xfId="2" applyFont="1" applyFill="1" applyBorder="1" applyAlignment="1">
      <alignment vertical="center"/>
    </xf>
    <xf numFmtId="0" fontId="0" fillId="6" borderId="0" xfId="2" applyFont="1" applyFill="1" applyBorder="1" applyAlignment="1">
      <alignment vertical="center" wrapText="1"/>
    </xf>
    <xf numFmtId="0" fontId="0" fillId="7" borderId="0" xfId="2" applyFont="1" applyFill="1" applyBorder="1" applyAlignment="1">
      <alignment horizontal="center" vertical="center"/>
    </xf>
    <xf numFmtId="0" fontId="6" fillId="6" borderId="0" xfId="2" applyFont="1" applyFill="1" applyBorder="1" applyAlignment="1" applyProtection="1">
      <alignment vertical="top" wrapText="1"/>
      <protection locked="0"/>
    </xf>
    <xf numFmtId="0" fontId="1" fillId="6" borderId="0" xfId="2" applyFont="1" applyFill="1" applyBorder="1" applyAlignment="1">
      <alignment horizontal="center" vertical="center" wrapText="1"/>
    </xf>
    <xf numFmtId="0" fontId="1" fillId="6" borderId="0" xfId="2" applyFont="1" applyFill="1" applyBorder="1" applyAlignment="1">
      <alignment horizontal="center" vertical="center"/>
    </xf>
    <xf numFmtId="0" fontId="1" fillId="6" borderId="0" xfId="2" applyFont="1" applyFill="1" applyBorder="1" applyAlignment="1">
      <alignment horizontal="center" vertical="center"/>
    </xf>
    <xf numFmtId="0" fontId="0" fillId="6" borderId="0" xfId="2" applyFont="1" applyFill="1" applyBorder="1" applyAlignment="1" applyProtection="1">
      <alignment horizontal="center" vertical="center" wrapText="1"/>
      <protection locked="0"/>
    </xf>
    <xf numFmtId="0" fontId="0" fillId="6" borderId="0" xfId="2" applyFont="1" applyFill="1" applyBorder="1" applyAlignment="1" applyProtection="1">
      <alignment horizontal="center" vertical="center"/>
      <protection locked="0"/>
    </xf>
    <xf numFmtId="0" fontId="0" fillId="6" borderId="0" xfId="2" applyFont="1" applyFill="1" applyBorder="1" applyAlignment="1">
      <alignment horizontal="center" vertical="center"/>
    </xf>
    <xf numFmtId="9" fontId="13" fillId="0" borderId="0" xfId="1"/>
    <xf numFmtId="0" fontId="13" fillId="0" borderId="3" xfId="2" applyBorder="1"/>
    <xf numFmtId="9" fontId="1" fillId="0" borderId="3" xfId="1" applyFont="1" applyBorder="1" applyAlignment="1">
      <alignment horizontal="center" vertical="center"/>
    </xf>
    <xf numFmtId="9" fontId="1" fillId="0" borderId="41" xfId="1" applyFont="1" applyBorder="1" applyAlignment="1">
      <alignment horizontal="center" vertical="center"/>
    </xf>
    <xf numFmtId="0" fontId="1" fillId="0" borderId="6" xfId="2" applyFont="1" applyBorder="1" applyAlignment="1">
      <alignment horizontal="center" vertical="center"/>
    </xf>
    <xf numFmtId="9" fontId="1" fillId="0" borderId="6" xfId="1" applyFont="1" applyBorder="1" applyAlignment="1">
      <alignment horizontal="center" vertical="center"/>
    </xf>
    <xf numFmtId="9" fontId="1" fillId="0" borderId="42" xfId="1" applyFont="1" applyBorder="1" applyAlignment="1">
      <alignment horizontal="center" vertical="center"/>
    </xf>
    <xf numFmtId="0" fontId="13" fillId="0" borderId="0" xfId="2" applyBorder="1"/>
    <xf numFmtId="9" fontId="1" fillId="0" borderId="0" xfId="1" applyFont="1" applyBorder="1" applyAlignment="1">
      <alignment horizontal="center" vertical="center"/>
    </xf>
    <xf numFmtId="0" fontId="3" fillId="0" borderId="0" xfId="2" applyFont="1" applyBorder="1" applyAlignment="1">
      <alignment horizontal="center" vertical="center"/>
    </xf>
    <xf numFmtId="0" fontId="33" fillId="8" borderId="37" xfId="2" applyFont="1" applyFill="1" applyBorder="1" applyAlignment="1">
      <alignment horizontal="center" vertical="center"/>
    </xf>
    <xf numFmtId="0" fontId="1" fillId="0" borderId="37" xfId="2" applyFont="1" applyBorder="1" applyAlignment="1">
      <alignment horizontal="center" vertical="center"/>
    </xf>
    <xf numFmtId="0" fontId="3" fillId="0" borderId="3" xfId="2" applyFont="1" applyBorder="1" applyAlignment="1">
      <alignment horizontal="center" vertical="center"/>
    </xf>
    <xf numFmtId="0" fontId="41" fillId="0" borderId="3" xfId="0" applyFont="1" applyBorder="1" applyAlignment="1">
      <alignment vertical="center" wrapText="1" readingOrder="1"/>
    </xf>
    <xf numFmtId="0" fontId="42" fillId="0" borderId="3" xfId="0" applyFont="1" applyBorder="1" applyAlignment="1">
      <alignment vertical="center" wrapText="1" readingOrder="1"/>
    </xf>
    <xf numFmtId="1" fontId="1" fillId="0" borderId="3" xfId="1" applyNumberFormat="1" applyFont="1" applyBorder="1" applyAlignment="1">
      <alignment horizontal="center" vertical="center"/>
    </xf>
    <xf numFmtId="1" fontId="1" fillId="0" borderId="0" xfId="1" applyNumberFormat="1" applyFont="1" applyBorder="1" applyAlignment="1">
      <alignment horizontal="center" vertical="center"/>
    </xf>
    <xf numFmtId="0" fontId="43" fillId="0" borderId="0" xfId="2" applyFont="1" applyAlignment="1">
      <alignment horizontal="center" vertical="center"/>
    </xf>
    <xf numFmtId="0" fontId="3" fillId="0" borderId="3" xfId="2" applyFont="1" applyBorder="1" applyAlignment="1">
      <alignment horizontal="center" vertical="center" wrapText="1"/>
    </xf>
    <xf numFmtId="1" fontId="1" fillId="0" borderId="41" xfId="1" applyNumberFormat="1" applyFont="1" applyBorder="1" applyAlignment="1">
      <alignment horizontal="center" vertical="center"/>
    </xf>
    <xf numFmtId="0" fontId="32" fillId="0" borderId="0" xfId="0" applyFont="1" applyBorder="1" applyAlignment="1">
      <alignment vertical="center" wrapText="1" readingOrder="1"/>
    </xf>
    <xf numFmtId="0" fontId="10" fillId="0" borderId="32" xfId="0" applyFont="1" applyBorder="1" applyAlignment="1">
      <alignment vertical="center" wrapText="1" readingOrder="1"/>
    </xf>
    <xf numFmtId="0" fontId="8" fillId="6" borderId="0" xfId="2" applyFont="1" applyFill="1" applyBorder="1" applyAlignment="1">
      <alignment horizontal="right" vertical="center"/>
    </xf>
    <xf numFmtId="2" fontId="10" fillId="6" borderId="0" xfId="2" applyNumberFormat="1" applyFont="1" applyFill="1" applyBorder="1" applyAlignment="1">
      <alignment horizontal="center" vertical="center"/>
    </xf>
    <xf numFmtId="0" fontId="8" fillId="6" borderId="0" xfId="2" applyFont="1" applyFill="1" applyBorder="1" applyAlignment="1">
      <alignment horizontal="center" vertical="center"/>
    </xf>
    <xf numFmtId="0" fontId="1" fillId="6" borderId="0" xfId="2" applyFont="1" applyFill="1" applyBorder="1" applyAlignment="1">
      <alignment horizontal="center" vertical="center"/>
    </xf>
    <xf numFmtId="14" fontId="0" fillId="6" borderId="0" xfId="2" applyNumberFormat="1" applyFont="1" applyFill="1" applyBorder="1" applyAlignment="1" applyProtection="1">
      <alignment horizontal="center" vertical="center"/>
      <protection locked="0"/>
    </xf>
    <xf numFmtId="0" fontId="25" fillId="6" borderId="0" xfId="2" applyFont="1" applyFill="1" applyBorder="1" applyAlignment="1">
      <alignment horizontal="right" vertical="center"/>
    </xf>
    <xf numFmtId="2" fontId="17" fillId="6" borderId="0" xfId="2" applyNumberFormat="1" applyFont="1" applyFill="1" applyBorder="1" applyAlignment="1">
      <alignment horizontal="center" vertical="center"/>
    </xf>
    <xf numFmtId="2" fontId="27" fillId="6" borderId="0" xfId="2" applyNumberFormat="1" applyFont="1" applyFill="1" applyBorder="1" applyAlignment="1">
      <alignment horizontal="center" vertical="center"/>
    </xf>
    <xf numFmtId="1" fontId="10" fillId="6" borderId="0" xfId="2" applyNumberFormat="1" applyFont="1" applyFill="1" applyBorder="1" applyAlignment="1" applyProtection="1">
      <alignment horizontal="left" vertical="center"/>
    </xf>
    <xf numFmtId="0" fontId="19" fillId="0" borderId="9" xfId="2" applyFont="1" applyBorder="1" applyAlignment="1">
      <alignment horizontal="center" vertical="center"/>
    </xf>
    <xf numFmtId="0" fontId="19" fillId="0" borderId="10" xfId="2" applyFont="1" applyBorder="1" applyAlignment="1">
      <alignment horizontal="center" vertical="center"/>
    </xf>
    <xf numFmtId="0" fontId="19" fillId="0" borderId="11" xfId="2" applyFont="1" applyBorder="1" applyAlignment="1">
      <alignment horizontal="center" vertical="center"/>
    </xf>
    <xf numFmtId="0" fontId="1" fillId="0" borderId="18" xfId="2" applyFont="1" applyBorder="1" applyAlignment="1">
      <alignment horizontal="center" vertical="center"/>
    </xf>
    <xf numFmtId="0" fontId="1" fillId="0" borderId="17" xfId="2" applyFont="1" applyBorder="1" applyAlignment="1">
      <alignment horizontal="center" vertical="center"/>
    </xf>
    <xf numFmtId="0" fontId="27" fillId="3" borderId="21" xfId="2" applyFont="1" applyFill="1" applyBorder="1" applyAlignment="1">
      <alignment horizontal="left" vertical="center" wrapText="1"/>
    </xf>
    <xf numFmtId="0" fontId="27" fillId="3" borderId="40" xfId="2" applyFont="1" applyFill="1" applyBorder="1" applyAlignment="1">
      <alignment horizontal="left" vertical="center" wrapText="1"/>
    </xf>
    <xf numFmtId="9" fontId="30" fillId="3" borderId="5" xfId="2" applyNumberFormat="1" applyFont="1" applyFill="1" applyBorder="1" applyAlignment="1">
      <alignment horizontal="center" vertical="center" wrapText="1"/>
    </xf>
    <xf numFmtId="0" fontId="30" fillId="3" borderId="6" xfId="2" applyFont="1" applyFill="1" applyBorder="1" applyAlignment="1">
      <alignment horizontal="center" vertical="center" wrapText="1"/>
    </xf>
    <xf numFmtId="0" fontId="27" fillId="3" borderId="33" xfId="2" applyFont="1" applyFill="1" applyBorder="1" applyAlignment="1">
      <alignment horizontal="left" vertical="center" wrapText="1"/>
    </xf>
    <xf numFmtId="9" fontId="30" fillId="3" borderId="2" xfId="2" applyNumberFormat="1" applyFont="1" applyFill="1" applyBorder="1" applyAlignment="1">
      <alignment horizontal="center" vertical="center" wrapText="1"/>
    </xf>
    <xf numFmtId="0" fontId="30" fillId="3" borderId="3" xfId="2" applyFont="1" applyFill="1" applyBorder="1" applyAlignment="1">
      <alignment horizontal="center" vertical="center" wrapText="1"/>
    </xf>
    <xf numFmtId="0" fontId="34" fillId="0" borderId="7" xfId="2" applyFont="1" applyBorder="1" applyAlignment="1">
      <alignment horizontal="center" vertical="top" wrapText="1"/>
    </xf>
    <xf numFmtId="0" fontId="34" fillId="0" borderId="8" xfId="2" applyFont="1" applyBorder="1" applyAlignment="1">
      <alignment horizontal="center" vertical="top" wrapText="1"/>
    </xf>
    <xf numFmtId="0" fontId="27" fillId="3" borderId="39" xfId="2" applyFont="1" applyFill="1" applyBorder="1" applyAlignment="1">
      <alignment horizontal="left" vertical="center" wrapText="1"/>
    </xf>
    <xf numFmtId="0" fontId="28" fillId="6" borderId="0" xfId="2" applyFont="1" applyFill="1" applyBorder="1" applyAlignment="1">
      <alignment horizontal="right" vertical="center"/>
    </xf>
    <xf numFmtId="2" fontId="29" fillId="6" borderId="0" xfId="2" applyNumberFormat="1" applyFont="1" applyFill="1" applyBorder="1" applyAlignment="1" applyProtection="1">
      <alignment horizontal="right" vertical="center"/>
    </xf>
    <xf numFmtId="1" fontId="28" fillId="6" borderId="0" xfId="2" applyNumberFormat="1" applyFont="1" applyFill="1" applyBorder="1" applyAlignment="1" applyProtection="1">
      <alignment horizontal="left" vertical="center"/>
    </xf>
    <xf numFmtId="0" fontId="4" fillId="0" borderId="0" xfId="2" applyFont="1" applyBorder="1" applyAlignment="1">
      <alignment horizontal="right" vertical="center"/>
    </xf>
    <xf numFmtId="0" fontId="34" fillId="0" borderId="31" xfId="2" applyFont="1" applyBorder="1" applyAlignment="1">
      <alignment horizontal="center" vertical="top" wrapText="1"/>
    </xf>
    <xf numFmtId="0" fontId="34" fillId="0" borderId="0" xfId="2" applyFont="1" applyBorder="1" applyAlignment="1">
      <alignment horizontal="center" vertical="top" wrapText="1"/>
    </xf>
    <xf numFmtId="0" fontId="44" fillId="0" borderId="3" xfId="0" applyFont="1" applyBorder="1" applyAlignment="1">
      <alignment vertical="center" wrapText="1" readingOrder="1"/>
    </xf>
    <xf numFmtId="0" fontId="45" fillId="0" borderId="4" xfId="0" applyFont="1" applyBorder="1" applyAlignment="1">
      <alignment vertical="center" wrapText="1" readingOrder="1"/>
    </xf>
    <xf numFmtId="0" fontId="44" fillId="0" borderId="4" xfId="0" applyFont="1" applyBorder="1" applyAlignment="1">
      <alignment vertical="center" wrapText="1" readingOrder="1"/>
    </xf>
    <xf numFmtId="0" fontId="44" fillId="3" borderId="21" xfId="2" applyFont="1" applyFill="1" applyBorder="1" applyAlignment="1">
      <alignment horizontal="left" vertical="center" wrapText="1"/>
    </xf>
    <xf numFmtId="0" fontId="44" fillId="3" borderId="39" xfId="2" applyFont="1" applyFill="1" applyBorder="1" applyAlignment="1">
      <alignment horizontal="left" vertical="center" wrapText="1"/>
    </xf>
    <xf numFmtId="0" fontId="44" fillId="0" borderId="31" xfId="0" applyFont="1" applyBorder="1" applyAlignment="1">
      <alignment vertical="center" wrapText="1" readingOrder="1"/>
    </xf>
  </cellXfs>
  <cellStyles count="5">
    <cellStyle name="Excel Built-in Normal" xfId="2" xr:uid="{00000000-0005-0000-0000-000000000000}"/>
    <cellStyle name="Normal" xfId="0" builtinId="0"/>
    <cellStyle name="Normal 2" xfId="3" xr:uid="{00000000-0005-0000-0000-000002000000}"/>
    <cellStyle name="Normal 3" xfId="4" xr:uid="{00000000-0005-0000-0000-000003000000}"/>
    <cellStyle name="Pourcentage" xfId="1" builtinId="5"/>
  </cellStyles>
  <dxfs count="0"/>
  <tableStyles count="0" defaultTableStyle="TableStyleMedium9"/>
  <colors>
    <mruColors>
      <color rgb="FFFF99CC"/>
      <color rgb="FFFF3399"/>
      <color rgb="FFF8D796"/>
      <color rgb="FFFADDA4"/>
      <color rgb="FFFADB9C"/>
      <color rgb="FFF9CD7F"/>
      <color rgb="FFE2E0F8"/>
      <color rgb="FFE2E1FB"/>
      <color rgb="FFF2CAD3"/>
      <color rgb="FFFAD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0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1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2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3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4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5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6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7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8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9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A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185737</xdr:colOff>
      <xdr:row>24</xdr:row>
      <xdr:rowOff>121443</xdr:rowOff>
    </xdr:to>
    <xdr:sp macro="" textlink="">
      <xdr:nvSpPr>
        <xdr:cNvPr id="2" name="Flèche à angle droit 1">
          <a:extLst>
            <a:ext uri="{FF2B5EF4-FFF2-40B4-BE49-F238E27FC236}">
              <a16:creationId xmlns:a16="http://schemas.microsoft.com/office/drawing/2014/main" id="{00000000-0008-0000-0B00-000002000000}"/>
            </a:ext>
          </a:extLst>
        </xdr:cNvPr>
        <xdr:cNvSpPr/>
      </xdr:nvSpPr>
      <xdr:spPr>
        <a:xfrm>
          <a:off x="11372850" y="11039475"/>
          <a:ext cx="0" cy="121443"/>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9"/>
  <sheetViews>
    <sheetView topLeftCell="A6" zoomScale="70" zoomScaleNormal="70" workbookViewId="0">
      <selection activeCell="S6" sqref="S6"/>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thickBot="1" x14ac:dyDescent="0.3">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1" t="s">
        <v>61</v>
      </c>
      <c r="T4" s="142"/>
    </row>
    <row r="5" spans="1:20" ht="27" customHeight="1" x14ac:dyDescent="0.25">
      <c r="A5" s="55"/>
      <c r="B5" s="111" t="s">
        <v>63</v>
      </c>
      <c r="C5" s="83" t="s">
        <v>54</v>
      </c>
      <c r="D5" s="80"/>
      <c r="E5" s="76"/>
      <c r="F5" s="77"/>
      <c r="G5" s="77"/>
      <c r="H5" s="78"/>
      <c r="I5" s="50"/>
      <c r="J5" s="48"/>
      <c r="K5" s="14"/>
      <c r="L5" s="8"/>
      <c r="M5" s="9"/>
      <c r="N5" s="18"/>
      <c r="O5" s="15"/>
      <c r="P5" s="19"/>
      <c r="R5" s="86">
        <v>1</v>
      </c>
      <c r="S5" s="102">
        <v>0.75</v>
      </c>
      <c r="T5" s="103">
        <f t="shared" ref="T5:T1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3">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3">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4"/>
    </row>
    <row r="9" spans="1:20" ht="47.25" customHeight="1" thickBot="1" x14ac:dyDescent="0.3">
      <c r="A9" s="55"/>
      <c r="B9" s="111" t="s">
        <v>62</v>
      </c>
      <c r="C9" s="83" t="s">
        <v>48</v>
      </c>
      <c r="D9" s="81"/>
      <c r="E9" s="73"/>
      <c r="F9" s="73"/>
      <c r="G9" s="73"/>
      <c r="H9" s="73"/>
      <c r="I9" s="50"/>
      <c r="J9" s="48"/>
      <c r="K9" s="14"/>
      <c r="L9" s="8"/>
      <c r="M9" s="9"/>
      <c r="N9" s="18"/>
      <c r="O9" s="15"/>
      <c r="P9" s="19"/>
      <c r="R9" s="86">
        <v>5</v>
      </c>
      <c r="S9" s="86">
        <v>3.5</v>
      </c>
      <c r="T9" s="100">
        <f t="shared" si="0"/>
        <v>0.7</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106"/>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106"/>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106"/>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106"/>
    </row>
    <row r="14" spans="1:20" ht="31.2" x14ac:dyDescent="0.25">
      <c r="A14" s="55"/>
      <c r="B14" s="36"/>
      <c r="C14" s="83" t="s">
        <v>47</v>
      </c>
      <c r="D14" s="81"/>
      <c r="E14" s="46"/>
      <c r="F14" s="16"/>
      <c r="G14" s="16"/>
      <c r="H14" s="56"/>
      <c r="I14" s="50"/>
      <c r="J14" s="48"/>
      <c r="K14" s="14"/>
      <c r="L14" s="40"/>
      <c r="M14" s="9"/>
      <c r="N14" s="18"/>
      <c r="O14" s="15"/>
      <c r="P14" s="19"/>
      <c r="R14" s="86">
        <v>3</v>
      </c>
      <c r="S14" s="86">
        <v>2.5</v>
      </c>
      <c r="T14" s="100">
        <f t="shared" si="0"/>
        <v>0.83333333333333337</v>
      </c>
    </row>
    <row r="15" spans="1:20" ht="20.399999999999999" x14ac:dyDescent="0.25">
      <c r="A15" s="55"/>
      <c r="B15" s="111" t="s">
        <v>65</v>
      </c>
      <c r="C15" s="83" t="s">
        <v>51</v>
      </c>
      <c r="D15" s="81"/>
      <c r="E15" s="46"/>
      <c r="F15" s="16"/>
      <c r="G15" s="16"/>
      <c r="H15" s="56"/>
      <c r="I15" s="50"/>
      <c r="J15" s="48"/>
      <c r="K15" s="14"/>
      <c r="L15" s="40"/>
      <c r="M15" s="9"/>
      <c r="N15" s="18"/>
      <c r="O15" s="15"/>
      <c r="P15" s="19"/>
      <c r="R15" s="86">
        <v>5</v>
      </c>
      <c r="S15" s="86">
        <v>1.5</v>
      </c>
      <c r="T15" s="103">
        <f t="shared" si="0"/>
        <v>0.3</v>
      </c>
    </row>
    <row r="16" spans="1:20" ht="17.399999999999999" x14ac:dyDescent="0.25">
      <c r="A16" s="55"/>
      <c r="B16" s="36">
        <v>3.5</v>
      </c>
      <c r="C16" s="83" t="s">
        <v>52</v>
      </c>
      <c r="D16" s="81"/>
      <c r="E16" s="46"/>
      <c r="F16" s="16"/>
      <c r="G16" s="16"/>
      <c r="H16" s="56"/>
      <c r="I16" s="50"/>
      <c r="J16" s="48"/>
      <c r="K16" s="14"/>
      <c r="L16" s="40"/>
      <c r="M16" s="9"/>
      <c r="N16" s="18"/>
      <c r="O16" s="15"/>
      <c r="P16" s="19"/>
      <c r="R16" s="86">
        <v>0.5</v>
      </c>
      <c r="S16" s="86">
        <v>0.5</v>
      </c>
      <c r="T16" s="103">
        <f t="shared" si="0"/>
        <v>1</v>
      </c>
    </row>
    <row r="17" spans="1:20" ht="17.399999999999999" x14ac:dyDescent="0.25">
      <c r="A17" s="55"/>
      <c r="B17" s="36"/>
      <c r="C17" s="83" t="s">
        <v>53</v>
      </c>
      <c r="D17" s="81"/>
      <c r="E17" s="46"/>
      <c r="F17" s="16"/>
      <c r="G17" s="16"/>
      <c r="H17" s="56"/>
      <c r="I17" s="50"/>
      <c r="J17" s="48"/>
      <c r="K17" s="14"/>
      <c r="L17" s="40"/>
      <c r="M17" s="9"/>
      <c r="N17" s="18"/>
      <c r="O17" s="15"/>
      <c r="P17" s="19"/>
      <c r="R17" s="86">
        <v>0.5</v>
      </c>
      <c r="S17" s="86">
        <v>0.5</v>
      </c>
      <c r="T17" s="103">
        <f t="shared" si="0"/>
        <v>1</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5">(IF(E18&lt;&gt;"",1,0)+IF(F18&lt;&gt;"",1,0)+IF(G18&lt;&gt;"",1,0)+IF(H18&lt;&gt;"",1,0))</f>
        <v>0</v>
      </c>
      <c r="P18" s="19">
        <f>N18/(L18*ncomp1)</f>
        <v>0</v>
      </c>
      <c r="R18" s="87"/>
      <c r="S18" s="87"/>
      <c r="T18" s="103"/>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3">
        <f t="shared" si="0"/>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5"/>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6">IF(SUM(E22:H22)=1,"O","N")</f>
        <v>N</v>
      </c>
      <c r="E22" s="37"/>
      <c r="F22" s="37"/>
      <c r="G22" s="37"/>
      <c r="H22" s="58"/>
      <c r="I22" s="50" t="str">
        <f t="shared" si="1"/>
        <v/>
      </c>
      <c r="J22" s="48">
        <f t="shared" ref="J22:J24" si="7">P22</f>
        <v>0</v>
      </c>
      <c r="K22" s="14" t="s">
        <v>3</v>
      </c>
      <c r="L22" s="8">
        <v>0.3</v>
      </c>
      <c r="M22" s="9"/>
      <c r="N22" s="18">
        <f>(IF(F22&lt;&gt;"",1/3)+IF(G22&lt;&gt;"",2/3)+IF(H22&lt;&gt;"",1,0))*L22*ncomp1</f>
        <v>0</v>
      </c>
      <c r="O22" s="15">
        <f t="shared" ref="O22:O24" si="8">(IF(E22&lt;&gt;"",1,0)+IF(F22&lt;&gt;"",1,0)+IF(G22&lt;&gt;"",1,0)+IF(H22&lt;&gt;"",1,0))</f>
        <v>0</v>
      </c>
      <c r="P22" s="19">
        <f>N22/(L22*ncomp1)</f>
        <v>0</v>
      </c>
      <c r="R22" s="105"/>
      <c r="S22" s="105"/>
      <c r="T22" s="106"/>
    </row>
    <row r="23" spans="1:20" ht="30.6" thickBot="1" x14ac:dyDescent="0.3">
      <c r="A23" s="55" t="s">
        <v>34</v>
      </c>
      <c r="B23" s="36" t="s">
        <v>35</v>
      </c>
      <c r="C23" s="82" t="s">
        <v>36</v>
      </c>
      <c r="D23" s="81" t="str">
        <f t="shared" si="6"/>
        <v>N</v>
      </c>
      <c r="E23" s="37"/>
      <c r="F23" s="37"/>
      <c r="G23" s="37"/>
      <c r="H23" s="58"/>
      <c r="I23" s="50" t="str">
        <f t="shared" si="1"/>
        <v/>
      </c>
      <c r="J23" s="48">
        <f t="shared" si="7"/>
        <v>0</v>
      </c>
      <c r="K23" s="14" t="s">
        <v>3</v>
      </c>
      <c r="L23" s="8">
        <v>0.5</v>
      </c>
      <c r="M23" s="9"/>
      <c r="N23" s="18">
        <f>(IF(F23&lt;&gt;"",1/3)+IF(G23&lt;&gt;"",2/3)+IF(H23&lt;&gt;"",1,0))*L23*ncomp1</f>
        <v>0</v>
      </c>
      <c r="O23" s="15">
        <f t="shared" si="8"/>
        <v>0</v>
      </c>
      <c r="P23" s="19">
        <f>N23/(L23*ncomp1)</f>
        <v>0</v>
      </c>
    </row>
    <row r="24" spans="1:20" ht="45.6" thickBot="1" x14ac:dyDescent="0.3">
      <c r="A24" s="59" t="s">
        <v>37</v>
      </c>
      <c r="B24" s="60" t="s">
        <v>38</v>
      </c>
      <c r="C24" s="84" t="s">
        <v>39</v>
      </c>
      <c r="D24" s="81" t="str">
        <f t="shared" si="6"/>
        <v>N</v>
      </c>
      <c r="E24" s="61"/>
      <c r="F24" s="61"/>
      <c r="G24" s="61"/>
      <c r="H24" s="62"/>
      <c r="I24" s="50" t="str">
        <f t="shared" si="1"/>
        <v/>
      </c>
      <c r="J24" s="48">
        <f t="shared" si="7"/>
        <v>0</v>
      </c>
      <c r="K24" s="14" t="s">
        <v>3</v>
      </c>
      <c r="L24" s="8">
        <v>0.2</v>
      </c>
      <c r="M24" s="9"/>
      <c r="N24" s="18">
        <f>(IF(F24&lt;&gt;"",1/3)+IF(G24&lt;&gt;"",2/3)+IF(H24&lt;&gt;"",1,0))*L24*ncomp1</f>
        <v>0</v>
      </c>
      <c r="O24" s="15">
        <f t="shared" si="8"/>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14.25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3"/>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S4:T4"/>
    <mergeCell ref="B10:C10"/>
    <mergeCell ref="D10:H10"/>
    <mergeCell ref="C26:D26"/>
    <mergeCell ref="E26:F26"/>
    <mergeCell ref="G26:H26"/>
    <mergeCell ref="B21:C21"/>
    <mergeCell ref="D21:H21"/>
    <mergeCell ref="B25:H25"/>
    <mergeCell ref="A1:H1"/>
    <mergeCell ref="A2:B2"/>
    <mergeCell ref="B3:C3"/>
    <mergeCell ref="D3:H3"/>
    <mergeCell ref="B12:C12"/>
    <mergeCell ref="D12:H12"/>
    <mergeCell ref="C27:D27"/>
    <mergeCell ref="E27:F27"/>
    <mergeCell ref="G27:H27"/>
    <mergeCell ref="C28:D28"/>
    <mergeCell ref="E28:F28"/>
    <mergeCell ref="G28:H28"/>
    <mergeCell ref="C29:D29"/>
    <mergeCell ref="E29:F29"/>
    <mergeCell ref="G29:H29"/>
    <mergeCell ref="D34:H34"/>
    <mergeCell ref="D35:H35"/>
  </mergeCells>
  <conditionalFormatting sqref="T5:T1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2"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9"/>
  <sheetViews>
    <sheetView topLeftCell="A4" zoomScale="70" zoomScaleNormal="70" workbookViewId="0">
      <selection activeCell="T11" sqref="T11"/>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thickBot="1" x14ac:dyDescent="0.3">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1" t="s">
        <v>61</v>
      </c>
      <c r="T4" s="142"/>
    </row>
    <row r="5" spans="1:20" ht="27" customHeight="1" x14ac:dyDescent="0.25">
      <c r="A5" s="55"/>
      <c r="B5" s="111" t="s">
        <v>63</v>
      </c>
      <c r="C5" s="83" t="s">
        <v>54</v>
      </c>
      <c r="D5" s="80"/>
      <c r="E5" s="76"/>
      <c r="F5" s="77"/>
      <c r="G5" s="77"/>
      <c r="H5" s="78"/>
      <c r="I5" s="50"/>
      <c r="J5" s="48"/>
      <c r="K5" s="14"/>
      <c r="L5" s="8"/>
      <c r="M5" s="9"/>
      <c r="N5" s="18"/>
      <c r="O5" s="15"/>
      <c r="P5" s="19"/>
      <c r="R5" s="86">
        <v>1</v>
      </c>
      <c r="S5" s="102">
        <v>0.75</v>
      </c>
      <c r="T5" s="103">
        <f t="shared" ref="T5:T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0">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0">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6"/>
    </row>
    <row r="9" spans="1:20" ht="47.25" customHeight="1" thickBot="1" x14ac:dyDescent="0.3">
      <c r="A9" s="55"/>
      <c r="B9" s="111" t="s">
        <v>62</v>
      </c>
      <c r="C9" s="83" t="s">
        <v>48</v>
      </c>
      <c r="D9" s="81"/>
      <c r="E9" s="73"/>
      <c r="F9" s="73"/>
      <c r="G9" s="73"/>
      <c r="H9" s="73"/>
      <c r="I9" s="50"/>
      <c r="J9" s="48"/>
      <c r="K9" s="14"/>
      <c r="L9" s="8"/>
      <c r="M9" s="9"/>
      <c r="N9" s="18"/>
      <c r="O9" s="15"/>
      <c r="P9" s="19"/>
      <c r="R9" s="86">
        <v>5</v>
      </c>
      <c r="S9" s="86">
        <v>4</v>
      </c>
      <c r="T9" s="100">
        <f t="shared" si="0"/>
        <v>0.8</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98"/>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98"/>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98"/>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98"/>
    </row>
    <row r="14" spans="1:20" ht="31.2" x14ac:dyDescent="0.25">
      <c r="A14" s="55"/>
      <c r="B14" s="36"/>
      <c r="C14" s="83" t="s">
        <v>47</v>
      </c>
      <c r="D14" s="81"/>
      <c r="E14" s="46"/>
      <c r="F14" s="16"/>
      <c r="G14" s="16"/>
      <c r="H14" s="56"/>
      <c r="I14" s="50"/>
      <c r="J14" s="48"/>
      <c r="K14" s="14"/>
      <c r="L14" s="40"/>
      <c r="M14" s="9"/>
      <c r="N14" s="18"/>
      <c r="O14" s="15"/>
      <c r="P14" s="19"/>
      <c r="R14" s="86">
        <v>3</v>
      </c>
      <c r="S14" s="86">
        <v>3</v>
      </c>
      <c r="T14" s="100">
        <f t="shared" ref="T14:T19" si="5">S14/R14</f>
        <v>1</v>
      </c>
    </row>
    <row r="15" spans="1:20" ht="17.399999999999999" x14ac:dyDescent="0.25">
      <c r="A15" s="55"/>
      <c r="B15" s="36"/>
      <c r="C15" s="83" t="s">
        <v>51</v>
      </c>
      <c r="D15" s="81"/>
      <c r="E15" s="46"/>
      <c r="F15" s="16"/>
      <c r="G15" s="16"/>
      <c r="H15" s="56"/>
      <c r="I15" s="50"/>
      <c r="J15" s="48"/>
      <c r="K15" s="14"/>
      <c r="L15" s="40"/>
      <c r="M15" s="9"/>
      <c r="N15" s="18"/>
      <c r="O15" s="15"/>
      <c r="P15" s="19"/>
      <c r="R15" s="86">
        <v>5</v>
      </c>
      <c r="S15" s="86">
        <v>5</v>
      </c>
      <c r="T15" s="100">
        <f t="shared" si="5"/>
        <v>1</v>
      </c>
    </row>
    <row r="16" spans="1:20" ht="17.399999999999999" x14ac:dyDescent="0.25">
      <c r="A16" s="55"/>
      <c r="B16" s="36"/>
      <c r="C16" s="83" t="s">
        <v>52</v>
      </c>
      <c r="D16" s="81"/>
      <c r="E16" s="46"/>
      <c r="F16" s="16"/>
      <c r="G16" s="16"/>
      <c r="H16" s="56"/>
      <c r="I16" s="50"/>
      <c r="J16" s="48"/>
      <c r="K16" s="14"/>
      <c r="L16" s="40"/>
      <c r="M16" s="9"/>
      <c r="N16" s="18"/>
      <c r="O16" s="15"/>
      <c r="P16" s="19"/>
      <c r="R16" s="86">
        <v>0.5</v>
      </c>
      <c r="S16" s="86">
        <v>0.5</v>
      </c>
      <c r="T16" s="100">
        <f t="shared" si="5"/>
        <v>1</v>
      </c>
    </row>
    <row r="17" spans="1:20" ht="17.399999999999999" x14ac:dyDescent="0.25">
      <c r="A17" s="55"/>
      <c r="B17" s="36"/>
      <c r="C17" s="83" t="s">
        <v>53</v>
      </c>
      <c r="D17" s="81"/>
      <c r="E17" s="46"/>
      <c r="F17" s="16"/>
      <c r="G17" s="16"/>
      <c r="H17" s="56"/>
      <c r="I17" s="50"/>
      <c r="J17" s="48"/>
      <c r="K17" s="14"/>
      <c r="L17" s="40"/>
      <c r="M17" s="9"/>
      <c r="N17" s="18"/>
      <c r="O17" s="15"/>
      <c r="P17" s="19"/>
      <c r="R17" s="86">
        <v>0.5</v>
      </c>
      <c r="S17" s="86">
        <v>0.5</v>
      </c>
      <c r="T17" s="100">
        <f t="shared" si="5"/>
        <v>1</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6">(IF(E18&lt;&gt;"",1,0)+IF(F18&lt;&gt;"",1,0)+IF(G18&lt;&gt;"",1,0)+IF(H18&lt;&gt;"",1,0))</f>
        <v>0</v>
      </c>
      <c r="P18" s="19">
        <f>N18/(L18*ncomp1)</f>
        <v>0</v>
      </c>
      <c r="R18" s="87"/>
      <c r="S18" s="87"/>
      <c r="T18" s="87"/>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0">
        <f t="shared" si="5"/>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6"/>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7">IF(SUM(E22:H22)=1,"O","N")</f>
        <v>N</v>
      </c>
      <c r="E22" s="37"/>
      <c r="F22" s="37"/>
      <c r="G22" s="37"/>
      <c r="H22" s="58"/>
      <c r="I22" s="50" t="str">
        <f t="shared" si="1"/>
        <v/>
      </c>
      <c r="J22" s="48">
        <f t="shared" ref="J22:J24" si="8">P22</f>
        <v>0</v>
      </c>
      <c r="K22" s="14" t="s">
        <v>3</v>
      </c>
      <c r="L22" s="8">
        <v>0.3</v>
      </c>
      <c r="M22" s="9"/>
      <c r="N22" s="18">
        <f>(IF(F22&lt;&gt;"",1/3)+IF(G22&lt;&gt;"",2/3)+IF(H22&lt;&gt;"",1,0))*L22*ncomp1</f>
        <v>0</v>
      </c>
      <c r="O22" s="15">
        <f t="shared" ref="O22:O24" si="9">(IF(E22&lt;&gt;"",1,0)+IF(F22&lt;&gt;"",1,0)+IF(G22&lt;&gt;"",1,0)+IF(H22&lt;&gt;"",1,0))</f>
        <v>0</v>
      </c>
      <c r="P22" s="19">
        <f>N22/(L22*ncomp1)</f>
        <v>0</v>
      </c>
      <c r="R22" s="105"/>
      <c r="S22" s="105"/>
      <c r="T22" s="106"/>
    </row>
    <row r="23" spans="1:20" ht="30.6" thickBot="1" x14ac:dyDescent="0.3">
      <c r="A23" s="55" t="s">
        <v>34</v>
      </c>
      <c r="B23" s="36" t="s">
        <v>35</v>
      </c>
      <c r="C23" s="82" t="s">
        <v>36</v>
      </c>
      <c r="D23" s="81" t="str">
        <f t="shared" si="7"/>
        <v>N</v>
      </c>
      <c r="E23" s="37"/>
      <c r="F23" s="37"/>
      <c r="G23" s="37"/>
      <c r="H23" s="58"/>
      <c r="I23" s="50" t="str">
        <f t="shared" si="1"/>
        <v/>
      </c>
      <c r="J23" s="48">
        <f t="shared" si="8"/>
        <v>0</v>
      </c>
      <c r="K23" s="14" t="s">
        <v>3</v>
      </c>
      <c r="L23" s="8">
        <v>0.5</v>
      </c>
      <c r="M23" s="9"/>
      <c r="N23" s="18">
        <f>(IF(F23&lt;&gt;"",1/3)+IF(G23&lt;&gt;"",2/3)+IF(H23&lt;&gt;"",1,0))*L23*ncomp1</f>
        <v>0</v>
      </c>
      <c r="O23" s="15">
        <f t="shared" si="9"/>
        <v>0</v>
      </c>
      <c r="P23" s="19">
        <f>N23/(L23*ncomp1)</f>
        <v>0</v>
      </c>
    </row>
    <row r="24" spans="1:20" ht="45.6" thickBot="1" x14ac:dyDescent="0.3">
      <c r="A24" s="59" t="s">
        <v>37</v>
      </c>
      <c r="B24" s="60" t="s">
        <v>38</v>
      </c>
      <c r="C24" s="84" t="s">
        <v>39</v>
      </c>
      <c r="D24" s="81" t="str">
        <f t="shared" si="7"/>
        <v>N</v>
      </c>
      <c r="E24" s="61"/>
      <c r="F24" s="61"/>
      <c r="G24" s="61"/>
      <c r="H24" s="62"/>
      <c r="I24" s="50" t="str">
        <f t="shared" si="1"/>
        <v/>
      </c>
      <c r="J24" s="48">
        <f t="shared" si="8"/>
        <v>0</v>
      </c>
      <c r="K24" s="14" t="s">
        <v>3</v>
      </c>
      <c r="L24" s="8">
        <v>0.2</v>
      </c>
      <c r="M24" s="9"/>
      <c r="N24" s="18">
        <f>(IF(F24&lt;&gt;"",1/3)+IF(G24&lt;&gt;"",2/3)+IF(H24&lt;&gt;"",1,0))*L24*ncomp1</f>
        <v>0</v>
      </c>
      <c r="O24" s="15">
        <f t="shared" si="9"/>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18.75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3"/>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S4:T4"/>
    <mergeCell ref="B10:C10"/>
    <mergeCell ref="D10:H10"/>
    <mergeCell ref="C26:D26"/>
    <mergeCell ref="E26:F26"/>
    <mergeCell ref="G26:H26"/>
    <mergeCell ref="B21:C21"/>
    <mergeCell ref="D21:H21"/>
    <mergeCell ref="B25:H25"/>
    <mergeCell ref="A1:H1"/>
    <mergeCell ref="A2:B2"/>
    <mergeCell ref="B3:C3"/>
    <mergeCell ref="D3:H3"/>
    <mergeCell ref="B12:C12"/>
    <mergeCell ref="D12:H12"/>
    <mergeCell ref="C27:D27"/>
    <mergeCell ref="E27:F27"/>
    <mergeCell ref="G27:H27"/>
    <mergeCell ref="C28:D28"/>
    <mergeCell ref="E28:F28"/>
    <mergeCell ref="G28:H28"/>
    <mergeCell ref="C29:D29"/>
    <mergeCell ref="E29:F29"/>
    <mergeCell ref="G29:H29"/>
    <mergeCell ref="D34:H34"/>
    <mergeCell ref="D35:H35"/>
  </mergeCells>
  <conditionalFormatting sqref="T14:T17 T19 T5:T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3"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9"/>
  <sheetViews>
    <sheetView topLeftCell="A4" zoomScale="70" zoomScaleNormal="70" workbookViewId="0">
      <selection activeCell="C20" sqref="C20"/>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thickBot="1" x14ac:dyDescent="0.3">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1" t="s">
        <v>61</v>
      </c>
      <c r="T4" s="142"/>
    </row>
    <row r="5" spans="1:20" ht="27" customHeight="1" x14ac:dyDescent="0.25">
      <c r="A5" s="55"/>
      <c r="B5" s="111" t="s">
        <v>63</v>
      </c>
      <c r="C5" s="83" t="s">
        <v>54</v>
      </c>
      <c r="D5" s="80"/>
      <c r="E5" s="76"/>
      <c r="F5" s="77"/>
      <c r="G5" s="77"/>
      <c r="H5" s="78"/>
      <c r="I5" s="50"/>
      <c r="J5" s="48"/>
      <c r="K5" s="14"/>
      <c r="L5" s="8"/>
      <c r="M5" s="9"/>
      <c r="N5" s="18"/>
      <c r="O5" s="15"/>
      <c r="P5" s="19"/>
      <c r="R5" s="86">
        <v>1</v>
      </c>
      <c r="S5" s="102">
        <v>0.75</v>
      </c>
      <c r="T5" s="103">
        <f t="shared" ref="T5:T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0">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0">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6"/>
    </row>
    <row r="9" spans="1:20" ht="47.25" customHeight="1" thickBot="1" x14ac:dyDescent="0.3">
      <c r="A9" s="55"/>
      <c r="B9" s="111" t="s">
        <v>62</v>
      </c>
      <c r="C9" s="83" t="s">
        <v>48</v>
      </c>
      <c r="D9" s="81"/>
      <c r="E9" s="73"/>
      <c r="F9" s="73"/>
      <c r="G9" s="73"/>
      <c r="H9" s="73"/>
      <c r="I9" s="50"/>
      <c r="J9" s="48"/>
      <c r="K9" s="14"/>
      <c r="L9" s="8"/>
      <c r="M9" s="9"/>
      <c r="N9" s="18"/>
      <c r="O9" s="15"/>
      <c r="P9" s="19"/>
      <c r="R9" s="86">
        <v>5</v>
      </c>
      <c r="S9" s="86">
        <v>4</v>
      </c>
      <c r="T9" s="100">
        <f t="shared" si="0"/>
        <v>0.8</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98"/>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98"/>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98"/>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98"/>
    </row>
    <row r="14" spans="1:20" ht="31.2" x14ac:dyDescent="0.25">
      <c r="A14" s="55"/>
      <c r="B14" s="36"/>
      <c r="C14" s="83" t="s">
        <v>47</v>
      </c>
      <c r="D14" s="81"/>
      <c r="E14" s="46"/>
      <c r="F14" s="16"/>
      <c r="G14" s="16"/>
      <c r="H14" s="56"/>
      <c r="I14" s="50"/>
      <c r="J14" s="48"/>
      <c r="K14" s="14"/>
      <c r="L14" s="40"/>
      <c r="M14" s="9"/>
      <c r="N14" s="18"/>
      <c r="O14" s="15"/>
      <c r="P14" s="19"/>
      <c r="R14" s="86">
        <v>3</v>
      </c>
      <c r="S14" s="86">
        <v>3</v>
      </c>
      <c r="T14" s="100">
        <f t="shared" ref="T14:T19" si="5">S14/R14</f>
        <v>1</v>
      </c>
    </row>
    <row r="15" spans="1:20" ht="17.399999999999999" x14ac:dyDescent="0.25">
      <c r="A15" s="55"/>
      <c r="B15" s="36"/>
      <c r="C15" s="83" t="s">
        <v>51</v>
      </c>
      <c r="D15" s="81"/>
      <c r="E15" s="46"/>
      <c r="F15" s="16"/>
      <c r="G15" s="16"/>
      <c r="H15" s="56"/>
      <c r="I15" s="50"/>
      <c r="J15" s="48"/>
      <c r="K15" s="14"/>
      <c r="L15" s="40"/>
      <c r="M15" s="9"/>
      <c r="N15" s="18"/>
      <c r="O15" s="15"/>
      <c r="P15" s="19"/>
      <c r="R15" s="86">
        <v>5</v>
      </c>
      <c r="S15" s="86">
        <v>5</v>
      </c>
      <c r="T15" s="100">
        <f t="shared" si="5"/>
        <v>1</v>
      </c>
    </row>
    <row r="16" spans="1:20" ht="17.399999999999999" x14ac:dyDescent="0.25">
      <c r="A16" s="55"/>
      <c r="B16" s="36"/>
      <c r="C16" s="83" t="s">
        <v>52</v>
      </c>
      <c r="D16" s="81"/>
      <c r="E16" s="46"/>
      <c r="F16" s="16"/>
      <c r="G16" s="16"/>
      <c r="H16" s="56"/>
      <c r="I16" s="50"/>
      <c r="J16" s="48"/>
      <c r="K16" s="14"/>
      <c r="L16" s="40"/>
      <c r="M16" s="9"/>
      <c r="N16" s="18"/>
      <c r="O16" s="15"/>
      <c r="P16" s="19"/>
      <c r="R16" s="86">
        <v>0.5</v>
      </c>
      <c r="S16" s="86">
        <v>0.5</v>
      </c>
      <c r="T16" s="100">
        <f t="shared" si="5"/>
        <v>1</v>
      </c>
    </row>
    <row r="17" spans="1:20" ht="17.399999999999999" x14ac:dyDescent="0.25">
      <c r="A17" s="55"/>
      <c r="B17" s="36"/>
      <c r="C17" s="83" t="s">
        <v>53</v>
      </c>
      <c r="D17" s="81"/>
      <c r="E17" s="46"/>
      <c r="F17" s="16"/>
      <c r="G17" s="16"/>
      <c r="H17" s="56"/>
      <c r="I17" s="50"/>
      <c r="J17" s="48"/>
      <c r="K17" s="14"/>
      <c r="L17" s="40"/>
      <c r="M17" s="9"/>
      <c r="N17" s="18"/>
      <c r="O17" s="15"/>
      <c r="P17" s="19"/>
      <c r="R17" s="86">
        <v>0.5</v>
      </c>
      <c r="S17" s="86">
        <v>0.5</v>
      </c>
      <c r="T17" s="100">
        <f t="shared" si="5"/>
        <v>1</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6">(IF(E18&lt;&gt;"",1,0)+IF(F18&lt;&gt;"",1,0)+IF(G18&lt;&gt;"",1,0)+IF(H18&lt;&gt;"",1,0))</f>
        <v>0</v>
      </c>
      <c r="P18" s="19">
        <f>N18/(L18*ncomp1)</f>
        <v>0</v>
      </c>
      <c r="R18" s="87"/>
      <c r="S18" s="87"/>
      <c r="T18" s="87"/>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0">
        <f t="shared" si="5"/>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6"/>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7">IF(SUM(E22:H22)=1,"O","N")</f>
        <v>N</v>
      </c>
      <c r="E22" s="37"/>
      <c r="F22" s="37"/>
      <c r="G22" s="37"/>
      <c r="H22" s="58"/>
      <c r="I22" s="50" t="str">
        <f t="shared" si="1"/>
        <v/>
      </c>
      <c r="J22" s="48">
        <f t="shared" ref="J22:J24" si="8">P22</f>
        <v>0</v>
      </c>
      <c r="K22" s="14" t="s">
        <v>3</v>
      </c>
      <c r="L22" s="8">
        <v>0.3</v>
      </c>
      <c r="M22" s="9"/>
      <c r="N22" s="18">
        <f>(IF(F22&lt;&gt;"",1/3)+IF(G22&lt;&gt;"",2/3)+IF(H22&lt;&gt;"",1,0))*L22*ncomp1</f>
        <v>0</v>
      </c>
      <c r="O22" s="15">
        <f t="shared" ref="O22:O24" si="9">(IF(E22&lt;&gt;"",1,0)+IF(F22&lt;&gt;"",1,0)+IF(G22&lt;&gt;"",1,0)+IF(H22&lt;&gt;"",1,0))</f>
        <v>0</v>
      </c>
      <c r="P22" s="19">
        <f>N22/(L22*ncomp1)</f>
        <v>0</v>
      </c>
      <c r="R22" s="105"/>
      <c r="S22" s="105"/>
      <c r="T22" s="106"/>
    </row>
    <row r="23" spans="1:20" ht="30.6" thickBot="1" x14ac:dyDescent="0.3">
      <c r="A23" s="55" t="s">
        <v>34</v>
      </c>
      <c r="B23" s="36" t="s">
        <v>35</v>
      </c>
      <c r="C23" s="82" t="s">
        <v>36</v>
      </c>
      <c r="D23" s="81" t="str">
        <f t="shared" si="7"/>
        <v>N</v>
      </c>
      <c r="E23" s="37"/>
      <c r="F23" s="37"/>
      <c r="G23" s="37"/>
      <c r="H23" s="58"/>
      <c r="I23" s="50" t="str">
        <f t="shared" si="1"/>
        <v/>
      </c>
      <c r="J23" s="48">
        <f t="shared" si="8"/>
        <v>0</v>
      </c>
      <c r="K23" s="14" t="s">
        <v>3</v>
      </c>
      <c r="L23" s="8">
        <v>0.5</v>
      </c>
      <c r="M23" s="9"/>
      <c r="N23" s="18">
        <f>(IF(F23&lt;&gt;"",1/3)+IF(G23&lt;&gt;"",2/3)+IF(H23&lt;&gt;"",1,0))*L23*ncomp1</f>
        <v>0</v>
      </c>
      <c r="O23" s="15">
        <f t="shared" si="9"/>
        <v>0</v>
      </c>
      <c r="P23" s="19">
        <f>N23/(L23*ncomp1)</f>
        <v>0</v>
      </c>
    </row>
    <row r="24" spans="1:20" ht="45.6" thickBot="1" x14ac:dyDescent="0.3">
      <c r="A24" s="59" t="s">
        <v>37</v>
      </c>
      <c r="B24" s="60" t="s">
        <v>38</v>
      </c>
      <c r="C24" s="84" t="s">
        <v>39</v>
      </c>
      <c r="D24" s="81" t="str">
        <f t="shared" si="7"/>
        <v>N</v>
      </c>
      <c r="E24" s="61"/>
      <c r="F24" s="61"/>
      <c r="G24" s="61"/>
      <c r="H24" s="62"/>
      <c r="I24" s="50" t="str">
        <f t="shared" si="1"/>
        <v/>
      </c>
      <c r="J24" s="48">
        <f t="shared" si="8"/>
        <v>0</v>
      </c>
      <c r="K24" s="14" t="s">
        <v>3</v>
      </c>
      <c r="L24" s="8">
        <v>0.2</v>
      </c>
      <c r="M24" s="9"/>
      <c r="N24" s="18">
        <f>(IF(F24&lt;&gt;"",1/3)+IF(G24&lt;&gt;"",2/3)+IF(H24&lt;&gt;"",1,0))*L24*ncomp1</f>
        <v>0</v>
      </c>
      <c r="O24" s="15">
        <f t="shared" si="9"/>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18.75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3"/>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S4:T4"/>
    <mergeCell ref="B10:C10"/>
    <mergeCell ref="D10:H10"/>
    <mergeCell ref="C26:D26"/>
    <mergeCell ref="E26:F26"/>
    <mergeCell ref="G26:H26"/>
    <mergeCell ref="B21:C21"/>
    <mergeCell ref="D21:H21"/>
    <mergeCell ref="B25:H25"/>
    <mergeCell ref="A1:H1"/>
    <mergeCell ref="A2:B2"/>
    <mergeCell ref="B3:C3"/>
    <mergeCell ref="D3:H3"/>
    <mergeCell ref="B12:C12"/>
    <mergeCell ref="D12:H12"/>
    <mergeCell ref="C27:D27"/>
    <mergeCell ref="E27:F27"/>
    <mergeCell ref="G27:H27"/>
    <mergeCell ref="C28:D28"/>
    <mergeCell ref="E28:F28"/>
    <mergeCell ref="G28:H28"/>
    <mergeCell ref="C29:D29"/>
    <mergeCell ref="E29:F29"/>
    <mergeCell ref="G29:H29"/>
    <mergeCell ref="D34:H34"/>
    <mergeCell ref="D35:H35"/>
  </mergeCells>
  <conditionalFormatting sqref="T14:T17 T19 T5:T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3"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9"/>
  <sheetViews>
    <sheetView topLeftCell="A2" zoomScale="70" zoomScaleNormal="70" workbookViewId="0">
      <selection activeCell="B17" sqref="B17"/>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thickBot="1" x14ac:dyDescent="0.3">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1" t="s">
        <v>61</v>
      </c>
      <c r="T4" s="142"/>
    </row>
    <row r="5" spans="1:20" ht="27" customHeight="1" x14ac:dyDescent="0.25">
      <c r="A5" s="55"/>
      <c r="B5" s="112" t="s">
        <v>63</v>
      </c>
      <c r="C5" s="83" t="s">
        <v>54</v>
      </c>
      <c r="D5" s="80"/>
      <c r="E5" s="76"/>
      <c r="F5" s="77"/>
      <c r="G5" s="77"/>
      <c r="H5" s="78"/>
      <c r="I5" s="50"/>
      <c r="J5" s="48"/>
      <c r="K5" s="14"/>
      <c r="L5" s="8"/>
      <c r="M5" s="9"/>
      <c r="N5" s="18"/>
      <c r="O5" s="15"/>
      <c r="P5" s="19"/>
      <c r="R5" s="86">
        <v>1</v>
      </c>
      <c r="S5" s="102">
        <v>0.75</v>
      </c>
      <c r="T5" s="103">
        <f t="shared" ref="T5:T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0">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0">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6"/>
    </row>
    <row r="9" spans="1:20" ht="47.25" customHeight="1" thickBot="1" x14ac:dyDescent="0.3">
      <c r="A9" s="55"/>
      <c r="B9" s="75"/>
      <c r="C9" s="83" t="s">
        <v>48</v>
      </c>
      <c r="D9" s="81"/>
      <c r="E9" s="73"/>
      <c r="F9" s="73"/>
      <c r="G9" s="73"/>
      <c r="H9" s="73"/>
      <c r="I9" s="50"/>
      <c r="J9" s="48"/>
      <c r="K9" s="14"/>
      <c r="L9" s="8"/>
      <c r="M9" s="9"/>
      <c r="N9" s="18"/>
      <c r="O9" s="15"/>
      <c r="P9" s="19"/>
      <c r="R9" s="86">
        <v>5</v>
      </c>
      <c r="S9" s="86">
        <v>5</v>
      </c>
      <c r="T9" s="100">
        <f t="shared" si="0"/>
        <v>1</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98"/>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98"/>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98"/>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98"/>
    </row>
    <row r="14" spans="1:20" ht="31.2" x14ac:dyDescent="0.25">
      <c r="A14" s="55"/>
      <c r="B14" s="36"/>
      <c r="C14" s="83" t="s">
        <v>47</v>
      </c>
      <c r="D14" s="81"/>
      <c r="E14" s="46"/>
      <c r="F14" s="16"/>
      <c r="G14" s="16"/>
      <c r="H14" s="56"/>
      <c r="I14" s="50"/>
      <c r="J14" s="48"/>
      <c r="K14" s="14"/>
      <c r="L14" s="40"/>
      <c r="M14" s="9"/>
      <c r="N14" s="18"/>
      <c r="O14" s="15"/>
      <c r="P14" s="19"/>
      <c r="R14" s="86">
        <v>3</v>
      </c>
      <c r="S14" s="86">
        <v>3</v>
      </c>
      <c r="T14" s="100">
        <f t="shared" ref="T14:T19" si="5">S14/R14</f>
        <v>1</v>
      </c>
    </row>
    <row r="15" spans="1:20" ht="17.399999999999999" x14ac:dyDescent="0.25">
      <c r="A15" s="55"/>
      <c r="B15" s="36"/>
      <c r="C15" s="83" t="s">
        <v>51</v>
      </c>
      <c r="D15" s="81"/>
      <c r="E15" s="46"/>
      <c r="F15" s="16"/>
      <c r="G15" s="16"/>
      <c r="H15" s="56"/>
      <c r="I15" s="50"/>
      <c r="J15" s="48"/>
      <c r="K15" s="14"/>
      <c r="L15" s="40"/>
      <c r="M15" s="9"/>
      <c r="N15" s="18"/>
      <c r="O15" s="15"/>
      <c r="P15" s="19"/>
      <c r="R15" s="86">
        <v>5</v>
      </c>
      <c r="S15" s="86">
        <v>5</v>
      </c>
      <c r="T15" s="100">
        <f t="shared" si="5"/>
        <v>1</v>
      </c>
    </row>
    <row r="16" spans="1:20" ht="17.399999999999999" x14ac:dyDescent="0.25">
      <c r="A16" s="55"/>
      <c r="B16" s="36"/>
      <c r="C16" s="83" t="s">
        <v>52</v>
      </c>
      <c r="D16" s="81"/>
      <c r="E16" s="46"/>
      <c r="F16" s="16"/>
      <c r="G16" s="16"/>
      <c r="H16" s="56"/>
      <c r="I16" s="50"/>
      <c r="J16" s="48"/>
      <c r="K16" s="14"/>
      <c r="L16" s="40"/>
      <c r="M16" s="9"/>
      <c r="N16" s="18"/>
      <c r="O16" s="15"/>
      <c r="P16" s="19"/>
      <c r="R16" s="86">
        <v>0.5</v>
      </c>
      <c r="S16" s="86">
        <v>0.5</v>
      </c>
      <c r="T16" s="100">
        <f t="shared" si="5"/>
        <v>1</v>
      </c>
    </row>
    <row r="17" spans="1:20" ht="17.399999999999999" x14ac:dyDescent="0.25">
      <c r="A17" s="55"/>
      <c r="B17" s="112" t="s">
        <v>64</v>
      </c>
      <c r="C17" s="83" t="s">
        <v>53</v>
      </c>
      <c r="D17" s="81"/>
      <c r="E17" s="46"/>
      <c r="F17" s="16"/>
      <c r="G17" s="16"/>
      <c r="H17" s="56"/>
      <c r="I17" s="50"/>
      <c r="J17" s="48"/>
      <c r="K17" s="14"/>
      <c r="L17" s="40"/>
      <c r="M17" s="9"/>
      <c r="N17" s="18"/>
      <c r="O17" s="15"/>
      <c r="P17" s="19"/>
      <c r="R17" s="86">
        <v>0.5</v>
      </c>
      <c r="S17" s="86">
        <v>0</v>
      </c>
      <c r="T17" s="100">
        <f t="shared" si="5"/>
        <v>0</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6">(IF(E18&lt;&gt;"",1,0)+IF(F18&lt;&gt;"",1,0)+IF(G18&lt;&gt;"",1,0)+IF(H18&lt;&gt;"",1,0))</f>
        <v>0</v>
      </c>
      <c r="P18" s="19">
        <f>N18/(L18*ncomp1)</f>
        <v>0</v>
      </c>
      <c r="R18" s="87"/>
      <c r="S18" s="87"/>
      <c r="T18" s="87"/>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0">
        <f t="shared" si="5"/>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6"/>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7">IF(SUM(E22:H22)=1,"O","N")</f>
        <v>N</v>
      </c>
      <c r="E22" s="37"/>
      <c r="F22" s="37"/>
      <c r="G22" s="37"/>
      <c r="H22" s="58"/>
      <c r="I22" s="50" t="str">
        <f t="shared" si="1"/>
        <v/>
      </c>
      <c r="J22" s="48">
        <f t="shared" ref="J22:J24" si="8">P22</f>
        <v>0</v>
      </c>
      <c r="K22" s="14" t="s">
        <v>3</v>
      </c>
      <c r="L22" s="8">
        <v>0.3</v>
      </c>
      <c r="M22" s="9"/>
      <c r="N22" s="18">
        <f>(IF(F22&lt;&gt;"",1/3)+IF(G22&lt;&gt;"",2/3)+IF(H22&lt;&gt;"",1,0))*L22*ncomp1</f>
        <v>0</v>
      </c>
      <c r="O22" s="15">
        <f t="shared" ref="O22:O24" si="9">(IF(E22&lt;&gt;"",1,0)+IF(F22&lt;&gt;"",1,0)+IF(G22&lt;&gt;"",1,0)+IF(H22&lt;&gt;"",1,0))</f>
        <v>0</v>
      </c>
      <c r="P22" s="19">
        <f>N22/(L22*ncomp1)</f>
        <v>0</v>
      </c>
      <c r="R22" s="105"/>
      <c r="S22" s="105"/>
      <c r="T22" s="106"/>
    </row>
    <row r="23" spans="1:20" ht="30.6" thickBot="1" x14ac:dyDescent="0.3">
      <c r="A23" s="55" t="s">
        <v>34</v>
      </c>
      <c r="B23" s="36" t="s">
        <v>35</v>
      </c>
      <c r="C23" s="82" t="s">
        <v>36</v>
      </c>
      <c r="D23" s="81" t="str">
        <f t="shared" si="7"/>
        <v>N</v>
      </c>
      <c r="E23" s="37"/>
      <c r="F23" s="37"/>
      <c r="G23" s="37"/>
      <c r="H23" s="58"/>
      <c r="I23" s="50" t="str">
        <f t="shared" si="1"/>
        <v/>
      </c>
      <c r="J23" s="48">
        <f t="shared" si="8"/>
        <v>0</v>
      </c>
      <c r="K23" s="14" t="s">
        <v>3</v>
      </c>
      <c r="L23" s="8">
        <v>0.5</v>
      </c>
      <c r="M23" s="9"/>
      <c r="N23" s="18">
        <f>(IF(F23&lt;&gt;"",1/3)+IF(G23&lt;&gt;"",2/3)+IF(H23&lt;&gt;"",1,0))*L23*ncomp1</f>
        <v>0</v>
      </c>
      <c r="O23" s="15">
        <f t="shared" si="9"/>
        <v>0</v>
      </c>
      <c r="P23" s="19">
        <f>N23/(L23*ncomp1)</f>
        <v>0</v>
      </c>
    </row>
    <row r="24" spans="1:20" ht="45.6" thickBot="1" x14ac:dyDescent="0.3">
      <c r="A24" s="59" t="s">
        <v>37</v>
      </c>
      <c r="B24" s="60" t="s">
        <v>38</v>
      </c>
      <c r="C24" s="84" t="s">
        <v>39</v>
      </c>
      <c r="D24" s="81" t="str">
        <f t="shared" si="7"/>
        <v>N</v>
      </c>
      <c r="E24" s="61"/>
      <c r="F24" s="61"/>
      <c r="G24" s="61"/>
      <c r="H24" s="62"/>
      <c r="I24" s="50" t="str">
        <f t="shared" si="1"/>
        <v/>
      </c>
      <c r="J24" s="48">
        <f t="shared" si="8"/>
        <v>0</v>
      </c>
      <c r="K24" s="14" t="s">
        <v>3</v>
      </c>
      <c r="L24" s="8">
        <v>0.2</v>
      </c>
      <c r="M24" s="9"/>
      <c r="N24" s="18">
        <f>(IF(F24&lt;&gt;"",1/3)+IF(G24&lt;&gt;"",2/3)+IF(H24&lt;&gt;"",1,0))*L24*ncomp1</f>
        <v>0</v>
      </c>
      <c r="O24" s="15">
        <f t="shared" si="9"/>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19.25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3"/>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S4:T4"/>
    <mergeCell ref="B10:C10"/>
    <mergeCell ref="D10:H10"/>
    <mergeCell ref="C26:D26"/>
    <mergeCell ref="E26:F26"/>
    <mergeCell ref="G26:H26"/>
    <mergeCell ref="B21:C21"/>
    <mergeCell ref="D21:H21"/>
    <mergeCell ref="B25:H25"/>
    <mergeCell ref="A1:H1"/>
    <mergeCell ref="A2:B2"/>
    <mergeCell ref="B3:C3"/>
    <mergeCell ref="D3:H3"/>
    <mergeCell ref="B12:C12"/>
    <mergeCell ref="D12:H12"/>
    <mergeCell ref="C27:D27"/>
    <mergeCell ref="E27:F27"/>
    <mergeCell ref="G27:H27"/>
    <mergeCell ref="C28:D28"/>
    <mergeCell ref="E28:F28"/>
    <mergeCell ref="G28:H28"/>
    <mergeCell ref="C29:D29"/>
    <mergeCell ref="E29:F29"/>
    <mergeCell ref="G29:H29"/>
    <mergeCell ref="D34:H34"/>
    <mergeCell ref="D35:H35"/>
  </mergeCells>
  <conditionalFormatting sqref="T14:T17 T19 T5:T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3"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9"/>
  <sheetViews>
    <sheetView topLeftCell="A7" zoomScale="80" zoomScaleNormal="80" workbookViewId="0">
      <selection activeCell="S6" sqref="S6"/>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x14ac:dyDescent="0.25">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8" t="s">
        <v>61</v>
      </c>
      <c r="T4" s="148"/>
    </row>
    <row r="5" spans="1:20" ht="27" customHeight="1" x14ac:dyDescent="0.25">
      <c r="A5" s="55"/>
      <c r="B5" s="111" t="s">
        <v>63</v>
      </c>
      <c r="C5" s="83" t="s">
        <v>54</v>
      </c>
      <c r="D5" s="80"/>
      <c r="E5" s="76"/>
      <c r="F5" s="77"/>
      <c r="G5" s="77"/>
      <c r="H5" s="78"/>
      <c r="I5" s="50"/>
      <c r="J5" s="48"/>
      <c r="K5" s="14"/>
      <c r="L5" s="8"/>
      <c r="M5" s="9"/>
      <c r="N5" s="18"/>
      <c r="O5" s="15"/>
      <c r="P5" s="19"/>
      <c r="R5" s="86">
        <v>1</v>
      </c>
      <c r="S5" s="86">
        <v>0.75</v>
      </c>
      <c r="T5" s="100">
        <f t="shared" ref="T5:T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0">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0">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1"/>
    </row>
    <row r="9" spans="1:20" ht="47.25" customHeight="1" thickBot="1" x14ac:dyDescent="0.3">
      <c r="A9" s="55"/>
      <c r="B9" s="111" t="s">
        <v>62</v>
      </c>
      <c r="C9" s="83" t="s">
        <v>48</v>
      </c>
      <c r="D9" s="81"/>
      <c r="E9" s="73"/>
      <c r="F9" s="73"/>
      <c r="G9" s="73"/>
      <c r="H9" s="73"/>
      <c r="I9" s="50"/>
      <c r="J9" s="48"/>
      <c r="K9" s="14"/>
      <c r="L9" s="8"/>
      <c r="M9" s="9"/>
      <c r="N9" s="18"/>
      <c r="O9" s="15"/>
      <c r="P9" s="19"/>
      <c r="R9" s="86">
        <v>5</v>
      </c>
      <c r="S9" s="86">
        <v>4</v>
      </c>
      <c r="T9" s="100">
        <f t="shared" si="0"/>
        <v>0.8</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106"/>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106"/>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106"/>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106"/>
    </row>
    <row r="14" spans="1:20" ht="31.2" x14ac:dyDescent="0.25">
      <c r="A14" s="55"/>
      <c r="B14" s="36"/>
      <c r="C14" s="83" t="s">
        <v>47</v>
      </c>
      <c r="D14" s="81"/>
      <c r="E14" s="46"/>
      <c r="F14" s="16"/>
      <c r="G14" s="16"/>
      <c r="H14" s="56"/>
      <c r="I14" s="50"/>
      <c r="J14" s="48"/>
      <c r="K14" s="14"/>
      <c r="L14" s="40"/>
      <c r="M14" s="9"/>
      <c r="N14" s="18"/>
      <c r="O14" s="15"/>
      <c r="P14" s="19"/>
      <c r="R14" s="86">
        <v>3</v>
      </c>
      <c r="S14" s="86">
        <v>3</v>
      </c>
      <c r="T14" s="100">
        <f t="shared" ref="T14:T19" si="5">S14/R14</f>
        <v>1</v>
      </c>
    </row>
    <row r="15" spans="1:20" ht="17.399999999999999" x14ac:dyDescent="0.25">
      <c r="A15" s="55"/>
      <c r="B15" s="36"/>
      <c r="C15" s="83" t="s">
        <v>51</v>
      </c>
      <c r="D15" s="81"/>
      <c r="E15" s="46"/>
      <c r="F15" s="16"/>
      <c r="G15" s="16"/>
      <c r="H15" s="56"/>
      <c r="I15" s="50"/>
      <c r="J15" s="48"/>
      <c r="K15" s="14"/>
      <c r="L15" s="40"/>
      <c r="M15" s="9"/>
      <c r="N15" s="18"/>
      <c r="O15" s="15"/>
      <c r="P15" s="19"/>
      <c r="R15" s="86">
        <v>5</v>
      </c>
      <c r="S15" s="86">
        <v>5</v>
      </c>
      <c r="T15" s="103">
        <f t="shared" si="5"/>
        <v>1</v>
      </c>
    </row>
    <row r="16" spans="1:20" ht="17.399999999999999" x14ac:dyDescent="0.25">
      <c r="A16" s="55"/>
      <c r="B16" s="36"/>
      <c r="C16" s="83" t="s">
        <v>52</v>
      </c>
      <c r="D16" s="81"/>
      <c r="E16" s="46"/>
      <c r="F16" s="16"/>
      <c r="G16" s="16"/>
      <c r="H16" s="56"/>
      <c r="I16" s="50"/>
      <c r="J16" s="48"/>
      <c r="K16" s="14"/>
      <c r="L16" s="40"/>
      <c r="M16" s="9"/>
      <c r="N16" s="18"/>
      <c r="O16" s="15"/>
      <c r="P16" s="19"/>
      <c r="R16" s="86">
        <v>0.5</v>
      </c>
      <c r="S16" s="86">
        <v>0.5</v>
      </c>
      <c r="T16" s="101">
        <f t="shared" si="5"/>
        <v>1</v>
      </c>
    </row>
    <row r="17" spans="1:20" ht="17.399999999999999" x14ac:dyDescent="0.25">
      <c r="A17" s="55"/>
      <c r="B17" s="36"/>
      <c r="C17" s="83" t="s">
        <v>53</v>
      </c>
      <c r="D17" s="81"/>
      <c r="E17" s="46"/>
      <c r="F17" s="16"/>
      <c r="G17" s="16"/>
      <c r="H17" s="56"/>
      <c r="I17" s="50"/>
      <c r="J17" s="48"/>
      <c r="K17" s="14"/>
      <c r="L17" s="40"/>
      <c r="M17" s="9"/>
      <c r="N17" s="18"/>
      <c r="O17" s="15"/>
      <c r="P17" s="19"/>
      <c r="R17" s="86">
        <v>0.5</v>
      </c>
      <c r="S17" s="86">
        <v>0.5</v>
      </c>
      <c r="T17" s="100">
        <f t="shared" si="5"/>
        <v>1</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6">(IF(E18&lt;&gt;"",1,0)+IF(F18&lt;&gt;"",1,0)+IF(G18&lt;&gt;"",1,0)+IF(H18&lt;&gt;"",1,0))</f>
        <v>0</v>
      </c>
      <c r="P18" s="19">
        <f>N18/(L18*ncomp1)</f>
        <v>0</v>
      </c>
      <c r="R18" s="87"/>
      <c r="S18" s="87"/>
      <c r="T18" s="106"/>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0">
        <f t="shared" si="5"/>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6"/>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7">IF(SUM(E22:H22)=1,"O","N")</f>
        <v>N</v>
      </c>
      <c r="E22" s="37"/>
      <c r="F22" s="37"/>
      <c r="G22" s="37"/>
      <c r="H22" s="58"/>
      <c r="I22" s="50" t="str">
        <f t="shared" si="1"/>
        <v/>
      </c>
      <c r="J22" s="48">
        <f t="shared" ref="J22:J24" si="8">P22</f>
        <v>0</v>
      </c>
      <c r="K22" s="14" t="s">
        <v>3</v>
      </c>
      <c r="L22" s="8">
        <v>0.3</v>
      </c>
      <c r="M22" s="9"/>
      <c r="N22" s="18">
        <f>(IF(F22&lt;&gt;"",1/3)+IF(G22&lt;&gt;"",2/3)+IF(H22&lt;&gt;"",1,0))*L22*ncomp1</f>
        <v>0</v>
      </c>
      <c r="O22" s="15">
        <f t="shared" ref="O22:O24" si="9">(IF(E22&lt;&gt;"",1,0)+IF(F22&lt;&gt;"",1,0)+IF(G22&lt;&gt;"",1,0)+IF(H22&lt;&gt;"",1,0))</f>
        <v>0</v>
      </c>
      <c r="P22" s="19">
        <f>N22/(L22*ncomp1)</f>
        <v>0</v>
      </c>
      <c r="R22" s="105"/>
      <c r="S22" s="105"/>
      <c r="T22" s="106"/>
    </row>
    <row r="23" spans="1:20" ht="30.6" thickBot="1" x14ac:dyDescent="0.3">
      <c r="A23" s="55" t="s">
        <v>34</v>
      </c>
      <c r="B23" s="36" t="s">
        <v>35</v>
      </c>
      <c r="C23" s="82" t="s">
        <v>36</v>
      </c>
      <c r="D23" s="81" t="str">
        <f t="shared" si="7"/>
        <v>N</v>
      </c>
      <c r="E23" s="37"/>
      <c r="F23" s="37"/>
      <c r="G23" s="37"/>
      <c r="H23" s="58"/>
      <c r="I23" s="50" t="str">
        <f t="shared" si="1"/>
        <v/>
      </c>
      <c r="J23" s="48">
        <f t="shared" si="8"/>
        <v>0</v>
      </c>
      <c r="K23" s="14" t="s">
        <v>3</v>
      </c>
      <c r="L23" s="8">
        <v>0.5</v>
      </c>
      <c r="M23" s="9"/>
      <c r="N23" s="18">
        <f>(IF(F23&lt;&gt;"",1/3)+IF(G23&lt;&gt;"",2/3)+IF(H23&lt;&gt;"",1,0))*L23*ncomp1</f>
        <v>0</v>
      </c>
      <c r="O23" s="15">
        <f t="shared" si="9"/>
        <v>0</v>
      </c>
      <c r="P23" s="19">
        <f>N23/(L23*ncomp1)</f>
        <v>0</v>
      </c>
    </row>
    <row r="24" spans="1:20" ht="45.6" thickBot="1" x14ac:dyDescent="0.3">
      <c r="A24" s="59" t="s">
        <v>37</v>
      </c>
      <c r="B24" s="60" t="s">
        <v>38</v>
      </c>
      <c r="C24" s="84" t="s">
        <v>39</v>
      </c>
      <c r="D24" s="81" t="str">
        <f t="shared" si="7"/>
        <v>N</v>
      </c>
      <c r="E24" s="61"/>
      <c r="F24" s="61"/>
      <c r="G24" s="61"/>
      <c r="H24" s="62"/>
      <c r="I24" s="50" t="str">
        <f t="shared" si="1"/>
        <v/>
      </c>
      <c r="J24" s="48">
        <f t="shared" si="8"/>
        <v>0</v>
      </c>
      <c r="K24" s="14" t="s">
        <v>3</v>
      </c>
      <c r="L24" s="8">
        <v>0.2</v>
      </c>
      <c r="M24" s="9"/>
      <c r="N24" s="18">
        <f>(IF(F24&lt;&gt;"",1/3)+IF(G24&lt;&gt;"",2/3)+IF(H24&lt;&gt;"",1,0))*L24*ncomp1</f>
        <v>0</v>
      </c>
      <c r="O24" s="15">
        <f t="shared" si="9"/>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18.75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3"/>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S4:T4"/>
    <mergeCell ref="B10:C10"/>
    <mergeCell ref="D10:H10"/>
    <mergeCell ref="C26:D26"/>
    <mergeCell ref="E26:F26"/>
    <mergeCell ref="G26:H26"/>
    <mergeCell ref="B21:C21"/>
    <mergeCell ref="D21:H21"/>
    <mergeCell ref="B25:H25"/>
    <mergeCell ref="A1:H1"/>
    <mergeCell ref="A2:B2"/>
    <mergeCell ref="B3:C3"/>
    <mergeCell ref="D3:H3"/>
    <mergeCell ref="B12:C12"/>
    <mergeCell ref="D12:H12"/>
    <mergeCell ref="C27:D27"/>
    <mergeCell ref="E27:F27"/>
    <mergeCell ref="G27:H27"/>
    <mergeCell ref="C28:D28"/>
    <mergeCell ref="E28:F28"/>
    <mergeCell ref="G28:H28"/>
    <mergeCell ref="C29:D29"/>
    <mergeCell ref="E29:F29"/>
    <mergeCell ref="G29:H29"/>
    <mergeCell ref="D34:H34"/>
    <mergeCell ref="D35:H35"/>
  </mergeCells>
  <conditionalFormatting sqref="T5:T1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5"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9"/>
  <sheetViews>
    <sheetView topLeftCell="A10" zoomScale="80" zoomScaleNormal="80" workbookViewId="0">
      <selection activeCell="S6" sqref="S6"/>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x14ac:dyDescent="0.25">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8" t="s">
        <v>61</v>
      </c>
      <c r="T4" s="148"/>
    </row>
    <row r="5" spans="1:20" ht="27" customHeight="1" x14ac:dyDescent="0.25">
      <c r="A5" s="55"/>
      <c r="B5" s="111" t="s">
        <v>63</v>
      </c>
      <c r="C5" s="83" t="s">
        <v>54</v>
      </c>
      <c r="D5" s="80"/>
      <c r="E5" s="76"/>
      <c r="F5" s="77"/>
      <c r="G5" s="77"/>
      <c r="H5" s="78"/>
      <c r="I5" s="50"/>
      <c r="J5" s="48"/>
      <c r="K5" s="14"/>
      <c r="L5" s="8"/>
      <c r="M5" s="9"/>
      <c r="N5" s="18"/>
      <c r="O5" s="15"/>
      <c r="P5" s="19"/>
      <c r="R5" s="86">
        <v>1</v>
      </c>
      <c r="S5" s="86">
        <v>0.75</v>
      </c>
      <c r="T5" s="100">
        <f t="shared" ref="T5:T1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1">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0">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6"/>
    </row>
    <row r="9" spans="1:20" ht="47.25" customHeight="1" thickBot="1" x14ac:dyDescent="0.3">
      <c r="A9" s="55"/>
      <c r="B9" s="75"/>
      <c r="C9" s="83" t="s">
        <v>48</v>
      </c>
      <c r="D9" s="81"/>
      <c r="E9" s="73"/>
      <c r="F9" s="73"/>
      <c r="G9" s="73"/>
      <c r="H9" s="73"/>
      <c r="I9" s="50"/>
      <c r="J9" s="48"/>
      <c r="K9" s="14"/>
      <c r="L9" s="8"/>
      <c r="M9" s="9"/>
      <c r="N9" s="18"/>
      <c r="O9" s="15"/>
      <c r="P9" s="19"/>
      <c r="R9" s="86">
        <v>5</v>
      </c>
      <c r="S9" s="86">
        <v>5</v>
      </c>
      <c r="T9" s="100">
        <f t="shared" si="0"/>
        <v>1</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106"/>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106"/>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106"/>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106"/>
    </row>
    <row r="14" spans="1:20" ht="31.2" x14ac:dyDescent="0.25">
      <c r="A14" s="55"/>
      <c r="B14" s="36"/>
      <c r="C14" s="83" t="s">
        <v>47</v>
      </c>
      <c r="D14" s="81"/>
      <c r="E14" s="46"/>
      <c r="F14" s="16"/>
      <c r="G14" s="16"/>
      <c r="H14" s="56"/>
      <c r="I14" s="50"/>
      <c r="J14" s="48"/>
      <c r="K14" s="14"/>
      <c r="L14" s="40"/>
      <c r="M14" s="9"/>
      <c r="N14" s="18"/>
      <c r="O14" s="15"/>
      <c r="P14" s="19"/>
      <c r="R14" s="86">
        <v>3</v>
      </c>
      <c r="S14" s="86">
        <v>3</v>
      </c>
      <c r="T14" s="100">
        <f t="shared" si="0"/>
        <v>1</v>
      </c>
    </row>
    <row r="15" spans="1:20" ht="20.399999999999999" x14ac:dyDescent="0.25">
      <c r="A15" s="55"/>
      <c r="B15" s="111" t="s">
        <v>66</v>
      </c>
      <c r="C15" s="83" t="s">
        <v>51</v>
      </c>
      <c r="D15" s="81"/>
      <c r="E15" s="46"/>
      <c r="F15" s="16"/>
      <c r="G15" s="16"/>
      <c r="H15" s="56"/>
      <c r="I15" s="50"/>
      <c r="J15" s="48"/>
      <c r="K15" s="14"/>
      <c r="L15" s="40"/>
      <c r="M15" s="9"/>
      <c r="N15" s="18"/>
      <c r="O15" s="15"/>
      <c r="P15" s="19"/>
      <c r="R15" s="86">
        <v>5</v>
      </c>
      <c r="S15" s="86">
        <v>0</v>
      </c>
      <c r="T15" s="103">
        <f t="shared" si="0"/>
        <v>0</v>
      </c>
    </row>
    <row r="16" spans="1:20" ht="20.399999999999999" x14ac:dyDescent="0.25">
      <c r="A16" s="55"/>
      <c r="B16" s="111" t="s">
        <v>66</v>
      </c>
      <c r="C16" s="83" t="s">
        <v>52</v>
      </c>
      <c r="D16" s="81"/>
      <c r="E16" s="46"/>
      <c r="F16" s="16"/>
      <c r="G16" s="16"/>
      <c r="H16" s="56"/>
      <c r="I16" s="50"/>
      <c r="J16" s="48"/>
      <c r="K16" s="14"/>
      <c r="L16" s="40"/>
      <c r="M16" s="9"/>
      <c r="N16" s="18"/>
      <c r="O16" s="15"/>
      <c r="P16" s="19"/>
      <c r="R16" s="86">
        <v>0.5</v>
      </c>
      <c r="S16" s="86">
        <v>0</v>
      </c>
      <c r="T16" s="101">
        <f t="shared" si="0"/>
        <v>0</v>
      </c>
    </row>
    <row r="17" spans="1:20" ht="20.399999999999999" x14ac:dyDescent="0.25">
      <c r="A17" s="55"/>
      <c r="B17" s="111" t="s">
        <v>66</v>
      </c>
      <c r="C17" s="83" t="s">
        <v>53</v>
      </c>
      <c r="D17" s="81"/>
      <c r="E17" s="46"/>
      <c r="F17" s="16"/>
      <c r="G17" s="16"/>
      <c r="H17" s="56"/>
      <c r="I17" s="50"/>
      <c r="J17" s="48"/>
      <c r="K17" s="14"/>
      <c r="L17" s="40"/>
      <c r="M17" s="9"/>
      <c r="N17" s="18"/>
      <c r="O17" s="15"/>
      <c r="P17" s="19"/>
      <c r="R17" s="86">
        <v>0.5</v>
      </c>
      <c r="S17" s="86">
        <v>0</v>
      </c>
      <c r="T17" s="100">
        <f t="shared" si="0"/>
        <v>0</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5">(IF(E18&lt;&gt;"",1,0)+IF(F18&lt;&gt;"",1,0)+IF(G18&lt;&gt;"",1,0)+IF(H18&lt;&gt;"",1,0))</f>
        <v>0</v>
      </c>
      <c r="P18" s="19">
        <f>N18/(L18*ncomp1)</f>
        <v>0</v>
      </c>
      <c r="R18" s="87"/>
      <c r="S18" s="87"/>
      <c r="T18" s="106"/>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0">
        <f t="shared" si="0"/>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5"/>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6">IF(SUM(E22:H22)=1,"O","N")</f>
        <v>N</v>
      </c>
      <c r="E22" s="37"/>
      <c r="F22" s="37"/>
      <c r="G22" s="37"/>
      <c r="H22" s="58"/>
      <c r="I22" s="50" t="str">
        <f t="shared" si="1"/>
        <v/>
      </c>
      <c r="J22" s="48">
        <f t="shared" ref="J22:J24" si="7">P22</f>
        <v>0</v>
      </c>
      <c r="K22" s="14" t="s">
        <v>3</v>
      </c>
      <c r="L22" s="8">
        <v>0.3</v>
      </c>
      <c r="M22" s="9"/>
      <c r="N22" s="18">
        <f>(IF(F22&lt;&gt;"",1/3)+IF(G22&lt;&gt;"",2/3)+IF(H22&lt;&gt;"",1,0))*L22*ncomp1</f>
        <v>0</v>
      </c>
      <c r="O22" s="15">
        <f t="shared" ref="O22:O24" si="8">(IF(E22&lt;&gt;"",1,0)+IF(F22&lt;&gt;"",1,0)+IF(G22&lt;&gt;"",1,0)+IF(H22&lt;&gt;"",1,0))</f>
        <v>0</v>
      </c>
      <c r="P22" s="19">
        <f>N22/(L22*ncomp1)</f>
        <v>0</v>
      </c>
      <c r="R22" s="105"/>
      <c r="S22" s="105"/>
      <c r="T22" s="106"/>
    </row>
    <row r="23" spans="1:20" ht="30.6" thickBot="1" x14ac:dyDescent="0.3">
      <c r="A23" s="55" t="s">
        <v>34</v>
      </c>
      <c r="B23" s="36" t="s">
        <v>35</v>
      </c>
      <c r="C23" s="82" t="s">
        <v>36</v>
      </c>
      <c r="D23" s="81" t="str">
        <f t="shared" si="6"/>
        <v>N</v>
      </c>
      <c r="E23" s="37"/>
      <c r="F23" s="37"/>
      <c r="G23" s="37"/>
      <c r="H23" s="58"/>
      <c r="I23" s="50" t="str">
        <f t="shared" si="1"/>
        <v/>
      </c>
      <c r="J23" s="48">
        <f t="shared" si="7"/>
        <v>0</v>
      </c>
      <c r="K23" s="14" t="s">
        <v>3</v>
      </c>
      <c r="L23" s="8">
        <v>0.5</v>
      </c>
      <c r="M23" s="9"/>
      <c r="N23" s="18">
        <f>(IF(F23&lt;&gt;"",1/3)+IF(G23&lt;&gt;"",2/3)+IF(H23&lt;&gt;"",1,0))*L23*ncomp1</f>
        <v>0</v>
      </c>
      <c r="O23" s="15">
        <f t="shared" si="8"/>
        <v>0</v>
      </c>
      <c r="P23" s="19">
        <f>N23/(L23*ncomp1)</f>
        <v>0</v>
      </c>
    </row>
    <row r="24" spans="1:20" ht="45.6" thickBot="1" x14ac:dyDescent="0.3">
      <c r="A24" s="59" t="s">
        <v>37</v>
      </c>
      <c r="B24" s="60" t="s">
        <v>38</v>
      </c>
      <c r="C24" s="84" t="s">
        <v>39</v>
      </c>
      <c r="D24" s="81" t="str">
        <f t="shared" si="6"/>
        <v>N</v>
      </c>
      <c r="E24" s="61"/>
      <c r="F24" s="61"/>
      <c r="G24" s="61"/>
      <c r="H24" s="62"/>
      <c r="I24" s="50" t="str">
        <f t="shared" si="1"/>
        <v/>
      </c>
      <c r="J24" s="48">
        <f t="shared" si="7"/>
        <v>0</v>
      </c>
      <c r="K24" s="14" t="s">
        <v>3</v>
      </c>
      <c r="L24" s="8">
        <v>0.2</v>
      </c>
      <c r="M24" s="9"/>
      <c r="N24" s="18">
        <f>(IF(F24&lt;&gt;"",1/3)+IF(G24&lt;&gt;"",2/3)+IF(H24&lt;&gt;"",1,0))*L24*ncomp1</f>
        <v>0</v>
      </c>
      <c r="O24" s="15">
        <f t="shared" si="8"/>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13.75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3"/>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S4:T4"/>
    <mergeCell ref="B10:C10"/>
    <mergeCell ref="D10:H10"/>
    <mergeCell ref="C26:D26"/>
    <mergeCell ref="E26:F26"/>
    <mergeCell ref="G26:H26"/>
    <mergeCell ref="B21:C21"/>
    <mergeCell ref="D21:H21"/>
    <mergeCell ref="B25:H25"/>
    <mergeCell ref="A1:H1"/>
    <mergeCell ref="A2:B2"/>
    <mergeCell ref="B3:C3"/>
    <mergeCell ref="D3:H3"/>
    <mergeCell ref="B12:C12"/>
    <mergeCell ref="D12:H12"/>
    <mergeCell ref="C27:D27"/>
    <mergeCell ref="E27:F27"/>
    <mergeCell ref="G27:H27"/>
    <mergeCell ref="C28:D28"/>
    <mergeCell ref="E28:F28"/>
    <mergeCell ref="G28:H28"/>
    <mergeCell ref="C29:D29"/>
    <mergeCell ref="E29:F29"/>
    <mergeCell ref="G29:H29"/>
    <mergeCell ref="D34:H34"/>
    <mergeCell ref="D35:H35"/>
  </mergeCells>
  <conditionalFormatting sqref="T5:T1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5"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39"/>
  <sheetViews>
    <sheetView topLeftCell="A4" zoomScale="70" zoomScaleNormal="70" workbookViewId="0">
      <selection activeCell="S6" sqref="S6"/>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x14ac:dyDescent="0.25">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8" t="s">
        <v>61</v>
      </c>
      <c r="T4" s="148"/>
    </row>
    <row r="5" spans="1:20" ht="27" customHeight="1" x14ac:dyDescent="0.25">
      <c r="A5" s="55"/>
      <c r="B5" s="111" t="s">
        <v>63</v>
      </c>
      <c r="C5" s="83" t="s">
        <v>54</v>
      </c>
      <c r="D5" s="80"/>
      <c r="E5" s="76"/>
      <c r="F5" s="77"/>
      <c r="G5" s="77"/>
      <c r="H5" s="78"/>
      <c r="I5" s="50"/>
      <c r="J5" s="48"/>
      <c r="K5" s="14"/>
      <c r="L5" s="8"/>
      <c r="M5" s="9"/>
      <c r="N5" s="18"/>
      <c r="O5" s="15"/>
      <c r="P5" s="19"/>
      <c r="R5" s="86">
        <v>1</v>
      </c>
      <c r="S5" s="86">
        <v>0.75</v>
      </c>
      <c r="T5" s="100">
        <f t="shared" ref="T5:T1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1">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0">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6"/>
    </row>
    <row r="9" spans="1:20" ht="47.25" customHeight="1" thickBot="1" x14ac:dyDescent="0.3">
      <c r="A9" s="55"/>
      <c r="B9" s="75"/>
      <c r="C9" s="83" t="s">
        <v>48</v>
      </c>
      <c r="D9" s="81"/>
      <c r="E9" s="73"/>
      <c r="F9" s="73"/>
      <c r="G9" s="73"/>
      <c r="H9" s="73"/>
      <c r="I9" s="50"/>
      <c r="J9" s="48"/>
      <c r="K9" s="14"/>
      <c r="L9" s="8"/>
      <c r="M9" s="9"/>
      <c r="N9" s="18"/>
      <c r="O9" s="15"/>
      <c r="P9" s="19"/>
      <c r="R9" s="86">
        <v>5</v>
      </c>
      <c r="S9" s="86">
        <v>5</v>
      </c>
      <c r="T9" s="100">
        <f t="shared" si="0"/>
        <v>1</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106"/>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106"/>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106"/>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106"/>
    </row>
    <row r="14" spans="1:20" ht="31.2" x14ac:dyDescent="0.25">
      <c r="A14" s="55"/>
      <c r="B14" s="111" t="s">
        <v>67</v>
      </c>
      <c r="C14" s="83" t="s">
        <v>47</v>
      </c>
      <c r="D14" s="81"/>
      <c r="E14" s="46"/>
      <c r="F14" s="16"/>
      <c r="G14" s="16"/>
      <c r="H14" s="56"/>
      <c r="I14" s="50"/>
      <c r="J14" s="48"/>
      <c r="K14" s="14"/>
      <c r="L14" s="40"/>
      <c r="M14" s="9"/>
      <c r="N14" s="18"/>
      <c r="O14" s="15"/>
      <c r="P14" s="19"/>
      <c r="R14" s="86">
        <v>3</v>
      </c>
      <c r="S14" s="86">
        <v>0</v>
      </c>
      <c r="T14" s="100">
        <f t="shared" si="0"/>
        <v>0</v>
      </c>
    </row>
    <row r="15" spans="1:20" ht="17.399999999999999" x14ac:dyDescent="0.25">
      <c r="A15" s="55"/>
      <c r="B15" s="36"/>
      <c r="C15" s="83" t="s">
        <v>51</v>
      </c>
      <c r="D15" s="81"/>
      <c r="E15" s="46"/>
      <c r="F15" s="16"/>
      <c r="G15" s="16"/>
      <c r="H15" s="56"/>
      <c r="I15" s="50"/>
      <c r="J15" s="48"/>
      <c r="K15" s="14"/>
      <c r="L15" s="40"/>
      <c r="M15" s="9"/>
      <c r="N15" s="18"/>
      <c r="O15" s="15"/>
      <c r="P15" s="19"/>
      <c r="R15" s="86">
        <v>5</v>
      </c>
      <c r="S15" s="86">
        <v>5</v>
      </c>
      <c r="T15" s="103">
        <f t="shared" si="0"/>
        <v>1</v>
      </c>
    </row>
    <row r="16" spans="1:20" ht="17.399999999999999" x14ac:dyDescent="0.25">
      <c r="A16" s="55"/>
      <c r="B16" s="36"/>
      <c r="C16" s="83" t="s">
        <v>52</v>
      </c>
      <c r="D16" s="81"/>
      <c r="E16" s="46"/>
      <c r="F16" s="16"/>
      <c r="G16" s="16"/>
      <c r="H16" s="56"/>
      <c r="I16" s="50"/>
      <c r="J16" s="48"/>
      <c r="K16" s="14"/>
      <c r="L16" s="40"/>
      <c r="M16" s="9"/>
      <c r="N16" s="18"/>
      <c r="O16" s="15"/>
      <c r="P16" s="19"/>
      <c r="R16" s="86">
        <v>0.5</v>
      </c>
      <c r="S16" s="86">
        <v>0.5</v>
      </c>
      <c r="T16" s="101">
        <f t="shared" si="0"/>
        <v>1</v>
      </c>
    </row>
    <row r="17" spans="1:20" ht="17.399999999999999" x14ac:dyDescent="0.25">
      <c r="A17" s="55"/>
      <c r="B17" s="36"/>
      <c r="C17" s="83" t="s">
        <v>53</v>
      </c>
      <c r="D17" s="81"/>
      <c r="E17" s="46"/>
      <c r="F17" s="16"/>
      <c r="G17" s="16"/>
      <c r="H17" s="56"/>
      <c r="I17" s="50"/>
      <c r="J17" s="48"/>
      <c r="K17" s="14"/>
      <c r="L17" s="40"/>
      <c r="M17" s="9"/>
      <c r="N17" s="18"/>
      <c r="O17" s="15"/>
      <c r="P17" s="19"/>
      <c r="R17" s="86">
        <v>0.5</v>
      </c>
      <c r="S17" s="86">
        <v>0.5</v>
      </c>
      <c r="T17" s="100">
        <f t="shared" si="0"/>
        <v>1</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5">(IF(E18&lt;&gt;"",1,0)+IF(F18&lt;&gt;"",1,0)+IF(G18&lt;&gt;"",1,0)+IF(H18&lt;&gt;"",1,0))</f>
        <v>0</v>
      </c>
      <c r="P18" s="19">
        <f>N18/(L18*ncomp1)</f>
        <v>0</v>
      </c>
      <c r="R18" s="87"/>
      <c r="S18" s="87"/>
      <c r="T18" s="106"/>
    </row>
    <row r="19" spans="1:20" ht="35.25" customHeight="1" x14ac:dyDescent="0.25">
      <c r="A19" s="55"/>
      <c r="B19" s="36"/>
      <c r="C19" s="83" t="s">
        <v>56</v>
      </c>
      <c r="D19" s="81"/>
      <c r="E19" s="46"/>
      <c r="F19" s="16"/>
      <c r="G19" s="16"/>
      <c r="H19" s="56"/>
      <c r="I19" s="50"/>
      <c r="J19" s="48"/>
      <c r="K19" s="14"/>
      <c r="L19" s="40"/>
      <c r="M19" s="9"/>
      <c r="N19" s="18"/>
      <c r="O19" s="15"/>
      <c r="P19" s="19"/>
      <c r="R19" s="86">
        <v>1</v>
      </c>
      <c r="S19" s="99">
        <v>1</v>
      </c>
      <c r="T19" s="100">
        <f t="shared" si="0"/>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5"/>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6">IF(SUM(E22:H22)=1,"O","N")</f>
        <v>N</v>
      </c>
      <c r="E22" s="37"/>
      <c r="F22" s="37"/>
      <c r="G22" s="37"/>
      <c r="H22" s="58"/>
      <c r="I22" s="50" t="str">
        <f t="shared" si="1"/>
        <v/>
      </c>
      <c r="J22" s="48">
        <f t="shared" ref="J22:J24" si="7">P22</f>
        <v>0</v>
      </c>
      <c r="K22" s="14" t="s">
        <v>3</v>
      </c>
      <c r="L22" s="8">
        <v>0.3</v>
      </c>
      <c r="M22" s="9"/>
      <c r="N22" s="18">
        <f>(IF(F22&lt;&gt;"",1/3)+IF(G22&lt;&gt;"",2/3)+IF(H22&lt;&gt;"",1,0))*L22*ncomp1</f>
        <v>0</v>
      </c>
      <c r="O22" s="15">
        <f t="shared" ref="O22:O24" si="8">(IF(E22&lt;&gt;"",1,0)+IF(F22&lt;&gt;"",1,0)+IF(G22&lt;&gt;"",1,0)+IF(H22&lt;&gt;"",1,0))</f>
        <v>0</v>
      </c>
      <c r="P22" s="19">
        <f>N22/(L22*ncomp1)</f>
        <v>0</v>
      </c>
      <c r="R22" s="105"/>
      <c r="S22" s="105"/>
      <c r="T22" s="106"/>
    </row>
    <row r="23" spans="1:20" ht="30.6" thickBot="1" x14ac:dyDescent="0.3">
      <c r="A23" s="55" t="s">
        <v>34</v>
      </c>
      <c r="B23" s="36" t="s">
        <v>35</v>
      </c>
      <c r="C23" s="82" t="s">
        <v>36</v>
      </c>
      <c r="D23" s="81" t="str">
        <f t="shared" si="6"/>
        <v>N</v>
      </c>
      <c r="E23" s="37"/>
      <c r="F23" s="37"/>
      <c r="G23" s="37"/>
      <c r="H23" s="58"/>
      <c r="I23" s="50" t="str">
        <f t="shared" si="1"/>
        <v/>
      </c>
      <c r="J23" s="48">
        <f t="shared" si="7"/>
        <v>0</v>
      </c>
      <c r="K23" s="14" t="s">
        <v>3</v>
      </c>
      <c r="L23" s="8">
        <v>0.5</v>
      </c>
      <c r="M23" s="9"/>
      <c r="N23" s="18">
        <f>(IF(F23&lt;&gt;"",1/3)+IF(G23&lt;&gt;"",2/3)+IF(H23&lt;&gt;"",1,0))*L23*ncomp1</f>
        <v>0</v>
      </c>
      <c r="O23" s="15">
        <f t="shared" si="8"/>
        <v>0</v>
      </c>
      <c r="P23" s="19">
        <f>N23/(L23*ncomp1)</f>
        <v>0</v>
      </c>
    </row>
    <row r="24" spans="1:20" ht="45.6" thickBot="1" x14ac:dyDescent="0.3">
      <c r="A24" s="59" t="s">
        <v>37</v>
      </c>
      <c r="B24" s="60" t="s">
        <v>38</v>
      </c>
      <c r="C24" s="84" t="s">
        <v>39</v>
      </c>
      <c r="D24" s="81" t="str">
        <f t="shared" si="6"/>
        <v>N</v>
      </c>
      <c r="E24" s="61"/>
      <c r="F24" s="61"/>
      <c r="G24" s="61"/>
      <c r="H24" s="62"/>
      <c r="I24" s="50" t="str">
        <f t="shared" si="1"/>
        <v/>
      </c>
      <c r="J24" s="48">
        <f t="shared" si="7"/>
        <v>0</v>
      </c>
      <c r="K24" s="14" t="s">
        <v>3</v>
      </c>
      <c r="L24" s="8">
        <v>0.2</v>
      </c>
      <c r="M24" s="9"/>
      <c r="N24" s="18">
        <f>(IF(F24&lt;&gt;"",1/3)+IF(G24&lt;&gt;"",2/3)+IF(H24&lt;&gt;"",1,0))*L24*ncomp1</f>
        <v>0</v>
      </c>
      <c r="O24" s="15">
        <f t="shared" si="8"/>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16.75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3"/>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S4:T4"/>
    <mergeCell ref="B10:C10"/>
    <mergeCell ref="D10:H10"/>
    <mergeCell ref="C26:D26"/>
    <mergeCell ref="E26:F26"/>
    <mergeCell ref="G26:H26"/>
    <mergeCell ref="B21:C21"/>
    <mergeCell ref="D21:H21"/>
    <mergeCell ref="B25:H25"/>
    <mergeCell ref="A1:H1"/>
    <mergeCell ref="A2:B2"/>
    <mergeCell ref="B3:C3"/>
    <mergeCell ref="D3:H3"/>
    <mergeCell ref="B12:C12"/>
    <mergeCell ref="D12:H12"/>
    <mergeCell ref="C27:D27"/>
    <mergeCell ref="E27:F27"/>
    <mergeCell ref="G27:H27"/>
    <mergeCell ref="C28:D28"/>
    <mergeCell ref="E28:F28"/>
    <mergeCell ref="G28:H28"/>
    <mergeCell ref="C29:D29"/>
    <mergeCell ref="E29:F29"/>
    <mergeCell ref="G29:H29"/>
    <mergeCell ref="D34:H34"/>
    <mergeCell ref="D35:H35"/>
  </mergeCells>
  <conditionalFormatting sqref="T5:T1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5"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39"/>
  <sheetViews>
    <sheetView topLeftCell="A4" zoomScale="70" zoomScaleNormal="70" workbookViewId="0">
      <selection activeCell="S6" sqref="S6"/>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x14ac:dyDescent="0.25">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8" t="s">
        <v>61</v>
      </c>
      <c r="T4" s="148"/>
    </row>
    <row r="5" spans="1:20" ht="27" customHeight="1" x14ac:dyDescent="0.25">
      <c r="A5" s="55"/>
      <c r="B5" s="111" t="s">
        <v>63</v>
      </c>
      <c r="C5" s="83" t="s">
        <v>54</v>
      </c>
      <c r="D5" s="80"/>
      <c r="E5" s="76"/>
      <c r="F5" s="77"/>
      <c r="G5" s="77"/>
      <c r="H5" s="78"/>
      <c r="I5" s="50"/>
      <c r="J5" s="48"/>
      <c r="K5" s="14"/>
      <c r="L5" s="8"/>
      <c r="M5" s="9"/>
      <c r="N5" s="18"/>
      <c r="O5" s="15"/>
      <c r="P5" s="19"/>
      <c r="R5" s="86">
        <v>1</v>
      </c>
      <c r="S5" s="86">
        <v>0.75</v>
      </c>
      <c r="T5" s="100">
        <f t="shared" ref="T5:T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1">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0">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6"/>
    </row>
    <row r="9" spans="1:20" ht="47.25" customHeight="1" thickBot="1" x14ac:dyDescent="0.3">
      <c r="A9" s="55"/>
      <c r="B9" s="111" t="s">
        <v>68</v>
      </c>
      <c r="C9" s="83" t="s">
        <v>48</v>
      </c>
      <c r="D9" s="81"/>
      <c r="E9" s="73"/>
      <c r="F9" s="73"/>
      <c r="G9" s="73"/>
      <c r="H9" s="73"/>
      <c r="I9" s="50"/>
      <c r="J9" s="48"/>
      <c r="K9" s="14"/>
      <c r="L9" s="8"/>
      <c r="M9" s="9"/>
      <c r="N9" s="18"/>
      <c r="O9" s="15"/>
      <c r="P9" s="19"/>
      <c r="R9" s="86">
        <v>5</v>
      </c>
      <c r="S9" s="86">
        <v>4</v>
      </c>
      <c r="T9" s="100">
        <f t="shared" si="0"/>
        <v>0.8</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106"/>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106"/>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106"/>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106"/>
    </row>
    <row r="14" spans="1:20" ht="31.2" x14ac:dyDescent="0.25">
      <c r="A14" s="55"/>
      <c r="B14" s="111" t="s">
        <v>69</v>
      </c>
      <c r="C14" s="83" t="s">
        <v>47</v>
      </c>
      <c r="D14" s="81"/>
      <c r="E14" s="46"/>
      <c r="F14" s="16"/>
      <c r="G14" s="16"/>
      <c r="H14" s="56"/>
      <c r="I14" s="50"/>
      <c r="J14" s="48"/>
      <c r="K14" s="14"/>
      <c r="L14" s="40"/>
      <c r="M14" s="9"/>
      <c r="N14" s="18"/>
      <c r="O14" s="15"/>
      <c r="P14" s="19"/>
      <c r="R14" s="86">
        <v>3</v>
      </c>
      <c r="S14" s="86">
        <v>2.5</v>
      </c>
      <c r="T14" s="100">
        <f t="shared" ref="T14:T19" si="5">S14/R14</f>
        <v>0.83333333333333337</v>
      </c>
    </row>
    <row r="15" spans="1:20" ht="17.399999999999999" x14ac:dyDescent="0.25">
      <c r="A15" s="55"/>
      <c r="B15" s="36"/>
      <c r="C15" s="83" t="s">
        <v>51</v>
      </c>
      <c r="D15" s="81"/>
      <c r="E15" s="46"/>
      <c r="F15" s="16"/>
      <c r="G15" s="16"/>
      <c r="H15" s="56"/>
      <c r="I15" s="50"/>
      <c r="J15" s="48"/>
      <c r="K15" s="14"/>
      <c r="L15" s="40"/>
      <c r="M15" s="9"/>
      <c r="N15" s="18"/>
      <c r="O15" s="15"/>
      <c r="P15" s="19"/>
      <c r="R15" s="86">
        <v>5</v>
      </c>
      <c r="S15" s="86">
        <v>5</v>
      </c>
      <c r="T15" s="103">
        <f t="shared" si="5"/>
        <v>1</v>
      </c>
    </row>
    <row r="16" spans="1:20" ht="17.399999999999999" x14ac:dyDescent="0.25">
      <c r="A16" s="55"/>
      <c r="B16" s="36"/>
      <c r="C16" s="83" t="s">
        <v>52</v>
      </c>
      <c r="D16" s="81"/>
      <c r="E16" s="46"/>
      <c r="F16" s="16"/>
      <c r="G16" s="16"/>
      <c r="H16" s="56"/>
      <c r="I16" s="50"/>
      <c r="J16" s="48"/>
      <c r="K16" s="14"/>
      <c r="L16" s="40"/>
      <c r="M16" s="9"/>
      <c r="N16" s="18"/>
      <c r="O16" s="15"/>
      <c r="P16" s="19"/>
      <c r="R16" s="86">
        <v>0.5</v>
      </c>
      <c r="S16" s="86">
        <v>0.5</v>
      </c>
      <c r="T16" s="101">
        <f t="shared" si="5"/>
        <v>1</v>
      </c>
    </row>
    <row r="17" spans="1:20" ht="17.399999999999999" x14ac:dyDescent="0.25">
      <c r="A17" s="55"/>
      <c r="B17" s="36"/>
      <c r="C17" s="83" t="s">
        <v>53</v>
      </c>
      <c r="D17" s="81"/>
      <c r="E17" s="46"/>
      <c r="F17" s="16"/>
      <c r="G17" s="16"/>
      <c r="H17" s="56"/>
      <c r="I17" s="50"/>
      <c r="J17" s="48"/>
      <c r="K17" s="14"/>
      <c r="L17" s="40"/>
      <c r="M17" s="9"/>
      <c r="N17" s="18"/>
      <c r="O17" s="15"/>
      <c r="P17" s="19"/>
      <c r="R17" s="86">
        <v>0.5</v>
      </c>
      <c r="S17" s="86">
        <v>0.5</v>
      </c>
      <c r="T17" s="100">
        <f t="shared" si="5"/>
        <v>1</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6">(IF(E18&lt;&gt;"",1,0)+IF(F18&lt;&gt;"",1,0)+IF(G18&lt;&gt;"",1,0)+IF(H18&lt;&gt;"",1,0))</f>
        <v>0</v>
      </c>
      <c r="P18" s="19">
        <f>N18/(L18*ncomp1)</f>
        <v>0</v>
      </c>
      <c r="R18" s="87"/>
      <c r="S18" s="87"/>
      <c r="T18" s="106"/>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0">
        <f t="shared" si="5"/>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6"/>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7">IF(SUM(E22:H22)=1,"O","N")</f>
        <v>N</v>
      </c>
      <c r="E22" s="37"/>
      <c r="F22" s="37"/>
      <c r="G22" s="37"/>
      <c r="H22" s="58"/>
      <c r="I22" s="50" t="str">
        <f t="shared" si="1"/>
        <v/>
      </c>
      <c r="J22" s="48">
        <f t="shared" ref="J22:J24" si="8">P22</f>
        <v>0</v>
      </c>
      <c r="K22" s="14" t="s">
        <v>3</v>
      </c>
      <c r="L22" s="8">
        <v>0.3</v>
      </c>
      <c r="M22" s="9"/>
      <c r="N22" s="18">
        <f>(IF(F22&lt;&gt;"",1/3)+IF(G22&lt;&gt;"",2/3)+IF(H22&lt;&gt;"",1,0))*L22*ncomp1</f>
        <v>0</v>
      </c>
      <c r="O22" s="15">
        <f t="shared" ref="O22:O24" si="9">(IF(E22&lt;&gt;"",1,0)+IF(F22&lt;&gt;"",1,0)+IF(G22&lt;&gt;"",1,0)+IF(H22&lt;&gt;"",1,0))</f>
        <v>0</v>
      </c>
      <c r="P22" s="19">
        <f>N22/(L22*ncomp1)</f>
        <v>0</v>
      </c>
      <c r="R22" s="105"/>
      <c r="S22" s="105"/>
      <c r="T22" s="106"/>
    </row>
    <row r="23" spans="1:20" ht="30.6" thickBot="1" x14ac:dyDescent="0.3">
      <c r="A23" s="55" t="s">
        <v>34</v>
      </c>
      <c r="B23" s="36" t="s">
        <v>35</v>
      </c>
      <c r="C23" s="82" t="s">
        <v>36</v>
      </c>
      <c r="D23" s="81" t="str">
        <f t="shared" si="7"/>
        <v>N</v>
      </c>
      <c r="E23" s="37"/>
      <c r="F23" s="37"/>
      <c r="G23" s="37"/>
      <c r="H23" s="58"/>
      <c r="I23" s="50" t="str">
        <f t="shared" si="1"/>
        <v/>
      </c>
      <c r="J23" s="48">
        <f t="shared" si="8"/>
        <v>0</v>
      </c>
      <c r="K23" s="14" t="s">
        <v>3</v>
      </c>
      <c r="L23" s="8">
        <v>0.5</v>
      </c>
      <c r="M23" s="9"/>
      <c r="N23" s="18">
        <f>(IF(F23&lt;&gt;"",1/3)+IF(G23&lt;&gt;"",2/3)+IF(H23&lt;&gt;"",1,0))*L23*ncomp1</f>
        <v>0</v>
      </c>
      <c r="O23" s="15">
        <f t="shared" si="9"/>
        <v>0</v>
      </c>
      <c r="P23" s="19">
        <f>N23/(L23*ncomp1)</f>
        <v>0</v>
      </c>
    </row>
    <row r="24" spans="1:20" ht="45.6" thickBot="1" x14ac:dyDescent="0.3">
      <c r="A24" s="59" t="s">
        <v>37</v>
      </c>
      <c r="B24" s="60" t="s">
        <v>38</v>
      </c>
      <c r="C24" s="84" t="s">
        <v>39</v>
      </c>
      <c r="D24" s="81" t="str">
        <f t="shared" si="7"/>
        <v>N</v>
      </c>
      <c r="E24" s="61"/>
      <c r="F24" s="61"/>
      <c r="G24" s="61"/>
      <c r="H24" s="62"/>
      <c r="I24" s="50" t="str">
        <f t="shared" si="1"/>
        <v/>
      </c>
      <c r="J24" s="48">
        <f t="shared" si="8"/>
        <v>0</v>
      </c>
      <c r="K24" s="14" t="s">
        <v>3</v>
      </c>
      <c r="L24" s="8">
        <v>0.2</v>
      </c>
      <c r="M24" s="9"/>
      <c r="N24" s="18">
        <f>(IF(F24&lt;&gt;"",1/3)+IF(G24&lt;&gt;"",2/3)+IF(H24&lt;&gt;"",1,0))*L24*ncomp1</f>
        <v>0</v>
      </c>
      <c r="O24" s="15">
        <f t="shared" si="9"/>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18.25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3"/>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S4:T4"/>
    <mergeCell ref="B10:C10"/>
    <mergeCell ref="D10:H10"/>
    <mergeCell ref="C26:D26"/>
    <mergeCell ref="E26:F26"/>
    <mergeCell ref="G26:H26"/>
    <mergeCell ref="B21:C21"/>
    <mergeCell ref="D21:H21"/>
    <mergeCell ref="B25:H25"/>
    <mergeCell ref="A1:H1"/>
    <mergeCell ref="A2:B2"/>
    <mergeCell ref="B3:C3"/>
    <mergeCell ref="D3:H3"/>
    <mergeCell ref="B12:C12"/>
    <mergeCell ref="D12:H12"/>
    <mergeCell ref="C27:D27"/>
    <mergeCell ref="E27:F27"/>
    <mergeCell ref="G27:H27"/>
    <mergeCell ref="C28:D28"/>
    <mergeCell ref="E28:F28"/>
    <mergeCell ref="G28:H28"/>
    <mergeCell ref="C29:D29"/>
    <mergeCell ref="E29:F29"/>
    <mergeCell ref="G29:H29"/>
    <mergeCell ref="D34:H34"/>
    <mergeCell ref="D35:H35"/>
  </mergeCells>
  <conditionalFormatting sqref="T5:T1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5"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39"/>
  <sheetViews>
    <sheetView topLeftCell="A4" zoomScale="70" zoomScaleNormal="70" workbookViewId="0">
      <selection activeCell="B15" sqref="B15"/>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x14ac:dyDescent="0.25">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8" t="s">
        <v>61</v>
      </c>
      <c r="T4" s="148"/>
    </row>
    <row r="5" spans="1:20" ht="27" customHeight="1" x14ac:dyDescent="0.25">
      <c r="A5" s="55"/>
      <c r="B5" s="111" t="s">
        <v>63</v>
      </c>
      <c r="C5" s="83" t="s">
        <v>54</v>
      </c>
      <c r="D5" s="80"/>
      <c r="E5" s="76"/>
      <c r="F5" s="77"/>
      <c r="G5" s="77"/>
      <c r="H5" s="78"/>
      <c r="I5" s="50"/>
      <c r="J5" s="48"/>
      <c r="K5" s="14"/>
      <c r="L5" s="8"/>
      <c r="M5" s="9"/>
      <c r="N5" s="18"/>
      <c r="O5" s="15"/>
      <c r="P5" s="19"/>
      <c r="R5" s="86">
        <v>1</v>
      </c>
      <c r="S5" s="86">
        <v>0.75</v>
      </c>
      <c r="T5" s="100">
        <f t="shared" ref="T5:T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1">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0">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6"/>
    </row>
    <row r="9" spans="1:20" ht="47.25" customHeight="1" thickBot="1" x14ac:dyDescent="0.3">
      <c r="A9" s="55"/>
      <c r="B9" s="111" t="s">
        <v>70</v>
      </c>
      <c r="C9" s="83" t="s">
        <v>48</v>
      </c>
      <c r="D9" s="81"/>
      <c r="E9" s="73"/>
      <c r="F9" s="73"/>
      <c r="G9" s="73"/>
      <c r="H9" s="73"/>
      <c r="I9" s="50"/>
      <c r="J9" s="48"/>
      <c r="K9" s="14"/>
      <c r="L9" s="8"/>
      <c r="M9" s="9"/>
      <c r="N9" s="18"/>
      <c r="O9" s="15"/>
      <c r="P9" s="19"/>
      <c r="R9" s="86">
        <v>5</v>
      </c>
      <c r="S9" s="86">
        <v>4.5</v>
      </c>
      <c r="T9" s="100">
        <f t="shared" si="0"/>
        <v>0.9</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106"/>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106"/>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106"/>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106"/>
    </row>
    <row r="14" spans="1:20" ht="31.2" x14ac:dyDescent="0.25">
      <c r="A14" s="55"/>
      <c r="C14" s="83" t="s">
        <v>47</v>
      </c>
      <c r="D14" s="81"/>
      <c r="E14" s="46"/>
      <c r="F14" s="16"/>
      <c r="G14" s="16"/>
      <c r="H14" s="56"/>
      <c r="I14" s="50"/>
      <c r="J14" s="48"/>
      <c r="K14" s="14"/>
      <c r="L14" s="40"/>
      <c r="M14" s="9"/>
      <c r="N14" s="18"/>
      <c r="O14" s="15"/>
      <c r="P14" s="19"/>
      <c r="R14" s="86">
        <v>3</v>
      </c>
      <c r="S14" s="86">
        <v>3</v>
      </c>
      <c r="T14" s="100">
        <f t="shared" ref="T14:T19" si="5">S14/R14</f>
        <v>1</v>
      </c>
    </row>
    <row r="15" spans="1:20" ht="40.799999999999997" x14ac:dyDescent="0.25">
      <c r="A15" s="55"/>
      <c r="B15" s="111" t="s">
        <v>76</v>
      </c>
      <c r="C15" s="83" t="s">
        <v>51</v>
      </c>
      <c r="D15" s="81"/>
      <c r="E15" s="46"/>
      <c r="F15" s="16"/>
      <c r="G15" s="16"/>
      <c r="H15" s="56"/>
      <c r="I15" s="50"/>
      <c r="J15" s="48"/>
      <c r="K15" s="14"/>
      <c r="L15" s="40"/>
      <c r="M15" s="9"/>
      <c r="N15" s="18"/>
      <c r="O15" s="15"/>
      <c r="P15" s="19"/>
      <c r="R15" s="86">
        <v>5</v>
      </c>
      <c r="S15" s="86">
        <v>5</v>
      </c>
      <c r="T15" s="103">
        <f t="shared" si="5"/>
        <v>1</v>
      </c>
    </row>
    <row r="16" spans="1:20" ht="17.399999999999999" x14ac:dyDescent="0.25">
      <c r="A16" s="55"/>
      <c r="B16" s="36"/>
      <c r="C16" s="83" t="s">
        <v>52</v>
      </c>
      <c r="D16" s="81"/>
      <c r="E16" s="46"/>
      <c r="F16" s="16"/>
      <c r="G16" s="16"/>
      <c r="H16" s="56"/>
      <c r="I16" s="50"/>
      <c r="J16" s="48"/>
      <c r="K16" s="14"/>
      <c r="L16" s="40"/>
      <c r="M16" s="9"/>
      <c r="N16" s="18"/>
      <c r="O16" s="15"/>
      <c r="P16" s="19"/>
      <c r="R16" s="86">
        <v>0.5</v>
      </c>
      <c r="S16" s="86">
        <v>0.5</v>
      </c>
      <c r="T16" s="101">
        <f t="shared" si="5"/>
        <v>1</v>
      </c>
    </row>
    <row r="17" spans="1:20" ht="17.399999999999999" x14ac:dyDescent="0.25">
      <c r="A17" s="55"/>
      <c r="B17" s="36"/>
      <c r="C17" s="83" t="s">
        <v>53</v>
      </c>
      <c r="D17" s="81"/>
      <c r="E17" s="46"/>
      <c r="F17" s="16"/>
      <c r="G17" s="16"/>
      <c r="H17" s="56"/>
      <c r="I17" s="50"/>
      <c r="J17" s="48"/>
      <c r="K17" s="14"/>
      <c r="L17" s="40"/>
      <c r="M17" s="9"/>
      <c r="N17" s="18"/>
      <c r="O17" s="15"/>
      <c r="P17" s="19"/>
      <c r="R17" s="86">
        <v>0.5</v>
      </c>
      <c r="S17" s="86">
        <v>0.5</v>
      </c>
      <c r="T17" s="100">
        <f t="shared" si="5"/>
        <v>1</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6">(IF(E18&lt;&gt;"",1,0)+IF(F18&lt;&gt;"",1,0)+IF(G18&lt;&gt;"",1,0)+IF(H18&lt;&gt;"",1,0))</f>
        <v>0</v>
      </c>
      <c r="P18" s="19">
        <f>N18/(L18*ncomp1)</f>
        <v>0</v>
      </c>
      <c r="R18" s="87"/>
      <c r="S18" s="87"/>
      <c r="T18" s="106"/>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0">
        <f t="shared" si="5"/>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6"/>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7">IF(SUM(E22:H22)=1,"O","N")</f>
        <v>N</v>
      </c>
      <c r="E22" s="37"/>
      <c r="F22" s="37"/>
      <c r="G22" s="37"/>
      <c r="H22" s="58"/>
      <c r="I22" s="50" t="str">
        <f t="shared" si="1"/>
        <v/>
      </c>
      <c r="J22" s="48">
        <f t="shared" ref="J22:J24" si="8">P22</f>
        <v>0</v>
      </c>
      <c r="K22" s="14" t="s">
        <v>3</v>
      </c>
      <c r="L22" s="8">
        <v>0.3</v>
      </c>
      <c r="M22" s="9"/>
      <c r="N22" s="18">
        <f>(IF(F22&lt;&gt;"",1/3)+IF(G22&lt;&gt;"",2/3)+IF(H22&lt;&gt;"",1,0))*L22*ncomp1</f>
        <v>0</v>
      </c>
      <c r="O22" s="15">
        <f t="shared" ref="O22:O24" si="9">(IF(E22&lt;&gt;"",1,0)+IF(F22&lt;&gt;"",1,0)+IF(G22&lt;&gt;"",1,0)+IF(H22&lt;&gt;"",1,0))</f>
        <v>0</v>
      </c>
      <c r="P22" s="19">
        <f>N22/(L22*ncomp1)</f>
        <v>0</v>
      </c>
      <c r="R22" s="105"/>
      <c r="S22" s="105"/>
      <c r="T22" s="106"/>
    </row>
    <row r="23" spans="1:20" ht="30.6" thickBot="1" x14ac:dyDescent="0.3">
      <c r="A23" s="55" t="s">
        <v>34</v>
      </c>
      <c r="B23" s="36" t="s">
        <v>35</v>
      </c>
      <c r="C23" s="82" t="s">
        <v>36</v>
      </c>
      <c r="D23" s="81" t="str">
        <f t="shared" si="7"/>
        <v>N</v>
      </c>
      <c r="E23" s="37"/>
      <c r="F23" s="37"/>
      <c r="G23" s="37"/>
      <c r="H23" s="58"/>
      <c r="I23" s="50" t="str">
        <f t="shared" si="1"/>
        <v/>
      </c>
      <c r="J23" s="48">
        <f t="shared" si="8"/>
        <v>0</v>
      </c>
      <c r="K23" s="14" t="s">
        <v>3</v>
      </c>
      <c r="L23" s="8">
        <v>0.5</v>
      </c>
      <c r="M23" s="9"/>
      <c r="N23" s="18">
        <f>(IF(F23&lt;&gt;"",1/3)+IF(G23&lt;&gt;"",2/3)+IF(H23&lt;&gt;"",1,0))*L23*ncomp1</f>
        <v>0</v>
      </c>
      <c r="O23" s="15">
        <f t="shared" si="9"/>
        <v>0</v>
      </c>
      <c r="P23" s="19">
        <f>N23/(L23*ncomp1)</f>
        <v>0</v>
      </c>
    </row>
    <row r="24" spans="1:20" ht="45.6" thickBot="1" x14ac:dyDescent="0.3">
      <c r="A24" s="59" t="s">
        <v>37</v>
      </c>
      <c r="B24" s="60" t="s">
        <v>38</v>
      </c>
      <c r="C24" s="84" t="s">
        <v>39</v>
      </c>
      <c r="D24" s="81" t="str">
        <f t="shared" si="7"/>
        <v>N</v>
      </c>
      <c r="E24" s="61"/>
      <c r="F24" s="61"/>
      <c r="G24" s="61"/>
      <c r="H24" s="62"/>
      <c r="I24" s="50" t="str">
        <f t="shared" si="1"/>
        <v/>
      </c>
      <c r="J24" s="48">
        <f t="shared" si="8"/>
        <v>0</v>
      </c>
      <c r="K24" s="14" t="s">
        <v>3</v>
      </c>
      <c r="L24" s="8">
        <v>0.2</v>
      </c>
      <c r="M24" s="9"/>
      <c r="N24" s="18">
        <f>(IF(F24&lt;&gt;"",1/3)+IF(G24&lt;&gt;"",2/3)+IF(H24&lt;&gt;"",1,0))*L24*ncomp1</f>
        <v>0</v>
      </c>
      <c r="O24" s="15">
        <f t="shared" si="9"/>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19.25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4"/>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C29:D29"/>
    <mergeCell ref="E29:F29"/>
    <mergeCell ref="G29:H29"/>
    <mergeCell ref="D34:H34"/>
    <mergeCell ref="D35:H35"/>
    <mergeCell ref="C27:D27"/>
    <mergeCell ref="E27:F27"/>
    <mergeCell ref="G27:H27"/>
    <mergeCell ref="C28:D28"/>
    <mergeCell ref="E28:F28"/>
    <mergeCell ref="G28:H28"/>
    <mergeCell ref="A1:H1"/>
    <mergeCell ref="A2:B2"/>
    <mergeCell ref="B3:C3"/>
    <mergeCell ref="D3:H3"/>
    <mergeCell ref="B12:C12"/>
    <mergeCell ref="D12:H12"/>
    <mergeCell ref="S4:T4"/>
    <mergeCell ref="B10:C10"/>
    <mergeCell ref="D10:H10"/>
    <mergeCell ref="C26:D26"/>
    <mergeCell ref="E26:F26"/>
    <mergeCell ref="G26:H26"/>
    <mergeCell ref="B21:C21"/>
    <mergeCell ref="D21:H21"/>
    <mergeCell ref="B25:H25"/>
  </mergeCells>
  <conditionalFormatting sqref="T5:T1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5"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39"/>
  <sheetViews>
    <sheetView topLeftCell="A4" zoomScale="70" zoomScaleNormal="70" workbookViewId="0">
      <selection activeCell="B5" sqref="B5"/>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x14ac:dyDescent="0.25">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8" t="s">
        <v>61</v>
      </c>
      <c r="T4" s="148"/>
    </row>
    <row r="5" spans="1:20" ht="27" customHeight="1" x14ac:dyDescent="0.25">
      <c r="A5" s="55"/>
      <c r="B5" s="111" t="s">
        <v>63</v>
      </c>
      <c r="C5" s="83" t="s">
        <v>54</v>
      </c>
      <c r="D5" s="80"/>
      <c r="E5" s="76"/>
      <c r="F5" s="77"/>
      <c r="G5" s="77"/>
      <c r="H5" s="78"/>
      <c r="I5" s="50"/>
      <c r="J5" s="48"/>
      <c r="K5" s="14"/>
      <c r="L5" s="8"/>
      <c r="M5" s="9"/>
      <c r="N5" s="18"/>
      <c r="O5" s="15"/>
      <c r="P5" s="19"/>
      <c r="R5" s="86">
        <v>1</v>
      </c>
      <c r="S5" s="86">
        <v>0.75</v>
      </c>
      <c r="T5" s="100">
        <f t="shared" ref="T5:T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1">
        <f t="shared" si="0"/>
        <v>1</v>
      </c>
    </row>
    <row r="7" spans="1:20" ht="55.5" customHeight="1" x14ac:dyDescent="0.25">
      <c r="A7" s="55"/>
      <c r="B7" s="111" t="s">
        <v>71</v>
      </c>
      <c r="C7" s="83" t="s">
        <v>50</v>
      </c>
      <c r="D7" s="80"/>
      <c r="E7" s="76"/>
      <c r="F7" s="77"/>
      <c r="G7" s="77"/>
      <c r="H7" s="78"/>
      <c r="I7" s="50"/>
      <c r="J7" s="48"/>
      <c r="K7" s="14"/>
      <c r="L7" s="8"/>
      <c r="M7" s="9"/>
      <c r="N7" s="18"/>
      <c r="O7" s="15"/>
      <c r="P7" s="19"/>
      <c r="R7" s="86">
        <v>3</v>
      </c>
      <c r="S7" s="86">
        <v>1.5</v>
      </c>
      <c r="T7" s="100">
        <f t="shared" si="0"/>
        <v>0.5</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6"/>
    </row>
    <row r="9" spans="1:20" ht="47.25" customHeight="1" thickBot="1" x14ac:dyDescent="0.3">
      <c r="A9" s="55"/>
      <c r="B9" s="75"/>
      <c r="C9" s="83" t="s">
        <v>48</v>
      </c>
      <c r="D9" s="81"/>
      <c r="E9" s="73"/>
      <c r="F9" s="73"/>
      <c r="G9" s="73"/>
      <c r="H9" s="73"/>
      <c r="I9" s="50"/>
      <c r="J9" s="48"/>
      <c r="K9" s="14"/>
      <c r="L9" s="8"/>
      <c r="M9" s="9"/>
      <c r="N9" s="18"/>
      <c r="O9" s="15"/>
      <c r="P9" s="19"/>
      <c r="R9" s="86">
        <v>5</v>
      </c>
      <c r="S9" s="86">
        <v>5</v>
      </c>
      <c r="T9" s="100">
        <f t="shared" si="0"/>
        <v>1</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106"/>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106"/>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106"/>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106"/>
    </row>
    <row r="14" spans="1:20" ht="31.2" x14ac:dyDescent="0.25">
      <c r="A14" s="55"/>
      <c r="B14" s="111" t="s">
        <v>72</v>
      </c>
      <c r="C14" s="83" t="s">
        <v>47</v>
      </c>
      <c r="D14" s="81"/>
      <c r="E14" s="46"/>
      <c r="F14" s="16"/>
      <c r="G14" s="16"/>
      <c r="H14" s="56"/>
      <c r="I14" s="50"/>
      <c r="J14" s="48"/>
      <c r="K14" s="14"/>
      <c r="L14" s="40"/>
      <c r="M14" s="9"/>
      <c r="N14" s="18"/>
      <c r="O14" s="15"/>
      <c r="P14" s="19"/>
      <c r="R14" s="86">
        <v>3</v>
      </c>
      <c r="S14" s="86">
        <v>3</v>
      </c>
      <c r="T14" s="100">
        <f t="shared" ref="T14:T19" si="5">S14/R14</f>
        <v>1</v>
      </c>
    </row>
    <row r="15" spans="1:20" ht="20.399999999999999" x14ac:dyDescent="0.25">
      <c r="A15" s="55"/>
      <c r="B15" s="111" t="s">
        <v>73</v>
      </c>
      <c r="C15" s="83" t="s">
        <v>51</v>
      </c>
      <c r="D15" s="81"/>
      <c r="E15" s="46"/>
      <c r="F15" s="16"/>
      <c r="G15" s="16"/>
      <c r="H15" s="56"/>
      <c r="I15" s="50"/>
      <c r="J15" s="48"/>
      <c r="K15" s="14"/>
      <c r="L15" s="40"/>
      <c r="M15" s="9"/>
      <c r="N15" s="18"/>
      <c r="O15" s="15"/>
      <c r="P15" s="19"/>
      <c r="R15" s="86">
        <v>5</v>
      </c>
      <c r="S15" s="86">
        <v>4.5</v>
      </c>
      <c r="T15" s="100">
        <f t="shared" si="5"/>
        <v>0.9</v>
      </c>
    </row>
    <row r="16" spans="1:20" ht="20.399999999999999" x14ac:dyDescent="0.25">
      <c r="A16" s="55"/>
      <c r="B16" s="111" t="s">
        <v>74</v>
      </c>
      <c r="C16" s="83" t="s">
        <v>52</v>
      </c>
      <c r="D16" s="81"/>
      <c r="E16" s="46"/>
      <c r="F16" s="16"/>
      <c r="G16" s="16"/>
      <c r="H16" s="56"/>
      <c r="I16" s="50"/>
      <c r="J16" s="48"/>
      <c r="K16" s="14"/>
      <c r="L16" s="40"/>
      <c r="M16" s="9"/>
      <c r="N16" s="18"/>
      <c r="O16" s="15"/>
      <c r="P16" s="19"/>
      <c r="R16" s="86">
        <v>0.5</v>
      </c>
      <c r="S16" s="86">
        <v>0</v>
      </c>
      <c r="T16" s="101">
        <f t="shared" si="5"/>
        <v>0</v>
      </c>
    </row>
    <row r="17" spans="1:20" ht="17.399999999999999" x14ac:dyDescent="0.25">
      <c r="A17" s="55"/>
      <c r="B17" s="36"/>
      <c r="C17" s="83" t="s">
        <v>53</v>
      </c>
      <c r="D17" s="81"/>
      <c r="E17" s="46"/>
      <c r="F17" s="16"/>
      <c r="G17" s="16"/>
      <c r="H17" s="56"/>
      <c r="I17" s="50"/>
      <c r="J17" s="48"/>
      <c r="K17" s="14"/>
      <c r="L17" s="40"/>
      <c r="M17" s="9"/>
      <c r="N17" s="18"/>
      <c r="O17" s="15"/>
      <c r="P17" s="19"/>
      <c r="R17" s="86">
        <v>0.5</v>
      </c>
      <c r="S17" s="86">
        <v>1</v>
      </c>
      <c r="T17" s="100">
        <f t="shared" si="5"/>
        <v>2</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6">(IF(E18&lt;&gt;"",1,0)+IF(F18&lt;&gt;"",1,0)+IF(G18&lt;&gt;"",1,0)+IF(H18&lt;&gt;"",1,0))</f>
        <v>0</v>
      </c>
      <c r="P18" s="19">
        <f>N18/(L18*ncomp1)</f>
        <v>0</v>
      </c>
      <c r="R18" s="87"/>
      <c r="S18" s="87"/>
      <c r="T18" s="106"/>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0">
        <f t="shared" si="5"/>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6"/>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7">IF(SUM(E22:H22)=1,"O","N")</f>
        <v>N</v>
      </c>
      <c r="E22" s="37"/>
      <c r="F22" s="37"/>
      <c r="G22" s="37"/>
      <c r="H22" s="58"/>
      <c r="I22" s="50" t="str">
        <f t="shared" si="1"/>
        <v/>
      </c>
      <c r="J22" s="48">
        <f t="shared" ref="J22:J24" si="8">P22</f>
        <v>0</v>
      </c>
      <c r="K22" s="14" t="s">
        <v>3</v>
      </c>
      <c r="L22" s="8">
        <v>0.3</v>
      </c>
      <c r="M22" s="9"/>
      <c r="N22" s="18">
        <f>(IF(F22&lt;&gt;"",1/3)+IF(G22&lt;&gt;"",2/3)+IF(H22&lt;&gt;"",1,0))*L22*ncomp1</f>
        <v>0</v>
      </c>
      <c r="O22" s="15">
        <f t="shared" ref="O22:O24" si="9">(IF(E22&lt;&gt;"",1,0)+IF(F22&lt;&gt;"",1,0)+IF(G22&lt;&gt;"",1,0)+IF(H22&lt;&gt;"",1,0))</f>
        <v>0</v>
      </c>
      <c r="P22" s="19">
        <f>N22/(L22*ncomp1)</f>
        <v>0</v>
      </c>
      <c r="R22" s="105"/>
      <c r="S22" s="105"/>
      <c r="T22" s="106"/>
    </row>
    <row r="23" spans="1:20" ht="30.6" thickBot="1" x14ac:dyDescent="0.3">
      <c r="A23" s="55" t="s">
        <v>34</v>
      </c>
      <c r="B23" s="36" t="s">
        <v>35</v>
      </c>
      <c r="C23" s="82" t="s">
        <v>36</v>
      </c>
      <c r="D23" s="81" t="str">
        <f t="shared" si="7"/>
        <v>N</v>
      </c>
      <c r="E23" s="37"/>
      <c r="F23" s="37"/>
      <c r="G23" s="37"/>
      <c r="H23" s="58"/>
      <c r="I23" s="50" t="str">
        <f t="shared" si="1"/>
        <v/>
      </c>
      <c r="J23" s="48">
        <f t="shared" si="8"/>
        <v>0</v>
      </c>
      <c r="K23" s="14" t="s">
        <v>3</v>
      </c>
      <c r="L23" s="8">
        <v>0.5</v>
      </c>
      <c r="M23" s="9"/>
      <c r="N23" s="18">
        <f>(IF(F23&lt;&gt;"",1/3)+IF(G23&lt;&gt;"",2/3)+IF(H23&lt;&gt;"",1,0))*L23*ncomp1</f>
        <v>0</v>
      </c>
      <c r="O23" s="15">
        <f t="shared" si="9"/>
        <v>0</v>
      </c>
      <c r="P23" s="19">
        <f>N23/(L23*ncomp1)</f>
        <v>0</v>
      </c>
    </row>
    <row r="24" spans="1:20" ht="45.6" thickBot="1" x14ac:dyDescent="0.3">
      <c r="A24" s="59" t="s">
        <v>37</v>
      </c>
      <c r="B24" s="60" t="s">
        <v>38</v>
      </c>
      <c r="C24" s="84" t="s">
        <v>39</v>
      </c>
      <c r="D24" s="81" t="str">
        <f t="shared" si="7"/>
        <v>N</v>
      </c>
      <c r="E24" s="61"/>
      <c r="F24" s="61"/>
      <c r="G24" s="61"/>
      <c r="H24" s="62"/>
      <c r="I24" s="50" t="str">
        <f t="shared" si="1"/>
        <v/>
      </c>
      <c r="J24" s="48">
        <f t="shared" si="8"/>
        <v>0</v>
      </c>
      <c r="K24" s="14" t="s">
        <v>3</v>
      </c>
      <c r="L24" s="8">
        <v>0.2</v>
      </c>
      <c r="M24" s="9"/>
      <c r="N24" s="18">
        <f>(IF(F24&lt;&gt;"",1/3)+IF(G24&lt;&gt;"",2/3)+IF(H24&lt;&gt;"",1,0))*L24*ncomp1</f>
        <v>0</v>
      </c>
      <c r="O24" s="15">
        <f t="shared" si="9"/>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17.75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4"/>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C29:D29"/>
    <mergeCell ref="E29:F29"/>
    <mergeCell ref="G29:H29"/>
    <mergeCell ref="D34:H34"/>
    <mergeCell ref="D35:H35"/>
    <mergeCell ref="C27:D27"/>
    <mergeCell ref="E27:F27"/>
    <mergeCell ref="G27:H27"/>
    <mergeCell ref="C28:D28"/>
    <mergeCell ref="E28:F28"/>
    <mergeCell ref="G28:H28"/>
    <mergeCell ref="A1:H1"/>
    <mergeCell ref="A2:B2"/>
    <mergeCell ref="B3:C3"/>
    <mergeCell ref="D3:H3"/>
    <mergeCell ref="B12:C12"/>
    <mergeCell ref="D12:H12"/>
    <mergeCell ref="S4:T4"/>
    <mergeCell ref="B10:C10"/>
    <mergeCell ref="D10:H10"/>
    <mergeCell ref="C26:D26"/>
    <mergeCell ref="E26:F26"/>
    <mergeCell ref="G26:H26"/>
    <mergeCell ref="B21:C21"/>
    <mergeCell ref="D21:H21"/>
    <mergeCell ref="B25:H25"/>
  </mergeCells>
  <conditionalFormatting sqref="T5:T1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5"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9"/>
  <sheetViews>
    <sheetView zoomScale="70" zoomScaleNormal="70" workbookViewId="0">
      <selection activeCell="X27" sqref="X27"/>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x14ac:dyDescent="0.25">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8" t="s">
        <v>61</v>
      </c>
      <c r="T4" s="148"/>
    </row>
    <row r="5" spans="1:20" ht="27" customHeight="1" x14ac:dyDescent="0.25">
      <c r="A5" s="55"/>
      <c r="B5" s="111" t="s">
        <v>63</v>
      </c>
      <c r="C5" s="83" t="s">
        <v>54</v>
      </c>
      <c r="D5" s="80"/>
      <c r="E5" s="76"/>
      <c r="F5" s="77"/>
      <c r="G5" s="77"/>
      <c r="H5" s="78"/>
      <c r="I5" s="50"/>
      <c r="J5" s="48"/>
      <c r="K5" s="14"/>
      <c r="L5" s="8"/>
      <c r="M5" s="9"/>
      <c r="N5" s="18"/>
      <c r="O5" s="15"/>
      <c r="P5" s="19"/>
      <c r="R5" s="86">
        <v>1</v>
      </c>
      <c r="S5" s="86">
        <v>0.75</v>
      </c>
      <c r="T5" s="100">
        <f t="shared" ref="T5:T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1">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0">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6"/>
    </row>
    <row r="9" spans="1:20" ht="47.25" customHeight="1" thickBot="1" x14ac:dyDescent="0.3">
      <c r="A9" s="55"/>
      <c r="B9" s="75"/>
      <c r="C9" s="83" t="s">
        <v>48</v>
      </c>
      <c r="D9" s="81"/>
      <c r="E9" s="73"/>
      <c r="F9" s="73"/>
      <c r="G9" s="73"/>
      <c r="H9" s="73"/>
      <c r="I9" s="50"/>
      <c r="J9" s="48"/>
      <c r="K9" s="14"/>
      <c r="L9" s="8"/>
      <c r="M9" s="9"/>
      <c r="N9" s="18"/>
      <c r="O9" s="15"/>
      <c r="P9" s="19"/>
      <c r="R9" s="86">
        <v>5</v>
      </c>
      <c r="S9" s="86">
        <v>5</v>
      </c>
      <c r="T9" s="100">
        <f t="shared" si="0"/>
        <v>1</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106"/>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106"/>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106"/>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106"/>
    </row>
    <row r="14" spans="1:20" ht="40.799999999999997" x14ac:dyDescent="0.25">
      <c r="A14" s="55"/>
      <c r="B14" s="111" t="s">
        <v>75</v>
      </c>
      <c r="C14" s="83" t="s">
        <v>47</v>
      </c>
      <c r="D14" s="81"/>
      <c r="E14" s="46"/>
      <c r="F14" s="16"/>
      <c r="G14" s="16"/>
      <c r="H14" s="56"/>
      <c r="I14" s="50"/>
      <c r="J14" s="48"/>
      <c r="K14" s="14"/>
      <c r="L14" s="40"/>
      <c r="M14" s="9"/>
      <c r="N14" s="18"/>
      <c r="O14" s="15"/>
      <c r="P14" s="19"/>
      <c r="R14" s="86">
        <v>3</v>
      </c>
      <c r="S14" s="86">
        <v>3</v>
      </c>
      <c r="T14" s="100">
        <f t="shared" ref="T14:T19" si="5">S14/R14</f>
        <v>1</v>
      </c>
    </row>
    <row r="15" spans="1:20" ht="17.399999999999999" x14ac:dyDescent="0.25">
      <c r="A15" s="55"/>
      <c r="B15" s="36"/>
      <c r="C15" s="83" t="s">
        <v>51</v>
      </c>
      <c r="D15" s="81"/>
      <c r="E15" s="46"/>
      <c r="F15" s="16"/>
      <c r="G15" s="16"/>
      <c r="H15" s="56"/>
      <c r="I15" s="50"/>
      <c r="J15" s="48"/>
      <c r="K15" s="14"/>
      <c r="L15" s="40"/>
      <c r="M15" s="9"/>
      <c r="N15" s="18"/>
      <c r="O15" s="15"/>
      <c r="P15" s="19"/>
      <c r="R15" s="86">
        <v>5</v>
      </c>
      <c r="S15" s="86">
        <v>5</v>
      </c>
      <c r="T15" s="103">
        <f t="shared" si="5"/>
        <v>1</v>
      </c>
    </row>
    <row r="16" spans="1:20" ht="17.399999999999999" x14ac:dyDescent="0.25">
      <c r="A16" s="55"/>
      <c r="B16" s="36"/>
      <c r="C16" s="83" t="s">
        <v>52</v>
      </c>
      <c r="D16" s="81"/>
      <c r="E16" s="46"/>
      <c r="F16" s="16"/>
      <c r="G16" s="16"/>
      <c r="H16" s="56"/>
      <c r="I16" s="50"/>
      <c r="J16" s="48"/>
      <c r="K16" s="14"/>
      <c r="L16" s="40"/>
      <c r="M16" s="9"/>
      <c r="N16" s="18"/>
      <c r="O16" s="15"/>
      <c r="P16" s="19"/>
      <c r="R16" s="86">
        <v>0.5</v>
      </c>
      <c r="S16" s="86">
        <v>0.5</v>
      </c>
      <c r="T16" s="101">
        <f t="shared" si="5"/>
        <v>1</v>
      </c>
    </row>
    <row r="17" spans="1:20" ht="17.399999999999999" x14ac:dyDescent="0.25">
      <c r="A17" s="55"/>
      <c r="B17" s="36"/>
      <c r="C17" s="83" t="s">
        <v>53</v>
      </c>
      <c r="D17" s="81"/>
      <c r="E17" s="46"/>
      <c r="F17" s="16"/>
      <c r="G17" s="16"/>
      <c r="H17" s="56"/>
      <c r="I17" s="50"/>
      <c r="J17" s="48"/>
      <c r="K17" s="14"/>
      <c r="L17" s="40"/>
      <c r="M17" s="9"/>
      <c r="N17" s="18"/>
      <c r="O17" s="15"/>
      <c r="P17" s="19"/>
      <c r="R17" s="86">
        <v>0.5</v>
      </c>
      <c r="S17" s="86">
        <v>0.5</v>
      </c>
      <c r="T17" s="100">
        <f t="shared" si="5"/>
        <v>1</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6">(IF(E18&lt;&gt;"",1,0)+IF(F18&lt;&gt;"",1,0)+IF(G18&lt;&gt;"",1,0)+IF(H18&lt;&gt;"",1,0))</f>
        <v>0</v>
      </c>
      <c r="P18" s="19">
        <f>N18/(L18*ncomp1)</f>
        <v>0</v>
      </c>
      <c r="R18" s="87"/>
      <c r="S18" s="87"/>
      <c r="T18" s="106"/>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0">
        <f t="shared" si="5"/>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6"/>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7">IF(SUM(E22:H22)=1,"O","N")</f>
        <v>N</v>
      </c>
      <c r="E22" s="37"/>
      <c r="F22" s="37"/>
      <c r="G22" s="37"/>
      <c r="H22" s="58"/>
      <c r="I22" s="50" t="str">
        <f t="shared" si="1"/>
        <v/>
      </c>
      <c r="J22" s="48">
        <f t="shared" ref="J22:J24" si="8">P22</f>
        <v>0</v>
      </c>
      <c r="K22" s="14" t="s">
        <v>3</v>
      </c>
      <c r="L22" s="8">
        <v>0.3</v>
      </c>
      <c r="M22" s="9"/>
      <c r="N22" s="18">
        <f>(IF(F22&lt;&gt;"",1/3)+IF(G22&lt;&gt;"",2/3)+IF(H22&lt;&gt;"",1,0))*L22*ncomp1</f>
        <v>0</v>
      </c>
      <c r="O22" s="15">
        <f t="shared" ref="O22:O24" si="9">(IF(E22&lt;&gt;"",1,0)+IF(F22&lt;&gt;"",1,0)+IF(G22&lt;&gt;"",1,0)+IF(H22&lt;&gt;"",1,0))</f>
        <v>0</v>
      </c>
      <c r="P22" s="19">
        <f>N22/(L22*ncomp1)</f>
        <v>0</v>
      </c>
      <c r="R22" s="105"/>
      <c r="S22" s="105"/>
      <c r="T22" s="106"/>
    </row>
    <row r="23" spans="1:20" ht="30.6" thickBot="1" x14ac:dyDescent="0.3">
      <c r="A23" s="55" t="s">
        <v>34</v>
      </c>
      <c r="B23" s="36" t="s">
        <v>35</v>
      </c>
      <c r="C23" s="82" t="s">
        <v>36</v>
      </c>
      <c r="D23" s="81" t="str">
        <f t="shared" si="7"/>
        <v>N</v>
      </c>
      <c r="E23" s="37"/>
      <c r="F23" s="37"/>
      <c r="G23" s="37"/>
      <c r="H23" s="58"/>
      <c r="I23" s="50" t="str">
        <f t="shared" si="1"/>
        <v/>
      </c>
      <c r="J23" s="48">
        <f t="shared" si="8"/>
        <v>0</v>
      </c>
      <c r="K23" s="14" t="s">
        <v>3</v>
      </c>
      <c r="L23" s="8">
        <v>0.5</v>
      </c>
      <c r="M23" s="9"/>
      <c r="N23" s="18">
        <f>(IF(F23&lt;&gt;"",1/3)+IF(G23&lt;&gt;"",2/3)+IF(H23&lt;&gt;"",1,0))*L23*ncomp1</f>
        <v>0</v>
      </c>
      <c r="O23" s="15">
        <f t="shared" si="9"/>
        <v>0</v>
      </c>
      <c r="P23" s="19">
        <f>N23/(L23*ncomp1)</f>
        <v>0</v>
      </c>
    </row>
    <row r="24" spans="1:20" ht="45.6" thickBot="1" x14ac:dyDescent="0.3">
      <c r="A24" s="59" t="s">
        <v>37</v>
      </c>
      <c r="B24" s="60" t="s">
        <v>38</v>
      </c>
      <c r="C24" s="84" t="s">
        <v>39</v>
      </c>
      <c r="D24" s="81" t="str">
        <f t="shared" si="7"/>
        <v>N</v>
      </c>
      <c r="E24" s="61"/>
      <c r="F24" s="61"/>
      <c r="G24" s="61"/>
      <c r="H24" s="62"/>
      <c r="I24" s="50" t="str">
        <f t="shared" si="1"/>
        <v/>
      </c>
      <c r="J24" s="48">
        <f t="shared" si="8"/>
        <v>0</v>
      </c>
      <c r="K24" s="14" t="s">
        <v>3</v>
      </c>
      <c r="L24" s="8">
        <v>0.2</v>
      </c>
      <c r="M24" s="9"/>
      <c r="N24" s="18">
        <f>(IF(F24&lt;&gt;"",1/3)+IF(G24&lt;&gt;"",2/3)+IF(H24&lt;&gt;"",1,0))*L24*ncomp1</f>
        <v>0</v>
      </c>
      <c r="O24" s="15">
        <f t="shared" si="9"/>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19.75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4"/>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C29:D29"/>
    <mergeCell ref="E29:F29"/>
    <mergeCell ref="G29:H29"/>
    <mergeCell ref="D34:H34"/>
    <mergeCell ref="D35:H35"/>
    <mergeCell ref="C27:D27"/>
    <mergeCell ref="E27:F27"/>
    <mergeCell ref="G27:H27"/>
    <mergeCell ref="C28:D28"/>
    <mergeCell ref="E28:F28"/>
    <mergeCell ref="G28:H28"/>
    <mergeCell ref="A1:H1"/>
    <mergeCell ref="A2:B2"/>
    <mergeCell ref="B3:C3"/>
    <mergeCell ref="D3:H3"/>
    <mergeCell ref="B12:C12"/>
    <mergeCell ref="D12:H12"/>
    <mergeCell ref="S4:T4"/>
    <mergeCell ref="B10:C10"/>
    <mergeCell ref="D10:H10"/>
    <mergeCell ref="C26:D26"/>
    <mergeCell ref="E26:F26"/>
    <mergeCell ref="G26:H26"/>
    <mergeCell ref="B21:C21"/>
    <mergeCell ref="D21:H21"/>
    <mergeCell ref="B25:H25"/>
  </mergeCells>
  <conditionalFormatting sqref="T5:T1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5"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9"/>
  <sheetViews>
    <sheetView topLeftCell="A4" zoomScale="70" zoomScaleNormal="70" workbookViewId="0">
      <selection activeCell="B5" sqref="B5"/>
    </sheetView>
  </sheetViews>
  <sheetFormatPr baseColWidth="10" defaultColWidth="11.33203125" defaultRowHeight="13.2" x14ac:dyDescent="0.25"/>
  <cols>
    <col min="1" max="1" width="11.6640625" style="12" customWidth="1"/>
    <col min="2" max="2" width="82.10937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33" style="12" customWidth="1"/>
    <col min="20" max="20" width="14" style="12" customWidth="1"/>
    <col min="21" max="21" width="14.664062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0" s="1" customFormat="1" ht="27.75" customHeight="1" thickBot="1" x14ac:dyDescent="0.3">
      <c r="A1" s="129" t="s">
        <v>45</v>
      </c>
      <c r="B1" s="130"/>
      <c r="C1" s="130"/>
      <c r="D1" s="130"/>
      <c r="E1" s="130"/>
      <c r="F1" s="130"/>
      <c r="G1" s="130"/>
      <c r="H1" s="131"/>
      <c r="J1" s="2"/>
      <c r="K1" s="3"/>
      <c r="L1" s="4"/>
      <c r="M1" s="3"/>
      <c r="N1" s="5" t="s">
        <v>1</v>
      </c>
      <c r="O1" s="4"/>
      <c r="P1" s="5" t="s">
        <v>5</v>
      </c>
    </row>
    <row r="2" spans="1:20"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0" t="s">
        <v>59</v>
      </c>
      <c r="T2" s="110" t="s">
        <v>58</v>
      </c>
    </row>
    <row r="3" spans="1:20" ht="30" customHeight="1" thickBot="1" x14ac:dyDescent="0.3">
      <c r="A3" s="54" t="s">
        <v>6</v>
      </c>
      <c r="B3" s="134" t="s">
        <v>7</v>
      </c>
      <c r="C3" s="135"/>
      <c r="D3" s="136">
        <f>L3</f>
        <v>0.2</v>
      </c>
      <c r="E3" s="137"/>
      <c r="F3" s="137"/>
      <c r="G3" s="137"/>
      <c r="H3" s="137"/>
      <c r="I3" s="6"/>
      <c r="J3" s="49">
        <f>N3/ncomp1</f>
        <v>0.86666666666666659</v>
      </c>
      <c r="K3" s="39" t="s">
        <v>2</v>
      </c>
      <c r="L3" s="38">
        <v>0.2</v>
      </c>
      <c r="M3" s="9"/>
      <c r="N3" s="41">
        <f t="array" ref="N3">IF(O3=1,SUM(N4:N8*O4:O8)/SUM(O4:O8*L4:L8),0)</f>
        <v>17.333333333333332</v>
      </c>
      <c r="O3" s="15">
        <f>IF(SUM(O4:O8)=0,0,1)</f>
        <v>1</v>
      </c>
      <c r="P3" s="52">
        <f>N3*L3</f>
        <v>3.4666666666666668</v>
      </c>
      <c r="Q3" s="51">
        <v>20</v>
      </c>
    </row>
    <row r="4" spans="1:20" ht="87" customHeight="1" x14ac:dyDescent="0.25">
      <c r="A4" s="55" t="s">
        <v>8</v>
      </c>
      <c r="B4" s="36" t="s">
        <v>9</v>
      </c>
      <c r="C4" s="82" t="s">
        <v>10</v>
      </c>
      <c r="D4" s="80" t="str">
        <f>IF(SUM(E4:H4)=1,"O","N")</f>
        <v>O</v>
      </c>
      <c r="E4" s="66"/>
      <c r="F4" s="67">
        <v>1</v>
      </c>
      <c r="G4" s="67"/>
      <c r="H4" s="68"/>
      <c r="I4" s="50" t="str">
        <f>IF(OR(SUM(E4:H4)="",SUM(E4:H4)&gt;1)," ","")</f>
        <v/>
      </c>
      <c r="J4" s="48">
        <f>P4</f>
        <v>0.33333333333333331</v>
      </c>
      <c r="K4" s="14" t="s">
        <v>3</v>
      </c>
      <c r="L4" s="8">
        <v>0.2</v>
      </c>
      <c r="M4" s="9"/>
      <c r="N4" s="18">
        <f>(IF(F4&lt;&gt;"",1/3)+IF(G4&lt;&gt;"",2/3)+IF(H4&lt;&gt;"",1,0))*L4*ncomp1</f>
        <v>1.3333333333333333</v>
      </c>
      <c r="O4" s="15">
        <f>(IF(E4&lt;&gt;"",1,0)+IF(F4&lt;&gt;"",1,0)+IF(G4&lt;&gt;"",1,0)+IF(H4&lt;&gt;"",1,0))</f>
        <v>1</v>
      </c>
      <c r="P4" s="19">
        <f>N4/(L4*ncomp1)</f>
        <v>0.33333333333333331</v>
      </c>
      <c r="S4" s="148" t="s">
        <v>61</v>
      </c>
      <c r="T4" s="148"/>
    </row>
    <row r="5" spans="1:20" ht="27" customHeight="1" x14ac:dyDescent="0.25">
      <c r="A5" s="55"/>
      <c r="B5" s="111" t="s">
        <v>63</v>
      </c>
      <c r="C5" s="83" t="s">
        <v>54</v>
      </c>
      <c r="D5" s="80"/>
      <c r="E5" s="76"/>
      <c r="F5" s="77"/>
      <c r="G5" s="77"/>
      <c r="H5" s="78"/>
      <c r="I5" s="50"/>
      <c r="J5" s="48"/>
      <c r="K5" s="14"/>
      <c r="L5" s="8"/>
      <c r="M5" s="9"/>
      <c r="N5" s="18"/>
      <c r="O5" s="15"/>
      <c r="P5" s="19"/>
      <c r="R5" s="86">
        <v>1</v>
      </c>
      <c r="S5" s="86">
        <v>0.75</v>
      </c>
      <c r="T5" s="100">
        <f t="shared" ref="T5:T9" si="0">S5/R5</f>
        <v>0.75</v>
      </c>
    </row>
    <row r="6" spans="1:20" ht="15" customHeight="1" x14ac:dyDescent="0.25">
      <c r="A6" s="55"/>
      <c r="B6" s="36"/>
      <c r="C6" s="83" t="s">
        <v>55</v>
      </c>
      <c r="D6" s="80"/>
      <c r="E6" s="76"/>
      <c r="F6" s="77"/>
      <c r="G6" s="77"/>
      <c r="H6" s="78"/>
      <c r="I6" s="50"/>
      <c r="J6" s="48"/>
      <c r="K6" s="14"/>
      <c r="L6" s="8"/>
      <c r="M6" s="9"/>
      <c r="N6" s="18"/>
      <c r="O6" s="15"/>
      <c r="P6" s="19"/>
      <c r="R6" s="86">
        <v>1</v>
      </c>
      <c r="S6" s="86">
        <v>1</v>
      </c>
      <c r="T6" s="101">
        <f t="shared" si="0"/>
        <v>1</v>
      </c>
    </row>
    <row r="7" spans="1:20" ht="23.25" customHeight="1" x14ac:dyDescent="0.25">
      <c r="A7" s="55"/>
      <c r="B7" s="36"/>
      <c r="C7" s="83" t="s">
        <v>50</v>
      </c>
      <c r="D7" s="80"/>
      <c r="E7" s="76"/>
      <c r="F7" s="77"/>
      <c r="G7" s="77"/>
      <c r="H7" s="78"/>
      <c r="I7" s="50"/>
      <c r="J7" s="48"/>
      <c r="K7" s="14"/>
      <c r="L7" s="8"/>
      <c r="M7" s="9"/>
      <c r="N7" s="18"/>
      <c r="O7" s="15"/>
      <c r="P7" s="19"/>
      <c r="R7" s="86">
        <v>3</v>
      </c>
      <c r="S7" s="86">
        <v>3</v>
      </c>
      <c r="T7" s="100">
        <f t="shared" si="0"/>
        <v>1</v>
      </c>
    </row>
    <row r="8" spans="1:20" ht="70.5" customHeight="1" x14ac:dyDescent="0.25">
      <c r="A8" s="55" t="s">
        <v>11</v>
      </c>
      <c r="B8" s="36" t="s">
        <v>12</v>
      </c>
      <c r="C8" s="82" t="s">
        <v>13</v>
      </c>
      <c r="D8" s="81" t="str">
        <f>IF(SUM(E8:H8)=1,"O","N")</f>
        <v>O</v>
      </c>
      <c r="E8" s="63"/>
      <c r="F8" s="64"/>
      <c r="G8" s="64"/>
      <c r="H8" s="65">
        <v>1</v>
      </c>
      <c r="I8" s="50" t="str">
        <f>IF(OR(SUM(E8:H8)="",SUM(E8:H8)&gt;1)," ","")</f>
        <v/>
      </c>
      <c r="J8" s="48">
        <f>P8</f>
        <v>1</v>
      </c>
      <c r="K8" s="14" t="s">
        <v>3</v>
      </c>
      <c r="L8" s="8">
        <v>0.8</v>
      </c>
      <c r="M8" s="9"/>
      <c r="N8" s="18">
        <f>(IF(F8&lt;&gt;"",1/3)+IF(G8&lt;&gt;"",2/3)+IF(H8&lt;&gt;"",1,0))*L8*ncomp1</f>
        <v>16</v>
      </c>
      <c r="O8" s="15">
        <f>(IF(E8&lt;&gt;"",1,0)+IF(F8&lt;&gt;"",1,0)+IF(G8&lt;&gt;"",1,0)+IF(H8&lt;&gt;"",1,0))</f>
        <v>1</v>
      </c>
      <c r="P8" s="19">
        <f>N8/(L8*ncomp1)</f>
        <v>1</v>
      </c>
      <c r="T8" s="106"/>
    </row>
    <row r="9" spans="1:20" ht="47.25" customHeight="1" thickBot="1" x14ac:dyDescent="0.3">
      <c r="A9" s="55"/>
      <c r="B9" s="75"/>
      <c r="C9" s="83" t="s">
        <v>48</v>
      </c>
      <c r="D9" s="81"/>
      <c r="E9" s="73"/>
      <c r="F9" s="73"/>
      <c r="G9" s="73"/>
      <c r="H9" s="73"/>
      <c r="I9" s="50"/>
      <c r="J9" s="48"/>
      <c r="K9" s="14"/>
      <c r="L9" s="8"/>
      <c r="M9" s="9"/>
      <c r="N9" s="18"/>
      <c r="O9" s="15"/>
      <c r="P9" s="19"/>
      <c r="R9" s="86">
        <v>5</v>
      </c>
      <c r="S9" s="86">
        <v>5</v>
      </c>
      <c r="T9" s="100">
        <f t="shared" si="0"/>
        <v>1</v>
      </c>
    </row>
    <row r="10" spans="1:20" ht="30" customHeight="1" x14ac:dyDescent="0.25">
      <c r="A10" s="57" t="s">
        <v>14</v>
      </c>
      <c r="B10" s="134" t="s">
        <v>15</v>
      </c>
      <c r="C10" s="143"/>
      <c r="D10" s="139">
        <f>L10</f>
        <v>0.3</v>
      </c>
      <c r="E10" s="140"/>
      <c r="F10" s="140"/>
      <c r="G10" s="140"/>
      <c r="H10" s="140"/>
      <c r="I10" s="50" t="str">
        <f t="shared" ref="I10:I24" si="1">IF(OR(SUM(E10:H10)="",SUM(E10:H10)&gt;1)," ","")</f>
        <v/>
      </c>
      <c r="J10" s="49">
        <f>N10/ncomp1</f>
        <v>0</v>
      </c>
      <c r="K10" s="39" t="s">
        <v>2</v>
      </c>
      <c r="L10" s="38">
        <v>0.3</v>
      </c>
      <c r="M10" s="9"/>
      <c r="N10" s="41">
        <f>IF(O10=1,N11*O11/O11*L11,0)</f>
        <v>0</v>
      </c>
      <c r="O10" s="15">
        <f>IF(SUM(O11)=0,0,1)</f>
        <v>0</v>
      </c>
      <c r="P10" s="52">
        <f>N10*L10</f>
        <v>0</v>
      </c>
      <c r="T10" s="106"/>
    </row>
    <row r="11" spans="1:20" ht="63" customHeight="1" x14ac:dyDescent="0.25">
      <c r="A11" s="55" t="s">
        <v>16</v>
      </c>
      <c r="B11" s="36" t="s">
        <v>17</v>
      </c>
      <c r="C11" s="82" t="s">
        <v>18</v>
      </c>
      <c r="D11" s="81" t="str">
        <f>IF(SUM(E11:H11)=1,"O","N")</f>
        <v>N</v>
      </c>
      <c r="E11" s="66"/>
      <c r="F11" s="67"/>
      <c r="G11" s="67"/>
      <c r="H11" s="68"/>
      <c r="I11" s="50" t="str">
        <f t="shared" si="1"/>
        <v/>
      </c>
      <c r="J11" s="48">
        <f t="shared" ref="J11" si="2">P11</f>
        <v>0</v>
      </c>
      <c r="K11" s="14" t="s">
        <v>3</v>
      </c>
      <c r="L11" s="8">
        <v>1</v>
      </c>
      <c r="M11" s="9"/>
      <c r="N11" s="18">
        <f>(IF(F11&lt;&gt;"",1/3)+IF(G11&lt;&gt;"",2/3)+IF(H11&lt;&gt;"",1,0))*L11*ncomp1</f>
        <v>0</v>
      </c>
      <c r="O11" s="15">
        <f>(IF(E11&lt;&gt;"",1,0)+IF(F11&lt;&gt;"",1,0)+IF(G11&lt;&gt;"",1,0)+IF(H11&lt;&gt;"",1,0))</f>
        <v>0</v>
      </c>
      <c r="P11" s="19">
        <f>N11/(L11*ncomp1)</f>
        <v>0</v>
      </c>
      <c r="T11" s="106"/>
    </row>
    <row r="12" spans="1:20"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IF(O12=1,SUM(N13:N20*O13:O20)/SUM(O13:O20*L13:L20),0)</f>
        <v>6.6666666666666661</v>
      </c>
      <c r="O12" s="15">
        <f>IF(SUM(O13:O18)=0,0,1)</f>
        <v>1</v>
      </c>
      <c r="P12" s="52">
        <f>N12*L12</f>
        <v>1.9999999999999998</v>
      </c>
      <c r="T12" s="106"/>
    </row>
    <row r="13" spans="1:20" ht="45" x14ac:dyDescent="0.25">
      <c r="A13" s="55" t="s">
        <v>21</v>
      </c>
      <c r="B13" s="36" t="s">
        <v>22</v>
      </c>
      <c r="C13" s="82" t="s">
        <v>23</v>
      </c>
      <c r="D13" s="81" t="str">
        <f t="shared" ref="D13:D20" si="3">IF(SUM(E13:H13)=1,"O","N")</f>
        <v>N</v>
      </c>
      <c r="E13" s="46">
        <v>1</v>
      </c>
      <c r="F13" s="16">
        <v>1</v>
      </c>
      <c r="G13" s="16"/>
      <c r="H13" s="56"/>
      <c r="I13" s="50" t="str">
        <f t="shared" si="1"/>
        <v xml:space="preserve"> </v>
      </c>
      <c r="J13" s="48">
        <f t="shared" ref="J13:J20" si="4">P13</f>
        <v>0.33333333333333331</v>
      </c>
      <c r="K13" s="14" t="s">
        <v>3</v>
      </c>
      <c r="L13" s="40">
        <v>0.4</v>
      </c>
      <c r="M13" s="9"/>
      <c r="N13" s="18">
        <f>(IF(F13&lt;&gt;"",1/3)+IF(G13&lt;&gt;"",2/3)+IF(H13&lt;&gt;"",1,0))*L13*ncomp1</f>
        <v>2.6666666666666665</v>
      </c>
      <c r="O13" s="15">
        <f>(IF(E13&lt;&gt;"",1,0)+IF(F13&lt;&gt;"",1,0)+IF(G13&lt;&gt;"",1,0)+IF(H13&lt;&gt;"",1,0))</f>
        <v>2</v>
      </c>
      <c r="P13" s="19">
        <f>N13/(L13*ncomp1)</f>
        <v>0.33333333333333331</v>
      </c>
      <c r="T13" s="106"/>
    </row>
    <row r="14" spans="1:20" ht="31.2" x14ac:dyDescent="0.25">
      <c r="A14" s="55"/>
      <c r="B14" s="36"/>
      <c r="C14" s="83" t="s">
        <v>47</v>
      </c>
      <c r="D14" s="81"/>
      <c r="E14" s="46"/>
      <c r="F14" s="16"/>
      <c r="G14" s="16"/>
      <c r="H14" s="56"/>
      <c r="I14" s="50"/>
      <c r="J14" s="48"/>
      <c r="K14" s="14"/>
      <c r="L14" s="40"/>
      <c r="M14" s="9"/>
      <c r="N14" s="18"/>
      <c r="O14" s="15"/>
      <c r="P14" s="19"/>
      <c r="R14" s="86">
        <v>3</v>
      </c>
      <c r="S14" s="86">
        <v>3</v>
      </c>
      <c r="T14" s="100">
        <f t="shared" ref="T14:T19" si="5">S14/R14</f>
        <v>1</v>
      </c>
    </row>
    <row r="15" spans="1:20" ht="17.399999999999999" x14ac:dyDescent="0.25">
      <c r="A15" s="55"/>
      <c r="B15" s="36"/>
      <c r="C15" s="83" t="s">
        <v>51</v>
      </c>
      <c r="D15" s="81"/>
      <c r="E15" s="46"/>
      <c r="F15" s="16"/>
      <c r="G15" s="16"/>
      <c r="H15" s="56"/>
      <c r="I15" s="50"/>
      <c r="J15" s="48"/>
      <c r="K15" s="14"/>
      <c r="L15" s="40"/>
      <c r="M15" s="9"/>
      <c r="N15" s="18"/>
      <c r="O15" s="15"/>
      <c r="P15" s="19"/>
      <c r="R15" s="86">
        <v>5</v>
      </c>
      <c r="S15" s="86">
        <v>5</v>
      </c>
      <c r="T15" s="103">
        <f t="shared" si="5"/>
        <v>1</v>
      </c>
    </row>
    <row r="16" spans="1:20" ht="17.399999999999999" x14ac:dyDescent="0.25">
      <c r="A16" s="55"/>
      <c r="B16" s="36"/>
      <c r="C16" s="83" t="s">
        <v>52</v>
      </c>
      <c r="D16" s="81"/>
      <c r="E16" s="46"/>
      <c r="F16" s="16"/>
      <c r="G16" s="16"/>
      <c r="H16" s="56"/>
      <c r="I16" s="50"/>
      <c r="J16" s="48"/>
      <c r="K16" s="14"/>
      <c r="L16" s="40"/>
      <c r="M16" s="9"/>
      <c r="N16" s="18"/>
      <c r="O16" s="15"/>
      <c r="P16" s="19"/>
      <c r="R16" s="86">
        <v>0.5</v>
      </c>
      <c r="S16" s="86">
        <v>0.5</v>
      </c>
      <c r="T16" s="101">
        <f t="shared" si="5"/>
        <v>1</v>
      </c>
    </row>
    <row r="17" spans="1:20" ht="17.399999999999999" x14ac:dyDescent="0.25">
      <c r="A17" s="55"/>
      <c r="B17" s="36"/>
      <c r="C17" s="83" t="s">
        <v>53</v>
      </c>
      <c r="D17" s="81"/>
      <c r="E17" s="46"/>
      <c r="F17" s="16"/>
      <c r="G17" s="16"/>
      <c r="H17" s="56"/>
      <c r="I17" s="50"/>
      <c r="J17" s="48"/>
      <c r="K17" s="14"/>
      <c r="L17" s="40"/>
      <c r="M17" s="9"/>
      <c r="N17" s="18"/>
      <c r="O17" s="15"/>
      <c r="P17" s="19"/>
      <c r="R17" s="86">
        <v>0.5</v>
      </c>
      <c r="S17" s="86">
        <v>0.5</v>
      </c>
      <c r="T17" s="100">
        <f t="shared" si="5"/>
        <v>1</v>
      </c>
    </row>
    <row r="18" spans="1:20" ht="17.399999999999999" x14ac:dyDescent="0.25">
      <c r="A18" s="55" t="s">
        <v>24</v>
      </c>
      <c r="B18" s="36" t="s">
        <v>25</v>
      </c>
      <c r="C18" s="82" t="s">
        <v>46</v>
      </c>
      <c r="D18" s="81" t="str">
        <f t="shared" si="3"/>
        <v>N</v>
      </c>
      <c r="E18" s="46"/>
      <c r="F18" s="16"/>
      <c r="G18" s="16"/>
      <c r="H18" s="56"/>
      <c r="I18" s="50" t="str">
        <f t="shared" si="1"/>
        <v/>
      </c>
      <c r="J18" s="48">
        <f t="shared" si="4"/>
        <v>0</v>
      </c>
      <c r="K18" s="14" t="s">
        <v>3</v>
      </c>
      <c r="L18" s="40">
        <v>0.1</v>
      </c>
      <c r="M18" s="9"/>
      <c r="N18" s="18">
        <f>(IF(F18&lt;&gt;"",1/3)+IF(G18&lt;&gt;"",2/3)+IF(H18&lt;&gt;"",1,0))*L18*ncomp1</f>
        <v>0</v>
      </c>
      <c r="O18" s="15">
        <f t="shared" ref="O18:O20" si="6">(IF(E18&lt;&gt;"",1,0)+IF(F18&lt;&gt;"",1,0)+IF(G18&lt;&gt;"",1,0)+IF(H18&lt;&gt;"",1,0))</f>
        <v>0</v>
      </c>
      <c r="P18" s="19">
        <f>N18/(L18*ncomp1)</f>
        <v>0</v>
      </c>
      <c r="R18" s="87"/>
      <c r="S18" s="87"/>
      <c r="T18" s="106"/>
    </row>
    <row r="19" spans="1:20" ht="35.25" customHeight="1" x14ac:dyDescent="0.25">
      <c r="A19" s="55"/>
      <c r="B19" s="36"/>
      <c r="C19" s="83" t="s">
        <v>56</v>
      </c>
      <c r="D19" s="81"/>
      <c r="E19" s="46"/>
      <c r="F19" s="16"/>
      <c r="G19" s="16"/>
      <c r="H19" s="56"/>
      <c r="I19" s="50"/>
      <c r="J19" s="48"/>
      <c r="K19" s="14"/>
      <c r="L19" s="40"/>
      <c r="M19" s="9"/>
      <c r="N19" s="18"/>
      <c r="O19" s="15"/>
      <c r="P19" s="19"/>
      <c r="R19" s="86">
        <v>1</v>
      </c>
      <c r="S19" s="86">
        <v>1</v>
      </c>
      <c r="T19" s="100">
        <f t="shared" si="5"/>
        <v>1</v>
      </c>
    </row>
    <row r="20" spans="1:20" ht="45" x14ac:dyDescent="0.25">
      <c r="A20" s="55" t="s">
        <v>26</v>
      </c>
      <c r="B20" s="36" t="s">
        <v>27</v>
      </c>
      <c r="C20" s="82" t="s">
        <v>28</v>
      </c>
      <c r="D20" s="81" t="str">
        <f t="shared" si="3"/>
        <v>N</v>
      </c>
      <c r="E20" s="46"/>
      <c r="F20" s="16"/>
      <c r="G20" s="16"/>
      <c r="H20" s="56"/>
      <c r="I20" s="50" t="str">
        <f t="shared" si="1"/>
        <v/>
      </c>
      <c r="J20" s="48">
        <f t="shared" si="4"/>
        <v>0</v>
      </c>
      <c r="K20" s="14" t="s">
        <v>3</v>
      </c>
      <c r="L20" s="40">
        <v>0.5</v>
      </c>
      <c r="M20" s="9"/>
      <c r="N20" s="18">
        <f>(IF(F20&lt;&gt;"",1/3)+IF(G20&lt;&gt;"",2/3)+IF(H20&lt;&gt;"",1,0))*L20*ncomp1</f>
        <v>0</v>
      </c>
      <c r="O20" s="15">
        <f t="shared" si="6"/>
        <v>0</v>
      </c>
      <c r="P20" s="19">
        <f>N20/(L20*ncomp1)</f>
        <v>0</v>
      </c>
      <c r="R20" s="105"/>
      <c r="S20" s="105"/>
      <c r="T20" s="106"/>
    </row>
    <row r="21" spans="1:20" ht="30" customHeight="1" x14ac:dyDescent="0.25">
      <c r="A21" s="74" t="s">
        <v>29</v>
      </c>
      <c r="B21" s="138" t="s">
        <v>30</v>
      </c>
      <c r="C21" s="135"/>
      <c r="D21" s="139">
        <f>L21</f>
        <v>0.2</v>
      </c>
      <c r="E21" s="140"/>
      <c r="F21" s="140"/>
      <c r="G21" s="140"/>
      <c r="H21" s="140"/>
      <c r="I21" s="50" t="str">
        <f t="shared" si="1"/>
        <v/>
      </c>
      <c r="J21" s="49">
        <f>+N21/ncomp1</f>
        <v>0</v>
      </c>
      <c r="K21" s="39" t="s">
        <v>2</v>
      </c>
      <c r="L21" s="38">
        <v>0.2</v>
      </c>
      <c r="M21" s="9"/>
      <c r="N21" s="41">
        <f t="array" ref="N21">IF(O21=1,SUM(N22:N24*O22:O24)/SUM(O22:O24*L22:L24),0)</f>
        <v>0</v>
      </c>
      <c r="O21" s="15">
        <f>IF(SUM(O22:O23)=0,0,1)</f>
        <v>0</v>
      </c>
      <c r="P21" s="52">
        <f>N21*L21</f>
        <v>0</v>
      </c>
      <c r="R21" s="105"/>
      <c r="S21" s="105"/>
      <c r="T21" s="106"/>
    </row>
    <row r="22" spans="1:20" ht="30" x14ac:dyDescent="0.25">
      <c r="A22" s="55" t="s">
        <v>31</v>
      </c>
      <c r="B22" s="36" t="s">
        <v>32</v>
      </c>
      <c r="C22" s="82" t="s">
        <v>33</v>
      </c>
      <c r="D22" s="81" t="str">
        <f t="shared" ref="D22:D24" si="7">IF(SUM(E22:H22)=1,"O","N")</f>
        <v>N</v>
      </c>
      <c r="E22" s="37"/>
      <c r="F22" s="37"/>
      <c r="G22" s="37"/>
      <c r="H22" s="58"/>
      <c r="I22" s="50" t="str">
        <f t="shared" si="1"/>
        <v/>
      </c>
      <c r="J22" s="48">
        <f t="shared" ref="J22:J24" si="8">P22</f>
        <v>0</v>
      </c>
      <c r="K22" s="14" t="s">
        <v>3</v>
      </c>
      <c r="L22" s="8">
        <v>0.3</v>
      </c>
      <c r="M22" s="9"/>
      <c r="N22" s="18">
        <f>(IF(F22&lt;&gt;"",1/3)+IF(G22&lt;&gt;"",2/3)+IF(H22&lt;&gt;"",1,0))*L22*ncomp1</f>
        <v>0</v>
      </c>
      <c r="O22" s="15">
        <f t="shared" ref="O22:O24" si="9">(IF(E22&lt;&gt;"",1,0)+IF(F22&lt;&gt;"",1,0)+IF(G22&lt;&gt;"",1,0)+IF(H22&lt;&gt;"",1,0))</f>
        <v>0</v>
      </c>
      <c r="P22" s="19">
        <f>N22/(L22*ncomp1)</f>
        <v>0</v>
      </c>
      <c r="R22" s="105"/>
      <c r="S22" s="105"/>
      <c r="T22" s="106"/>
    </row>
    <row r="23" spans="1:20" ht="30.6" thickBot="1" x14ac:dyDescent="0.3">
      <c r="A23" s="55" t="s">
        <v>34</v>
      </c>
      <c r="B23" s="36" t="s">
        <v>35</v>
      </c>
      <c r="C23" s="82" t="s">
        <v>36</v>
      </c>
      <c r="D23" s="81" t="str">
        <f t="shared" si="7"/>
        <v>N</v>
      </c>
      <c r="E23" s="37"/>
      <c r="F23" s="37"/>
      <c r="G23" s="37"/>
      <c r="H23" s="58"/>
      <c r="I23" s="50" t="str">
        <f t="shared" si="1"/>
        <v/>
      </c>
      <c r="J23" s="48">
        <f t="shared" si="8"/>
        <v>0</v>
      </c>
      <c r="K23" s="14" t="s">
        <v>3</v>
      </c>
      <c r="L23" s="8">
        <v>0.5</v>
      </c>
      <c r="M23" s="9"/>
      <c r="N23" s="18">
        <f>(IF(F23&lt;&gt;"",1/3)+IF(G23&lt;&gt;"",2/3)+IF(H23&lt;&gt;"",1,0))*L23*ncomp1</f>
        <v>0</v>
      </c>
      <c r="O23" s="15">
        <f t="shared" si="9"/>
        <v>0</v>
      </c>
      <c r="P23" s="19">
        <f>N23/(L23*ncomp1)</f>
        <v>0</v>
      </c>
    </row>
    <row r="24" spans="1:20" ht="45.6" thickBot="1" x14ac:dyDescent="0.3">
      <c r="A24" s="59" t="s">
        <v>37</v>
      </c>
      <c r="B24" s="60" t="s">
        <v>38</v>
      </c>
      <c r="C24" s="84" t="s">
        <v>39</v>
      </c>
      <c r="D24" s="81" t="str">
        <f t="shared" si="7"/>
        <v>N</v>
      </c>
      <c r="E24" s="61"/>
      <c r="F24" s="61"/>
      <c r="G24" s="61"/>
      <c r="H24" s="62"/>
      <c r="I24" s="50" t="str">
        <f t="shared" si="1"/>
        <v/>
      </c>
      <c r="J24" s="48">
        <f t="shared" si="8"/>
        <v>0</v>
      </c>
      <c r="K24" s="14" t="s">
        <v>3</v>
      </c>
      <c r="L24" s="8">
        <v>0.2</v>
      </c>
      <c r="M24" s="9"/>
      <c r="N24" s="18">
        <f>(IF(F24&lt;&gt;"",1/3)+IF(G24&lt;&gt;"",2/3)+IF(H24&lt;&gt;"",1,0))*L24*ncomp1</f>
        <v>0</v>
      </c>
      <c r="O24" s="15">
        <f t="shared" si="9"/>
        <v>0</v>
      </c>
      <c r="P24" s="19">
        <f>N24/(L24*ncomp1)</f>
        <v>0</v>
      </c>
      <c r="S24" s="109" t="s">
        <v>60</v>
      </c>
    </row>
    <row r="25" spans="1:20" ht="13.8" thickBot="1" x14ac:dyDescent="0.3">
      <c r="A25" s="20"/>
      <c r="B25" s="147"/>
      <c r="C25" s="147"/>
      <c r="D25" s="147"/>
      <c r="E25" s="147"/>
      <c r="F25" s="147"/>
      <c r="G25" s="147"/>
      <c r="H25" s="147"/>
      <c r="I25" s="20"/>
      <c r="J25" s="48"/>
      <c r="K25" s="14"/>
      <c r="L25" s="8"/>
      <c r="M25" s="9"/>
      <c r="N25" s="18"/>
      <c r="O25" s="15"/>
      <c r="P25" s="19"/>
    </row>
    <row r="26" spans="1:20" ht="23.25" customHeight="1" thickBot="1" x14ac:dyDescent="0.3">
      <c r="A26" s="88"/>
      <c r="B26" s="89"/>
      <c r="C26" s="144"/>
      <c r="D26" s="144"/>
      <c r="E26" s="145"/>
      <c r="F26" s="145"/>
      <c r="G26" s="146"/>
      <c r="H26" s="146"/>
      <c r="I26" s="20"/>
      <c r="J26" s="48"/>
      <c r="K26" s="47" t="s">
        <v>44</v>
      </c>
      <c r="L26" s="8">
        <f>SUM(L21,L12,L10,L3)</f>
        <v>1</v>
      </c>
      <c r="M26" s="9"/>
      <c r="N26" s="18"/>
      <c r="O26" s="15">
        <f>O3+O10+O12+O21</f>
        <v>2</v>
      </c>
      <c r="P26" s="19"/>
      <c r="R26" s="107"/>
      <c r="S26" s="108">
        <f>SUM(S19,S14:S17,S9,S5:S7)</f>
        <v>19.75</v>
      </c>
    </row>
    <row r="27" spans="1:20" ht="25.5" customHeight="1" x14ac:dyDescent="0.25">
      <c r="A27" s="88"/>
      <c r="B27" s="89"/>
      <c r="C27" s="125"/>
      <c r="D27" s="125"/>
      <c r="E27" s="126"/>
      <c r="F27" s="126"/>
      <c r="G27" s="126"/>
      <c r="H27" s="126"/>
      <c r="I27" s="20"/>
      <c r="J27" s="22"/>
      <c r="K27" s="14"/>
      <c r="L27" s="8"/>
      <c r="M27" s="9"/>
      <c r="N27" s="8"/>
      <c r="O27" s="15"/>
      <c r="P27" s="19"/>
    </row>
    <row r="28" spans="1:20" ht="23.25" customHeight="1" x14ac:dyDescent="0.25">
      <c r="A28" s="88"/>
      <c r="B28" s="89"/>
      <c r="C28" s="120"/>
      <c r="D28" s="120"/>
      <c r="E28" s="127"/>
      <c r="F28" s="127"/>
      <c r="G28" s="128"/>
      <c r="H28" s="128"/>
      <c r="I28" s="20"/>
      <c r="K28" s="24"/>
      <c r="L28" s="25"/>
      <c r="M28" s="26"/>
      <c r="N28" s="27"/>
      <c r="O28" s="28"/>
      <c r="P28" s="29"/>
    </row>
    <row r="29" spans="1:20" ht="26.25" customHeight="1" x14ac:dyDescent="0.25">
      <c r="A29" s="88"/>
      <c r="B29" s="89"/>
      <c r="C29" s="120"/>
      <c r="D29" s="120"/>
      <c r="E29" s="121"/>
      <c r="F29" s="121"/>
      <c r="G29" s="122"/>
      <c r="H29" s="122"/>
      <c r="I29" s="20"/>
      <c r="J29" s="23"/>
      <c r="K29" s="72"/>
      <c r="L29" s="25"/>
      <c r="M29" s="26"/>
      <c r="N29" s="27"/>
      <c r="O29" s="28"/>
      <c r="P29" s="29"/>
    </row>
    <row r="30" spans="1:20" x14ac:dyDescent="0.25">
      <c r="A30" s="88"/>
      <c r="B30" s="88"/>
      <c r="C30" s="88"/>
      <c r="D30" s="88"/>
      <c r="E30" s="88"/>
      <c r="F30" s="88"/>
      <c r="G30" s="88"/>
      <c r="H30" s="88"/>
      <c r="I30" s="20"/>
      <c r="J30" s="30"/>
      <c r="K30" s="24"/>
      <c r="L30" s="25"/>
      <c r="M30" s="26"/>
      <c r="N30" s="27"/>
      <c r="O30" s="28"/>
      <c r="P30" s="29"/>
    </row>
    <row r="31" spans="1:20" x14ac:dyDescent="0.25">
      <c r="A31" s="90"/>
      <c r="B31" s="90"/>
      <c r="C31" s="90"/>
      <c r="D31" s="90"/>
      <c r="E31" s="90"/>
      <c r="F31" s="90"/>
      <c r="G31" s="90"/>
      <c r="H31" s="90"/>
      <c r="I31" s="20"/>
      <c r="J31" s="31"/>
      <c r="K31" s="24"/>
      <c r="L31" s="25"/>
      <c r="M31" s="26"/>
      <c r="N31" s="27"/>
      <c r="O31" s="28"/>
      <c r="P31" s="29"/>
    </row>
    <row r="32" spans="1:20" ht="33" customHeight="1" x14ac:dyDescent="0.25">
      <c r="A32" s="91"/>
      <c r="B32" s="91"/>
      <c r="C32" s="91"/>
      <c r="D32" s="91"/>
      <c r="E32" s="91"/>
      <c r="F32" s="91"/>
      <c r="G32" s="91"/>
      <c r="H32" s="91"/>
      <c r="I32" s="20"/>
      <c r="J32" s="32"/>
      <c r="K32" s="24"/>
      <c r="L32" s="25"/>
      <c r="M32" s="26"/>
      <c r="N32" s="27"/>
      <c r="O32" s="28"/>
      <c r="P32" s="29"/>
    </row>
    <row r="33" spans="1:16" x14ac:dyDescent="0.25">
      <c r="A33" s="91"/>
      <c r="B33" s="91"/>
      <c r="C33" s="91"/>
      <c r="D33" s="91"/>
      <c r="E33" s="91"/>
      <c r="F33" s="91"/>
      <c r="G33" s="91"/>
      <c r="H33" s="91"/>
      <c r="I33" s="20"/>
      <c r="J33" s="32"/>
      <c r="K33" s="24"/>
      <c r="L33" s="25"/>
      <c r="M33" s="26"/>
      <c r="N33" s="27"/>
      <c r="O33" s="28"/>
      <c r="P33" s="29"/>
    </row>
    <row r="34" spans="1:16" ht="15" customHeight="1" x14ac:dyDescent="0.25">
      <c r="A34" s="92"/>
      <c r="B34" s="92"/>
      <c r="C34" s="94"/>
      <c r="D34" s="123"/>
      <c r="E34" s="123"/>
      <c r="F34" s="123"/>
      <c r="G34" s="123"/>
      <c r="H34" s="123"/>
      <c r="I34" s="33"/>
      <c r="J34" s="30"/>
      <c r="K34" s="24"/>
      <c r="L34" s="25"/>
      <c r="M34" s="26"/>
      <c r="N34" s="27"/>
      <c r="O34" s="28"/>
      <c r="P34" s="29"/>
    </row>
    <row r="35" spans="1:16" ht="21.75" customHeight="1" x14ac:dyDescent="0.25">
      <c r="A35" s="95"/>
      <c r="B35" s="95"/>
      <c r="C35" s="96"/>
      <c r="D35" s="124"/>
      <c r="E35" s="124"/>
      <c r="F35" s="124"/>
      <c r="G35" s="124"/>
      <c r="H35" s="124"/>
      <c r="I35" s="34"/>
      <c r="J35" s="30"/>
      <c r="K35" s="24"/>
      <c r="L35" s="25"/>
      <c r="M35" s="26"/>
      <c r="N35" s="27"/>
      <c r="O35" s="28"/>
      <c r="P35" s="29"/>
    </row>
    <row r="36" spans="1:16" ht="21.75" customHeight="1" x14ac:dyDescent="0.25">
      <c r="A36" s="95"/>
      <c r="B36" s="95"/>
      <c r="C36" s="96"/>
      <c r="D36" s="96"/>
      <c r="E36" s="97"/>
      <c r="F36" s="97"/>
      <c r="G36" s="97"/>
      <c r="H36" s="97"/>
      <c r="I36" s="6"/>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88"/>
      <c r="F38" s="88"/>
      <c r="G38" s="88"/>
      <c r="H38" s="88"/>
      <c r="I38" s="20"/>
      <c r="J38" s="30"/>
      <c r="K38" s="24"/>
      <c r="L38" s="25"/>
      <c r="M38" s="26"/>
      <c r="N38" s="27"/>
      <c r="O38" s="28"/>
      <c r="P38" s="29"/>
    </row>
    <row r="39" spans="1:16" x14ac:dyDescent="0.25">
      <c r="A39" s="20"/>
      <c r="B39" s="21"/>
      <c r="C39" s="20"/>
      <c r="D39" s="20"/>
      <c r="E39" s="20"/>
      <c r="F39" s="20"/>
      <c r="G39" s="20"/>
      <c r="H39" s="20"/>
      <c r="I39" s="20"/>
      <c r="J39" s="30"/>
      <c r="K39" s="24"/>
      <c r="L39" s="25"/>
      <c r="M39" s="26"/>
      <c r="N39" s="27"/>
      <c r="O39" s="28"/>
      <c r="P39" s="29"/>
    </row>
  </sheetData>
  <mergeCells count="26">
    <mergeCell ref="C29:D29"/>
    <mergeCell ref="E29:F29"/>
    <mergeCell ref="G29:H29"/>
    <mergeCell ref="D34:H34"/>
    <mergeCell ref="D35:H35"/>
    <mergeCell ref="C27:D27"/>
    <mergeCell ref="E27:F27"/>
    <mergeCell ref="G27:H27"/>
    <mergeCell ref="C28:D28"/>
    <mergeCell ref="E28:F28"/>
    <mergeCell ref="G28:H28"/>
    <mergeCell ref="A1:H1"/>
    <mergeCell ref="A2:B2"/>
    <mergeCell ref="B3:C3"/>
    <mergeCell ref="D3:H3"/>
    <mergeCell ref="B12:C12"/>
    <mergeCell ref="D12:H12"/>
    <mergeCell ref="S4:T4"/>
    <mergeCell ref="B10:C10"/>
    <mergeCell ref="D10:H10"/>
    <mergeCell ref="C26:D26"/>
    <mergeCell ref="E26:F26"/>
    <mergeCell ref="G26:H26"/>
    <mergeCell ref="B21:C21"/>
    <mergeCell ref="D21:H21"/>
    <mergeCell ref="B25:H25"/>
  </mergeCells>
  <conditionalFormatting sqref="T5:T19">
    <cfRule type="iconSet" priority="1">
      <iconSet>
        <cfvo type="percent" val="0"/>
        <cfvo type="percent" val="33"/>
        <cfvo type="percent" val="50"/>
      </iconSet>
    </cfRule>
  </conditionalFormatting>
  <printOptions horizontalCentered="1"/>
  <pageMargins left="0.23622047244094491" right="0.23622047244094491" top="0.74803149606299213" bottom="0.74803149606299213" header="0.31496062992125984" footer="0.31496062992125984"/>
  <pageSetup paperSize="9" scale="55"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40"/>
  <sheetViews>
    <sheetView tabSelected="1" zoomScale="70" zoomScaleNormal="70" workbookViewId="0">
      <selection sqref="A1:H26"/>
    </sheetView>
  </sheetViews>
  <sheetFormatPr baseColWidth="10" defaultColWidth="11.33203125" defaultRowHeight="13.2" x14ac:dyDescent="0.25"/>
  <cols>
    <col min="1" max="1" width="11.6640625" style="12" customWidth="1"/>
    <col min="2" max="2" width="58.6640625" style="12" customWidth="1"/>
    <col min="3" max="3" width="105.109375" style="12" customWidth="1"/>
    <col min="4" max="4" width="7.109375" style="12" hidden="1" customWidth="1"/>
    <col min="5" max="8" width="6.109375" style="12" hidden="1" customWidth="1"/>
    <col min="9" max="9" width="4.33203125" style="12" hidden="1" customWidth="1"/>
    <col min="10" max="10" width="24.77734375" style="35" hidden="1" customWidth="1"/>
    <col min="11" max="11" width="30.77734375" style="12" hidden="1" customWidth="1"/>
    <col min="12" max="12" width="7.33203125" style="10" hidden="1" customWidth="1"/>
    <col min="13" max="13" width="2.33203125" style="12" hidden="1" customWidth="1"/>
    <col min="14" max="14" width="12.6640625" style="10" hidden="1" customWidth="1"/>
    <col min="15" max="15" width="9.109375" style="10" hidden="1" customWidth="1"/>
    <col min="16" max="16" width="11.33203125" style="12" hidden="1" customWidth="1"/>
    <col min="17" max="17" width="14.109375" style="12" hidden="1" customWidth="1"/>
    <col min="18" max="18" width="11.6640625" style="12" customWidth="1"/>
    <col min="19" max="19" width="12.77734375" style="12" customWidth="1"/>
    <col min="20" max="20" width="14" style="12" customWidth="1"/>
    <col min="21" max="21" width="23.109375" style="12" customWidth="1"/>
    <col min="22" max="22" width="11.33203125" style="12"/>
    <col min="23" max="23" width="11.33203125" style="12" customWidth="1"/>
    <col min="24" max="251" width="11.33203125" style="12"/>
    <col min="252" max="252" width="8.6640625" style="12" customWidth="1"/>
    <col min="253" max="253" width="82.109375" style="12" customWidth="1"/>
    <col min="254" max="254" width="78.6640625" style="12" customWidth="1"/>
    <col min="255" max="258" width="6.109375" style="12" customWidth="1"/>
    <col min="259" max="259" width="2.6640625" style="12" customWidth="1"/>
    <col min="260" max="260" width="18.33203125" style="12" customWidth="1"/>
    <col min="261" max="261" width="15.109375" style="12" customWidth="1"/>
    <col min="262" max="262" width="28.109375" style="12" customWidth="1"/>
    <col min="263" max="263" width="7.33203125" style="12" customWidth="1"/>
    <col min="264" max="264" width="2.33203125" style="12" customWidth="1"/>
    <col min="265" max="265" width="8" style="12" customWidth="1"/>
    <col min="266" max="266" width="5.77734375" style="12" customWidth="1"/>
    <col min="267" max="267" width="10.109375" style="12" customWidth="1"/>
    <col min="268" max="268" width="11.6640625" style="12" customWidth="1"/>
    <col min="269" max="269" width="10.109375" style="12" customWidth="1"/>
    <col min="270" max="270" width="16.44140625" style="12" customWidth="1"/>
    <col min="271" max="507" width="11.33203125" style="12"/>
    <col min="508" max="508" width="8.6640625" style="12" customWidth="1"/>
    <col min="509" max="509" width="82.109375" style="12" customWidth="1"/>
    <col min="510" max="510" width="78.6640625" style="12" customWidth="1"/>
    <col min="511" max="514" width="6.109375" style="12" customWidth="1"/>
    <col min="515" max="515" width="2.6640625" style="12" customWidth="1"/>
    <col min="516" max="516" width="18.33203125" style="12" customWidth="1"/>
    <col min="517" max="517" width="15.109375" style="12" customWidth="1"/>
    <col min="518" max="518" width="28.109375" style="12" customWidth="1"/>
    <col min="519" max="519" width="7.33203125" style="12" customWidth="1"/>
    <col min="520" max="520" width="2.33203125" style="12" customWidth="1"/>
    <col min="521" max="521" width="8" style="12" customWidth="1"/>
    <col min="522" max="522" width="5.77734375" style="12" customWidth="1"/>
    <col min="523" max="523" width="10.109375" style="12" customWidth="1"/>
    <col min="524" max="524" width="11.6640625" style="12" customWidth="1"/>
    <col min="525" max="525" width="10.109375" style="12" customWidth="1"/>
    <col min="526" max="526" width="16.44140625" style="12" customWidth="1"/>
    <col min="527" max="763" width="11.33203125" style="12"/>
    <col min="764" max="764" width="8.6640625" style="12" customWidth="1"/>
    <col min="765" max="765" width="82.109375" style="12" customWidth="1"/>
    <col min="766" max="766" width="78.6640625" style="12" customWidth="1"/>
    <col min="767" max="770" width="6.109375" style="12" customWidth="1"/>
    <col min="771" max="771" width="2.6640625" style="12" customWidth="1"/>
    <col min="772" max="772" width="18.33203125" style="12" customWidth="1"/>
    <col min="773" max="773" width="15.109375" style="12" customWidth="1"/>
    <col min="774" max="774" width="28.109375" style="12" customWidth="1"/>
    <col min="775" max="775" width="7.33203125" style="12" customWidth="1"/>
    <col min="776" max="776" width="2.33203125" style="12" customWidth="1"/>
    <col min="777" max="777" width="8" style="12" customWidth="1"/>
    <col min="778" max="778" width="5.77734375" style="12" customWidth="1"/>
    <col min="779" max="779" width="10.109375" style="12" customWidth="1"/>
    <col min="780" max="780" width="11.6640625" style="12" customWidth="1"/>
    <col min="781" max="781" width="10.109375" style="12" customWidth="1"/>
    <col min="782" max="782" width="16.44140625" style="12" customWidth="1"/>
    <col min="783" max="1019" width="11.33203125" style="12"/>
    <col min="1020" max="1020" width="8.6640625" style="12" customWidth="1"/>
    <col min="1021" max="1021" width="82.109375" style="12" customWidth="1"/>
    <col min="1022" max="1022" width="78.6640625" style="12" customWidth="1"/>
    <col min="1023" max="1026" width="6.109375" style="12" customWidth="1"/>
    <col min="1027" max="1027" width="2.6640625" style="12" customWidth="1"/>
    <col min="1028" max="1028" width="18.33203125" style="12" customWidth="1"/>
    <col min="1029" max="1029" width="15.109375" style="12" customWidth="1"/>
    <col min="1030" max="1030" width="28.109375" style="12" customWidth="1"/>
    <col min="1031" max="1031" width="7.33203125" style="12" customWidth="1"/>
    <col min="1032" max="1032" width="2.33203125" style="12" customWidth="1"/>
    <col min="1033" max="1033" width="8" style="12" customWidth="1"/>
    <col min="1034" max="1034" width="5.77734375" style="12" customWidth="1"/>
    <col min="1035" max="1035" width="10.109375" style="12" customWidth="1"/>
    <col min="1036" max="1036" width="11.6640625" style="12" customWidth="1"/>
    <col min="1037" max="1037" width="10.109375" style="12" customWidth="1"/>
    <col min="1038" max="1038" width="16.44140625" style="12" customWidth="1"/>
    <col min="1039" max="1275" width="11.33203125" style="12"/>
    <col min="1276" max="1276" width="8.6640625" style="12" customWidth="1"/>
    <col min="1277" max="1277" width="82.109375" style="12" customWidth="1"/>
    <col min="1278" max="1278" width="78.6640625" style="12" customWidth="1"/>
    <col min="1279" max="1282" width="6.109375" style="12" customWidth="1"/>
    <col min="1283" max="1283" width="2.6640625" style="12" customWidth="1"/>
    <col min="1284" max="1284" width="18.33203125" style="12" customWidth="1"/>
    <col min="1285" max="1285" width="15.109375" style="12" customWidth="1"/>
    <col min="1286" max="1286" width="28.109375" style="12" customWidth="1"/>
    <col min="1287" max="1287" width="7.33203125" style="12" customWidth="1"/>
    <col min="1288" max="1288" width="2.33203125" style="12" customWidth="1"/>
    <col min="1289" max="1289" width="8" style="12" customWidth="1"/>
    <col min="1290" max="1290" width="5.77734375" style="12" customWidth="1"/>
    <col min="1291" max="1291" width="10.109375" style="12" customWidth="1"/>
    <col min="1292" max="1292" width="11.6640625" style="12" customWidth="1"/>
    <col min="1293" max="1293" width="10.109375" style="12" customWidth="1"/>
    <col min="1294" max="1294" width="16.44140625" style="12" customWidth="1"/>
    <col min="1295" max="1531" width="11.33203125" style="12"/>
    <col min="1532" max="1532" width="8.6640625" style="12" customWidth="1"/>
    <col min="1533" max="1533" width="82.109375" style="12" customWidth="1"/>
    <col min="1534" max="1534" width="78.6640625" style="12" customWidth="1"/>
    <col min="1535" max="1538" width="6.109375" style="12" customWidth="1"/>
    <col min="1539" max="1539" width="2.6640625" style="12" customWidth="1"/>
    <col min="1540" max="1540" width="18.33203125" style="12" customWidth="1"/>
    <col min="1541" max="1541" width="15.109375" style="12" customWidth="1"/>
    <col min="1542" max="1542" width="28.109375" style="12" customWidth="1"/>
    <col min="1543" max="1543" width="7.33203125" style="12" customWidth="1"/>
    <col min="1544" max="1544" width="2.33203125" style="12" customWidth="1"/>
    <col min="1545" max="1545" width="8" style="12" customWidth="1"/>
    <col min="1546" max="1546" width="5.77734375" style="12" customWidth="1"/>
    <col min="1547" max="1547" width="10.109375" style="12" customWidth="1"/>
    <col min="1548" max="1548" width="11.6640625" style="12" customWidth="1"/>
    <col min="1549" max="1549" width="10.109375" style="12" customWidth="1"/>
    <col min="1550" max="1550" width="16.44140625" style="12" customWidth="1"/>
    <col min="1551" max="1787" width="11.33203125" style="12"/>
    <col min="1788" max="1788" width="8.6640625" style="12" customWidth="1"/>
    <col min="1789" max="1789" width="82.109375" style="12" customWidth="1"/>
    <col min="1790" max="1790" width="78.6640625" style="12" customWidth="1"/>
    <col min="1791" max="1794" width="6.109375" style="12" customWidth="1"/>
    <col min="1795" max="1795" width="2.6640625" style="12" customWidth="1"/>
    <col min="1796" max="1796" width="18.33203125" style="12" customWidth="1"/>
    <col min="1797" max="1797" width="15.109375" style="12" customWidth="1"/>
    <col min="1798" max="1798" width="28.109375" style="12" customWidth="1"/>
    <col min="1799" max="1799" width="7.33203125" style="12" customWidth="1"/>
    <col min="1800" max="1800" width="2.33203125" style="12" customWidth="1"/>
    <col min="1801" max="1801" width="8" style="12" customWidth="1"/>
    <col min="1802" max="1802" width="5.77734375" style="12" customWidth="1"/>
    <col min="1803" max="1803" width="10.109375" style="12" customWidth="1"/>
    <col min="1804" max="1804" width="11.6640625" style="12" customWidth="1"/>
    <col min="1805" max="1805" width="10.109375" style="12" customWidth="1"/>
    <col min="1806" max="1806" width="16.44140625" style="12" customWidth="1"/>
    <col min="1807" max="2043" width="11.33203125" style="12"/>
    <col min="2044" max="2044" width="8.6640625" style="12" customWidth="1"/>
    <col min="2045" max="2045" width="82.109375" style="12" customWidth="1"/>
    <col min="2046" max="2046" width="78.6640625" style="12" customWidth="1"/>
    <col min="2047" max="2050" width="6.109375" style="12" customWidth="1"/>
    <col min="2051" max="2051" width="2.6640625" style="12" customWidth="1"/>
    <col min="2052" max="2052" width="18.33203125" style="12" customWidth="1"/>
    <col min="2053" max="2053" width="15.109375" style="12" customWidth="1"/>
    <col min="2054" max="2054" width="28.109375" style="12" customWidth="1"/>
    <col min="2055" max="2055" width="7.33203125" style="12" customWidth="1"/>
    <col min="2056" max="2056" width="2.33203125" style="12" customWidth="1"/>
    <col min="2057" max="2057" width="8" style="12" customWidth="1"/>
    <col min="2058" max="2058" width="5.77734375" style="12" customWidth="1"/>
    <col min="2059" max="2059" width="10.109375" style="12" customWidth="1"/>
    <col min="2060" max="2060" width="11.6640625" style="12" customWidth="1"/>
    <col min="2061" max="2061" width="10.109375" style="12" customWidth="1"/>
    <col min="2062" max="2062" width="16.44140625" style="12" customWidth="1"/>
    <col min="2063" max="2299" width="11.33203125" style="12"/>
    <col min="2300" max="2300" width="8.6640625" style="12" customWidth="1"/>
    <col min="2301" max="2301" width="82.109375" style="12" customWidth="1"/>
    <col min="2302" max="2302" width="78.6640625" style="12" customWidth="1"/>
    <col min="2303" max="2306" width="6.109375" style="12" customWidth="1"/>
    <col min="2307" max="2307" width="2.6640625" style="12" customWidth="1"/>
    <col min="2308" max="2308" width="18.33203125" style="12" customWidth="1"/>
    <col min="2309" max="2309" width="15.109375" style="12" customWidth="1"/>
    <col min="2310" max="2310" width="28.109375" style="12" customWidth="1"/>
    <col min="2311" max="2311" width="7.33203125" style="12" customWidth="1"/>
    <col min="2312" max="2312" width="2.33203125" style="12" customWidth="1"/>
    <col min="2313" max="2313" width="8" style="12" customWidth="1"/>
    <col min="2314" max="2314" width="5.77734375" style="12" customWidth="1"/>
    <col min="2315" max="2315" width="10.109375" style="12" customWidth="1"/>
    <col min="2316" max="2316" width="11.6640625" style="12" customWidth="1"/>
    <col min="2317" max="2317" width="10.109375" style="12" customWidth="1"/>
    <col min="2318" max="2318" width="16.44140625" style="12" customWidth="1"/>
    <col min="2319" max="2555" width="11.33203125" style="12"/>
    <col min="2556" max="2556" width="8.6640625" style="12" customWidth="1"/>
    <col min="2557" max="2557" width="82.109375" style="12" customWidth="1"/>
    <col min="2558" max="2558" width="78.6640625" style="12" customWidth="1"/>
    <col min="2559" max="2562" width="6.109375" style="12" customWidth="1"/>
    <col min="2563" max="2563" width="2.6640625" style="12" customWidth="1"/>
    <col min="2564" max="2564" width="18.33203125" style="12" customWidth="1"/>
    <col min="2565" max="2565" width="15.109375" style="12" customWidth="1"/>
    <col min="2566" max="2566" width="28.109375" style="12" customWidth="1"/>
    <col min="2567" max="2567" width="7.33203125" style="12" customWidth="1"/>
    <col min="2568" max="2568" width="2.33203125" style="12" customWidth="1"/>
    <col min="2569" max="2569" width="8" style="12" customWidth="1"/>
    <col min="2570" max="2570" width="5.77734375" style="12" customWidth="1"/>
    <col min="2571" max="2571" width="10.109375" style="12" customWidth="1"/>
    <col min="2572" max="2572" width="11.6640625" style="12" customWidth="1"/>
    <col min="2573" max="2573" width="10.109375" style="12" customWidth="1"/>
    <col min="2574" max="2574" width="16.44140625" style="12" customWidth="1"/>
    <col min="2575" max="2811" width="11.33203125" style="12"/>
    <col min="2812" max="2812" width="8.6640625" style="12" customWidth="1"/>
    <col min="2813" max="2813" width="82.109375" style="12" customWidth="1"/>
    <col min="2814" max="2814" width="78.6640625" style="12" customWidth="1"/>
    <col min="2815" max="2818" width="6.109375" style="12" customWidth="1"/>
    <col min="2819" max="2819" width="2.6640625" style="12" customWidth="1"/>
    <col min="2820" max="2820" width="18.33203125" style="12" customWidth="1"/>
    <col min="2821" max="2821" width="15.109375" style="12" customWidth="1"/>
    <col min="2822" max="2822" width="28.109375" style="12" customWidth="1"/>
    <col min="2823" max="2823" width="7.33203125" style="12" customWidth="1"/>
    <col min="2824" max="2824" width="2.33203125" style="12" customWidth="1"/>
    <col min="2825" max="2825" width="8" style="12" customWidth="1"/>
    <col min="2826" max="2826" width="5.77734375" style="12" customWidth="1"/>
    <col min="2827" max="2827" width="10.109375" style="12" customWidth="1"/>
    <col min="2828" max="2828" width="11.6640625" style="12" customWidth="1"/>
    <col min="2829" max="2829" width="10.109375" style="12" customWidth="1"/>
    <col min="2830" max="2830" width="16.44140625" style="12" customWidth="1"/>
    <col min="2831" max="3067" width="11.33203125" style="12"/>
    <col min="3068" max="3068" width="8.6640625" style="12" customWidth="1"/>
    <col min="3069" max="3069" width="82.109375" style="12" customWidth="1"/>
    <col min="3070" max="3070" width="78.6640625" style="12" customWidth="1"/>
    <col min="3071" max="3074" width="6.109375" style="12" customWidth="1"/>
    <col min="3075" max="3075" width="2.6640625" style="12" customWidth="1"/>
    <col min="3076" max="3076" width="18.33203125" style="12" customWidth="1"/>
    <col min="3077" max="3077" width="15.109375" style="12" customWidth="1"/>
    <col min="3078" max="3078" width="28.109375" style="12" customWidth="1"/>
    <col min="3079" max="3079" width="7.33203125" style="12" customWidth="1"/>
    <col min="3080" max="3080" width="2.33203125" style="12" customWidth="1"/>
    <col min="3081" max="3081" width="8" style="12" customWidth="1"/>
    <col min="3082" max="3082" width="5.77734375" style="12" customWidth="1"/>
    <col min="3083" max="3083" width="10.109375" style="12" customWidth="1"/>
    <col min="3084" max="3084" width="11.6640625" style="12" customWidth="1"/>
    <col min="3085" max="3085" width="10.109375" style="12" customWidth="1"/>
    <col min="3086" max="3086" width="16.44140625" style="12" customWidth="1"/>
    <col min="3087" max="3323" width="11.33203125" style="12"/>
    <col min="3324" max="3324" width="8.6640625" style="12" customWidth="1"/>
    <col min="3325" max="3325" width="82.109375" style="12" customWidth="1"/>
    <col min="3326" max="3326" width="78.6640625" style="12" customWidth="1"/>
    <col min="3327" max="3330" width="6.109375" style="12" customWidth="1"/>
    <col min="3331" max="3331" width="2.6640625" style="12" customWidth="1"/>
    <col min="3332" max="3332" width="18.33203125" style="12" customWidth="1"/>
    <col min="3333" max="3333" width="15.109375" style="12" customWidth="1"/>
    <col min="3334" max="3334" width="28.109375" style="12" customWidth="1"/>
    <col min="3335" max="3335" width="7.33203125" style="12" customWidth="1"/>
    <col min="3336" max="3336" width="2.33203125" style="12" customWidth="1"/>
    <col min="3337" max="3337" width="8" style="12" customWidth="1"/>
    <col min="3338" max="3338" width="5.77734375" style="12" customWidth="1"/>
    <col min="3339" max="3339" width="10.109375" style="12" customWidth="1"/>
    <col min="3340" max="3340" width="11.6640625" style="12" customWidth="1"/>
    <col min="3341" max="3341" width="10.109375" style="12" customWidth="1"/>
    <col min="3342" max="3342" width="16.44140625" style="12" customWidth="1"/>
    <col min="3343" max="3579" width="11.33203125" style="12"/>
    <col min="3580" max="3580" width="8.6640625" style="12" customWidth="1"/>
    <col min="3581" max="3581" width="82.109375" style="12" customWidth="1"/>
    <col min="3582" max="3582" width="78.6640625" style="12" customWidth="1"/>
    <col min="3583" max="3586" width="6.109375" style="12" customWidth="1"/>
    <col min="3587" max="3587" width="2.6640625" style="12" customWidth="1"/>
    <col min="3588" max="3588" width="18.33203125" style="12" customWidth="1"/>
    <col min="3589" max="3589" width="15.109375" style="12" customWidth="1"/>
    <col min="3590" max="3590" width="28.109375" style="12" customWidth="1"/>
    <col min="3591" max="3591" width="7.33203125" style="12" customWidth="1"/>
    <col min="3592" max="3592" width="2.33203125" style="12" customWidth="1"/>
    <col min="3593" max="3593" width="8" style="12" customWidth="1"/>
    <col min="3594" max="3594" width="5.77734375" style="12" customWidth="1"/>
    <col min="3595" max="3595" width="10.109375" style="12" customWidth="1"/>
    <col min="3596" max="3596" width="11.6640625" style="12" customWidth="1"/>
    <col min="3597" max="3597" width="10.109375" style="12" customWidth="1"/>
    <col min="3598" max="3598" width="16.44140625" style="12" customWidth="1"/>
    <col min="3599" max="3835" width="11.33203125" style="12"/>
    <col min="3836" max="3836" width="8.6640625" style="12" customWidth="1"/>
    <col min="3837" max="3837" width="82.109375" style="12" customWidth="1"/>
    <col min="3838" max="3838" width="78.6640625" style="12" customWidth="1"/>
    <col min="3839" max="3842" width="6.109375" style="12" customWidth="1"/>
    <col min="3843" max="3843" width="2.6640625" style="12" customWidth="1"/>
    <col min="3844" max="3844" width="18.33203125" style="12" customWidth="1"/>
    <col min="3845" max="3845" width="15.109375" style="12" customWidth="1"/>
    <col min="3846" max="3846" width="28.109375" style="12" customWidth="1"/>
    <col min="3847" max="3847" width="7.33203125" style="12" customWidth="1"/>
    <col min="3848" max="3848" width="2.33203125" style="12" customWidth="1"/>
    <col min="3849" max="3849" width="8" style="12" customWidth="1"/>
    <col min="3850" max="3850" width="5.77734375" style="12" customWidth="1"/>
    <col min="3851" max="3851" width="10.109375" style="12" customWidth="1"/>
    <col min="3852" max="3852" width="11.6640625" style="12" customWidth="1"/>
    <col min="3853" max="3853" width="10.109375" style="12" customWidth="1"/>
    <col min="3854" max="3854" width="16.44140625" style="12" customWidth="1"/>
    <col min="3855" max="4091" width="11.33203125" style="12"/>
    <col min="4092" max="4092" width="8.6640625" style="12" customWidth="1"/>
    <col min="4093" max="4093" width="82.109375" style="12" customWidth="1"/>
    <col min="4094" max="4094" width="78.6640625" style="12" customWidth="1"/>
    <col min="4095" max="4098" width="6.109375" style="12" customWidth="1"/>
    <col min="4099" max="4099" width="2.6640625" style="12" customWidth="1"/>
    <col min="4100" max="4100" width="18.33203125" style="12" customWidth="1"/>
    <col min="4101" max="4101" width="15.109375" style="12" customWidth="1"/>
    <col min="4102" max="4102" width="28.109375" style="12" customWidth="1"/>
    <col min="4103" max="4103" width="7.33203125" style="12" customWidth="1"/>
    <col min="4104" max="4104" width="2.33203125" style="12" customWidth="1"/>
    <col min="4105" max="4105" width="8" style="12" customWidth="1"/>
    <col min="4106" max="4106" width="5.77734375" style="12" customWidth="1"/>
    <col min="4107" max="4107" width="10.109375" style="12" customWidth="1"/>
    <col min="4108" max="4108" width="11.6640625" style="12" customWidth="1"/>
    <col min="4109" max="4109" width="10.109375" style="12" customWidth="1"/>
    <col min="4110" max="4110" width="16.44140625" style="12" customWidth="1"/>
    <col min="4111" max="4347" width="11.33203125" style="12"/>
    <col min="4348" max="4348" width="8.6640625" style="12" customWidth="1"/>
    <col min="4349" max="4349" width="82.109375" style="12" customWidth="1"/>
    <col min="4350" max="4350" width="78.6640625" style="12" customWidth="1"/>
    <col min="4351" max="4354" width="6.109375" style="12" customWidth="1"/>
    <col min="4355" max="4355" width="2.6640625" style="12" customWidth="1"/>
    <col min="4356" max="4356" width="18.33203125" style="12" customWidth="1"/>
    <col min="4357" max="4357" width="15.109375" style="12" customWidth="1"/>
    <col min="4358" max="4358" width="28.109375" style="12" customWidth="1"/>
    <col min="4359" max="4359" width="7.33203125" style="12" customWidth="1"/>
    <col min="4360" max="4360" width="2.33203125" style="12" customWidth="1"/>
    <col min="4361" max="4361" width="8" style="12" customWidth="1"/>
    <col min="4362" max="4362" width="5.77734375" style="12" customWidth="1"/>
    <col min="4363" max="4363" width="10.109375" style="12" customWidth="1"/>
    <col min="4364" max="4364" width="11.6640625" style="12" customWidth="1"/>
    <col min="4365" max="4365" width="10.109375" style="12" customWidth="1"/>
    <col min="4366" max="4366" width="16.44140625" style="12" customWidth="1"/>
    <col min="4367" max="4603" width="11.33203125" style="12"/>
    <col min="4604" max="4604" width="8.6640625" style="12" customWidth="1"/>
    <col min="4605" max="4605" width="82.109375" style="12" customWidth="1"/>
    <col min="4606" max="4606" width="78.6640625" style="12" customWidth="1"/>
    <col min="4607" max="4610" width="6.109375" style="12" customWidth="1"/>
    <col min="4611" max="4611" width="2.6640625" style="12" customWidth="1"/>
    <col min="4612" max="4612" width="18.33203125" style="12" customWidth="1"/>
    <col min="4613" max="4613" width="15.109375" style="12" customWidth="1"/>
    <col min="4614" max="4614" width="28.109375" style="12" customWidth="1"/>
    <col min="4615" max="4615" width="7.33203125" style="12" customWidth="1"/>
    <col min="4616" max="4616" width="2.33203125" style="12" customWidth="1"/>
    <col min="4617" max="4617" width="8" style="12" customWidth="1"/>
    <col min="4618" max="4618" width="5.77734375" style="12" customWidth="1"/>
    <col min="4619" max="4619" width="10.109375" style="12" customWidth="1"/>
    <col min="4620" max="4620" width="11.6640625" style="12" customWidth="1"/>
    <col min="4621" max="4621" width="10.109375" style="12" customWidth="1"/>
    <col min="4622" max="4622" width="16.44140625" style="12" customWidth="1"/>
    <col min="4623" max="4859" width="11.33203125" style="12"/>
    <col min="4860" max="4860" width="8.6640625" style="12" customWidth="1"/>
    <col min="4861" max="4861" width="82.109375" style="12" customWidth="1"/>
    <col min="4862" max="4862" width="78.6640625" style="12" customWidth="1"/>
    <col min="4863" max="4866" width="6.109375" style="12" customWidth="1"/>
    <col min="4867" max="4867" width="2.6640625" style="12" customWidth="1"/>
    <col min="4868" max="4868" width="18.33203125" style="12" customWidth="1"/>
    <col min="4869" max="4869" width="15.109375" style="12" customWidth="1"/>
    <col min="4870" max="4870" width="28.109375" style="12" customWidth="1"/>
    <col min="4871" max="4871" width="7.33203125" style="12" customWidth="1"/>
    <col min="4872" max="4872" width="2.33203125" style="12" customWidth="1"/>
    <col min="4873" max="4873" width="8" style="12" customWidth="1"/>
    <col min="4874" max="4874" width="5.77734375" style="12" customWidth="1"/>
    <col min="4875" max="4875" width="10.109375" style="12" customWidth="1"/>
    <col min="4876" max="4876" width="11.6640625" style="12" customWidth="1"/>
    <col min="4877" max="4877" width="10.109375" style="12" customWidth="1"/>
    <col min="4878" max="4878" width="16.44140625" style="12" customWidth="1"/>
    <col min="4879" max="5115" width="11.33203125" style="12"/>
    <col min="5116" max="5116" width="8.6640625" style="12" customWidth="1"/>
    <col min="5117" max="5117" width="82.109375" style="12" customWidth="1"/>
    <col min="5118" max="5118" width="78.6640625" style="12" customWidth="1"/>
    <col min="5119" max="5122" width="6.109375" style="12" customWidth="1"/>
    <col min="5123" max="5123" width="2.6640625" style="12" customWidth="1"/>
    <col min="5124" max="5124" width="18.33203125" style="12" customWidth="1"/>
    <col min="5125" max="5125" width="15.109375" style="12" customWidth="1"/>
    <col min="5126" max="5126" width="28.109375" style="12" customWidth="1"/>
    <col min="5127" max="5127" width="7.33203125" style="12" customWidth="1"/>
    <col min="5128" max="5128" width="2.33203125" style="12" customWidth="1"/>
    <col min="5129" max="5129" width="8" style="12" customWidth="1"/>
    <col min="5130" max="5130" width="5.77734375" style="12" customWidth="1"/>
    <col min="5131" max="5131" width="10.109375" style="12" customWidth="1"/>
    <col min="5132" max="5132" width="11.6640625" style="12" customWidth="1"/>
    <col min="5133" max="5133" width="10.109375" style="12" customWidth="1"/>
    <col min="5134" max="5134" width="16.44140625" style="12" customWidth="1"/>
    <col min="5135" max="5371" width="11.33203125" style="12"/>
    <col min="5372" max="5372" width="8.6640625" style="12" customWidth="1"/>
    <col min="5373" max="5373" width="82.109375" style="12" customWidth="1"/>
    <col min="5374" max="5374" width="78.6640625" style="12" customWidth="1"/>
    <col min="5375" max="5378" width="6.109375" style="12" customWidth="1"/>
    <col min="5379" max="5379" width="2.6640625" style="12" customWidth="1"/>
    <col min="5380" max="5380" width="18.33203125" style="12" customWidth="1"/>
    <col min="5381" max="5381" width="15.109375" style="12" customWidth="1"/>
    <col min="5382" max="5382" width="28.109375" style="12" customWidth="1"/>
    <col min="5383" max="5383" width="7.33203125" style="12" customWidth="1"/>
    <col min="5384" max="5384" width="2.33203125" style="12" customWidth="1"/>
    <col min="5385" max="5385" width="8" style="12" customWidth="1"/>
    <col min="5386" max="5386" width="5.77734375" style="12" customWidth="1"/>
    <col min="5387" max="5387" width="10.109375" style="12" customWidth="1"/>
    <col min="5388" max="5388" width="11.6640625" style="12" customWidth="1"/>
    <col min="5389" max="5389" width="10.109375" style="12" customWidth="1"/>
    <col min="5390" max="5390" width="16.44140625" style="12" customWidth="1"/>
    <col min="5391" max="5627" width="11.33203125" style="12"/>
    <col min="5628" max="5628" width="8.6640625" style="12" customWidth="1"/>
    <col min="5629" max="5629" width="82.109375" style="12" customWidth="1"/>
    <col min="5630" max="5630" width="78.6640625" style="12" customWidth="1"/>
    <col min="5631" max="5634" width="6.109375" style="12" customWidth="1"/>
    <col min="5635" max="5635" width="2.6640625" style="12" customWidth="1"/>
    <col min="5636" max="5636" width="18.33203125" style="12" customWidth="1"/>
    <col min="5637" max="5637" width="15.109375" style="12" customWidth="1"/>
    <col min="5638" max="5638" width="28.109375" style="12" customWidth="1"/>
    <col min="5639" max="5639" width="7.33203125" style="12" customWidth="1"/>
    <col min="5640" max="5640" width="2.33203125" style="12" customWidth="1"/>
    <col min="5641" max="5641" width="8" style="12" customWidth="1"/>
    <col min="5642" max="5642" width="5.77734375" style="12" customWidth="1"/>
    <col min="5643" max="5643" width="10.109375" style="12" customWidth="1"/>
    <col min="5644" max="5644" width="11.6640625" style="12" customWidth="1"/>
    <col min="5645" max="5645" width="10.109375" style="12" customWidth="1"/>
    <col min="5646" max="5646" width="16.44140625" style="12" customWidth="1"/>
    <col min="5647" max="5883" width="11.33203125" style="12"/>
    <col min="5884" max="5884" width="8.6640625" style="12" customWidth="1"/>
    <col min="5885" max="5885" width="82.109375" style="12" customWidth="1"/>
    <col min="5886" max="5886" width="78.6640625" style="12" customWidth="1"/>
    <col min="5887" max="5890" width="6.109375" style="12" customWidth="1"/>
    <col min="5891" max="5891" width="2.6640625" style="12" customWidth="1"/>
    <col min="5892" max="5892" width="18.33203125" style="12" customWidth="1"/>
    <col min="5893" max="5893" width="15.109375" style="12" customWidth="1"/>
    <col min="5894" max="5894" width="28.109375" style="12" customWidth="1"/>
    <col min="5895" max="5895" width="7.33203125" style="12" customWidth="1"/>
    <col min="5896" max="5896" width="2.33203125" style="12" customWidth="1"/>
    <col min="5897" max="5897" width="8" style="12" customWidth="1"/>
    <col min="5898" max="5898" width="5.77734375" style="12" customWidth="1"/>
    <col min="5899" max="5899" width="10.109375" style="12" customWidth="1"/>
    <col min="5900" max="5900" width="11.6640625" style="12" customWidth="1"/>
    <col min="5901" max="5901" width="10.109375" style="12" customWidth="1"/>
    <col min="5902" max="5902" width="16.44140625" style="12" customWidth="1"/>
    <col min="5903" max="6139" width="11.33203125" style="12"/>
    <col min="6140" max="6140" width="8.6640625" style="12" customWidth="1"/>
    <col min="6141" max="6141" width="82.109375" style="12" customWidth="1"/>
    <col min="6142" max="6142" width="78.6640625" style="12" customWidth="1"/>
    <col min="6143" max="6146" width="6.109375" style="12" customWidth="1"/>
    <col min="6147" max="6147" width="2.6640625" style="12" customWidth="1"/>
    <col min="6148" max="6148" width="18.33203125" style="12" customWidth="1"/>
    <col min="6149" max="6149" width="15.109375" style="12" customWidth="1"/>
    <col min="6150" max="6150" width="28.109375" style="12" customWidth="1"/>
    <col min="6151" max="6151" width="7.33203125" style="12" customWidth="1"/>
    <col min="6152" max="6152" width="2.33203125" style="12" customWidth="1"/>
    <col min="6153" max="6153" width="8" style="12" customWidth="1"/>
    <col min="6154" max="6154" width="5.77734375" style="12" customWidth="1"/>
    <col min="6155" max="6155" width="10.109375" style="12" customWidth="1"/>
    <col min="6156" max="6156" width="11.6640625" style="12" customWidth="1"/>
    <col min="6157" max="6157" width="10.109375" style="12" customWidth="1"/>
    <col min="6158" max="6158" width="16.44140625" style="12" customWidth="1"/>
    <col min="6159" max="6395" width="11.33203125" style="12"/>
    <col min="6396" max="6396" width="8.6640625" style="12" customWidth="1"/>
    <col min="6397" max="6397" width="82.109375" style="12" customWidth="1"/>
    <col min="6398" max="6398" width="78.6640625" style="12" customWidth="1"/>
    <col min="6399" max="6402" width="6.109375" style="12" customWidth="1"/>
    <col min="6403" max="6403" width="2.6640625" style="12" customWidth="1"/>
    <col min="6404" max="6404" width="18.33203125" style="12" customWidth="1"/>
    <col min="6405" max="6405" width="15.109375" style="12" customWidth="1"/>
    <col min="6406" max="6406" width="28.109375" style="12" customWidth="1"/>
    <col min="6407" max="6407" width="7.33203125" style="12" customWidth="1"/>
    <col min="6408" max="6408" width="2.33203125" style="12" customWidth="1"/>
    <col min="6409" max="6409" width="8" style="12" customWidth="1"/>
    <col min="6410" max="6410" width="5.77734375" style="12" customWidth="1"/>
    <col min="6411" max="6411" width="10.109375" style="12" customWidth="1"/>
    <col min="6412" max="6412" width="11.6640625" style="12" customWidth="1"/>
    <col min="6413" max="6413" width="10.109375" style="12" customWidth="1"/>
    <col min="6414" max="6414" width="16.44140625" style="12" customWidth="1"/>
    <col min="6415" max="6651" width="11.33203125" style="12"/>
    <col min="6652" max="6652" width="8.6640625" style="12" customWidth="1"/>
    <col min="6653" max="6653" width="82.109375" style="12" customWidth="1"/>
    <col min="6654" max="6654" width="78.6640625" style="12" customWidth="1"/>
    <col min="6655" max="6658" width="6.109375" style="12" customWidth="1"/>
    <col min="6659" max="6659" width="2.6640625" style="12" customWidth="1"/>
    <col min="6660" max="6660" width="18.33203125" style="12" customWidth="1"/>
    <col min="6661" max="6661" width="15.109375" style="12" customWidth="1"/>
    <col min="6662" max="6662" width="28.109375" style="12" customWidth="1"/>
    <col min="6663" max="6663" width="7.33203125" style="12" customWidth="1"/>
    <col min="6664" max="6664" width="2.33203125" style="12" customWidth="1"/>
    <col min="6665" max="6665" width="8" style="12" customWidth="1"/>
    <col min="6666" max="6666" width="5.77734375" style="12" customWidth="1"/>
    <col min="6667" max="6667" width="10.109375" style="12" customWidth="1"/>
    <col min="6668" max="6668" width="11.6640625" style="12" customWidth="1"/>
    <col min="6669" max="6669" width="10.109375" style="12" customWidth="1"/>
    <col min="6670" max="6670" width="16.44140625" style="12" customWidth="1"/>
    <col min="6671" max="6907" width="11.33203125" style="12"/>
    <col min="6908" max="6908" width="8.6640625" style="12" customWidth="1"/>
    <col min="6909" max="6909" width="82.109375" style="12" customWidth="1"/>
    <col min="6910" max="6910" width="78.6640625" style="12" customWidth="1"/>
    <col min="6911" max="6914" width="6.109375" style="12" customWidth="1"/>
    <col min="6915" max="6915" width="2.6640625" style="12" customWidth="1"/>
    <col min="6916" max="6916" width="18.33203125" style="12" customWidth="1"/>
    <col min="6917" max="6917" width="15.109375" style="12" customWidth="1"/>
    <col min="6918" max="6918" width="28.109375" style="12" customWidth="1"/>
    <col min="6919" max="6919" width="7.33203125" style="12" customWidth="1"/>
    <col min="6920" max="6920" width="2.33203125" style="12" customWidth="1"/>
    <col min="6921" max="6921" width="8" style="12" customWidth="1"/>
    <col min="6922" max="6922" width="5.77734375" style="12" customWidth="1"/>
    <col min="6923" max="6923" width="10.109375" style="12" customWidth="1"/>
    <col min="6924" max="6924" width="11.6640625" style="12" customWidth="1"/>
    <col min="6925" max="6925" width="10.109375" style="12" customWidth="1"/>
    <col min="6926" max="6926" width="16.44140625" style="12" customWidth="1"/>
    <col min="6927" max="7163" width="11.33203125" style="12"/>
    <col min="7164" max="7164" width="8.6640625" style="12" customWidth="1"/>
    <col min="7165" max="7165" width="82.109375" style="12" customWidth="1"/>
    <col min="7166" max="7166" width="78.6640625" style="12" customWidth="1"/>
    <col min="7167" max="7170" width="6.109375" style="12" customWidth="1"/>
    <col min="7171" max="7171" width="2.6640625" style="12" customWidth="1"/>
    <col min="7172" max="7172" width="18.33203125" style="12" customWidth="1"/>
    <col min="7173" max="7173" width="15.109375" style="12" customWidth="1"/>
    <col min="7174" max="7174" width="28.109375" style="12" customWidth="1"/>
    <col min="7175" max="7175" width="7.33203125" style="12" customWidth="1"/>
    <col min="7176" max="7176" width="2.33203125" style="12" customWidth="1"/>
    <col min="7177" max="7177" width="8" style="12" customWidth="1"/>
    <col min="7178" max="7178" width="5.77734375" style="12" customWidth="1"/>
    <col min="7179" max="7179" width="10.109375" style="12" customWidth="1"/>
    <col min="7180" max="7180" width="11.6640625" style="12" customWidth="1"/>
    <col min="7181" max="7181" width="10.109375" style="12" customWidth="1"/>
    <col min="7182" max="7182" width="16.44140625" style="12" customWidth="1"/>
    <col min="7183" max="7419" width="11.33203125" style="12"/>
    <col min="7420" max="7420" width="8.6640625" style="12" customWidth="1"/>
    <col min="7421" max="7421" width="82.109375" style="12" customWidth="1"/>
    <col min="7422" max="7422" width="78.6640625" style="12" customWidth="1"/>
    <col min="7423" max="7426" width="6.109375" style="12" customWidth="1"/>
    <col min="7427" max="7427" width="2.6640625" style="12" customWidth="1"/>
    <col min="7428" max="7428" width="18.33203125" style="12" customWidth="1"/>
    <col min="7429" max="7429" width="15.109375" style="12" customWidth="1"/>
    <col min="7430" max="7430" width="28.109375" style="12" customWidth="1"/>
    <col min="7431" max="7431" width="7.33203125" style="12" customWidth="1"/>
    <col min="7432" max="7432" width="2.33203125" style="12" customWidth="1"/>
    <col min="7433" max="7433" width="8" style="12" customWidth="1"/>
    <col min="7434" max="7434" width="5.77734375" style="12" customWidth="1"/>
    <col min="7435" max="7435" width="10.109375" style="12" customWidth="1"/>
    <col min="7436" max="7436" width="11.6640625" style="12" customWidth="1"/>
    <col min="7437" max="7437" width="10.109375" style="12" customWidth="1"/>
    <col min="7438" max="7438" width="16.44140625" style="12" customWidth="1"/>
    <col min="7439" max="7675" width="11.33203125" style="12"/>
    <col min="7676" max="7676" width="8.6640625" style="12" customWidth="1"/>
    <col min="7677" max="7677" width="82.109375" style="12" customWidth="1"/>
    <col min="7678" max="7678" width="78.6640625" style="12" customWidth="1"/>
    <col min="7679" max="7682" width="6.109375" style="12" customWidth="1"/>
    <col min="7683" max="7683" width="2.6640625" style="12" customWidth="1"/>
    <col min="7684" max="7684" width="18.33203125" style="12" customWidth="1"/>
    <col min="7685" max="7685" width="15.109375" style="12" customWidth="1"/>
    <col min="7686" max="7686" width="28.109375" style="12" customWidth="1"/>
    <col min="7687" max="7687" width="7.33203125" style="12" customWidth="1"/>
    <col min="7688" max="7688" width="2.33203125" style="12" customWidth="1"/>
    <col min="7689" max="7689" width="8" style="12" customWidth="1"/>
    <col min="7690" max="7690" width="5.77734375" style="12" customWidth="1"/>
    <col min="7691" max="7691" width="10.109375" style="12" customWidth="1"/>
    <col min="7692" max="7692" width="11.6640625" style="12" customWidth="1"/>
    <col min="7693" max="7693" width="10.109375" style="12" customWidth="1"/>
    <col min="7694" max="7694" width="16.44140625" style="12" customWidth="1"/>
    <col min="7695" max="7931" width="11.33203125" style="12"/>
    <col min="7932" max="7932" width="8.6640625" style="12" customWidth="1"/>
    <col min="7933" max="7933" width="82.109375" style="12" customWidth="1"/>
    <col min="7934" max="7934" width="78.6640625" style="12" customWidth="1"/>
    <col min="7935" max="7938" width="6.109375" style="12" customWidth="1"/>
    <col min="7939" max="7939" width="2.6640625" style="12" customWidth="1"/>
    <col min="7940" max="7940" width="18.33203125" style="12" customWidth="1"/>
    <col min="7941" max="7941" width="15.109375" style="12" customWidth="1"/>
    <col min="7942" max="7942" width="28.109375" style="12" customWidth="1"/>
    <col min="7943" max="7943" width="7.33203125" style="12" customWidth="1"/>
    <col min="7944" max="7944" width="2.33203125" style="12" customWidth="1"/>
    <col min="7945" max="7945" width="8" style="12" customWidth="1"/>
    <col min="7946" max="7946" width="5.77734375" style="12" customWidth="1"/>
    <col min="7947" max="7947" width="10.109375" style="12" customWidth="1"/>
    <col min="7948" max="7948" width="11.6640625" style="12" customWidth="1"/>
    <col min="7949" max="7949" width="10.109375" style="12" customWidth="1"/>
    <col min="7950" max="7950" width="16.44140625" style="12" customWidth="1"/>
    <col min="7951" max="8187" width="11.33203125" style="12"/>
    <col min="8188" max="8188" width="8.6640625" style="12" customWidth="1"/>
    <col min="8189" max="8189" width="82.109375" style="12" customWidth="1"/>
    <col min="8190" max="8190" width="78.6640625" style="12" customWidth="1"/>
    <col min="8191" max="8194" width="6.109375" style="12" customWidth="1"/>
    <col min="8195" max="8195" width="2.6640625" style="12" customWidth="1"/>
    <col min="8196" max="8196" width="18.33203125" style="12" customWidth="1"/>
    <col min="8197" max="8197" width="15.109375" style="12" customWidth="1"/>
    <col min="8198" max="8198" width="28.109375" style="12" customWidth="1"/>
    <col min="8199" max="8199" width="7.33203125" style="12" customWidth="1"/>
    <col min="8200" max="8200" width="2.33203125" style="12" customWidth="1"/>
    <col min="8201" max="8201" width="8" style="12" customWidth="1"/>
    <col min="8202" max="8202" width="5.77734375" style="12" customWidth="1"/>
    <col min="8203" max="8203" width="10.109375" style="12" customWidth="1"/>
    <col min="8204" max="8204" width="11.6640625" style="12" customWidth="1"/>
    <col min="8205" max="8205" width="10.109375" style="12" customWidth="1"/>
    <col min="8206" max="8206" width="16.44140625" style="12" customWidth="1"/>
    <col min="8207" max="8443" width="11.33203125" style="12"/>
    <col min="8444" max="8444" width="8.6640625" style="12" customWidth="1"/>
    <col min="8445" max="8445" width="82.109375" style="12" customWidth="1"/>
    <col min="8446" max="8446" width="78.6640625" style="12" customWidth="1"/>
    <col min="8447" max="8450" width="6.109375" style="12" customWidth="1"/>
    <col min="8451" max="8451" width="2.6640625" style="12" customWidth="1"/>
    <col min="8452" max="8452" width="18.33203125" style="12" customWidth="1"/>
    <col min="8453" max="8453" width="15.109375" style="12" customWidth="1"/>
    <col min="8454" max="8454" width="28.109375" style="12" customWidth="1"/>
    <col min="8455" max="8455" width="7.33203125" style="12" customWidth="1"/>
    <col min="8456" max="8456" width="2.33203125" style="12" customWidth="1"/>
    <col min="8457" max="8457" width="8" style="12" customWidth="1"/>
    <col min="8458" max="8458" width="5.77734375" style="12" customWidth="1"/>
    <col min="8459" max="8459" width="10.109375" style="12" customWidth="1"/>
    <col min="8460" max="8460" width="11.6640625" style="12" customWidth="1"/>
    <col min="8461" max="8461" width="10.109375" style="12" customWidth="1"/>
    <col min="8462" max="8462" width="16.44140625" style="12" customWidth="1"/>
    <col min="8463" max="8699" width="11.33203125" style="12"/>
    <col min="8700" max="8700" width="8.6640625" style="12" customWidth="1"/>
    <col min="8701" max="8701" width="82.109375" style="12" customWidth="1"/>
    <col min="8702" max="8702" width="78.6640625" style="12" customWidth="1"/>
    <col min="8703" max="8706" width="6.109375" style="12" customWidth="1"/>
    <col min="8707" max="8707" width="2.6640625" style="12" customWidth="1"/>
    <col min="8708" max="8708" width="18.33203125" style="12" customWidth="1"/>
    <col min="8709" max="8709" width="15.109375" style="12" customWidth="1"/>
    <col min="8710" max="8710" width="28.109375" style="12" customWidth="1"/>
    <col min="8711" max="8711" width="7.33203125" style="12" customWidth="1"/>
    <col min="8712" max="8712" width="2.33203125" style="12" customWidth="1"/>
    <col min="8713" max="8713" width="8" style="12" customWidth="1"/>
    <col min="8714" max="8714" width="5.77734375" style="12" customWidth="1"/>
    <col min="8715" max="8715" width="10.109375" style="12" customWidth="1"/>
    <col min="8716" max="8716" width="11.6640625" style="12" customWidth="1"/>
    <col min="8717" max="8717" width="10.109375" style="12" customWidth="1"/>
    <col min="8718" max="8718" width="16.44140625" style="12" customWidth="1"/>
    <col min="8719" max="8955" width="11.33203125" style="12"/>
    <col min="8956" max="8956" width="8.6640625" style="12" customWidth="1"/>
    <col min="8957" max="8957" width="82.109375" style="12" customWidth="1"/>
    <col min="8958" max="8958" width="78.6640625" style="12" customWidth="1"/>
    <col min="8959" max="8962" width="6.109375" style="12" customWidth="1"/>
    <col min="8963" max="8963" width="2.6640625" style="12" customWidth="1"/>
    <col min="8964" max="8964" width="18.33203125" style="12" customWidth="1"/>
    <col min="8965" max="8965" width="15.109375" style="12" customWidth="1"/>
    <col min="8966" max="8966" width="28.109375" style="12" customWidth="1"/>
    <col min="8967" max="8967" width="7.33203125" style="12" customWidth="1"/>
    <col min="8968" max="8968" width="2.33203125" style="12" customWidth="1"/>
    <col min="8969" max="8969" width="8" style="12" customWidth="1"/>
    <col min="8970" max="8970" width="5.77734375" style="12" customWidth="1"/>
    <col min="8971" max="8971" width="10.109375" style="12" customWidth="1"/>
    <col min="8972" max="8972" width="11.6640625" style="12" customWidth="1"/>
    <col min="8973" max="8973" width="10.109375" style="12" customWidth="1"/>
    <col min="8974" max="8974" width="16.44140625" style="12" customWidth="1"/>
    <col min="8975" max="9211" width="11.33203125" style="12"/>
    <col min="9212" max="9212" width="8.6640625" style="12" customWidth="1"/>
    <col min="9213" max="9213" width="82.109375" style="12" customWidth="1"/>
    <col min="9214" max="9214" width="78.6640625" style="12" customWidth="1"/>
    <col min="9215" max="9218" width="6.109375" style="12" customWidth="1"/>
    <col min="9219" max="9219" width="2.6640625" style="12" customWidth="1"/>
    <col min="9220" max="9220" width="18.33203125" style="12" customWidth="1"/>
    <col min="9221" max="9221" width="15.109375" style="12" customWidth="1"/>
    <col min="9222" max="9222" width="28.109375" style="12" customWidth="1"/>
    <col min="9223" max="9223" width="7.33203125" style="12" customWidth="1"/>
    <col min="9224" max="9224" width="2.33203125" style="12" customWidth="1"/>
    <col min="9225" max="9225" width="8" style="12" customWidth="1"/>
    <col min="9226" max="9226" width="5.77734375" style="12" customWidth="1"/>
    <col min="9227" max="9227" width="10.109375" style="12" customWidth="1"/>
    <col min="9228" max="9228" width="11.6640625" style="12" customWidth="1"/>
    <col min="9229" max="9229" width="10.109375" style="12" customWidth="1"/>
    <col min="9230" max="9230" width="16.44140625" style="12" customWidth="1"/>
    <col min="9231" max="9467" width="11.33203125" style="12"/>
    <col min="9468" max="9468" width="8.6640625" style="12" customWidth="1"/>
    <col min="9469" max="9469" width="82.109375" style="12" customWidth="1"/>
    <col min="9470" max="9470" width="78.6640625" style="12" customWidth="1"/>
    <col min="9471" max="9474" width="6.109375" style="12" customWidth="1"/>
    <col min="9475" max="9475" width="2.6640625" style="12" customWidth="1"/>
    <col min="9476" max="9476" width="18.33203125" style="12" customWidth="1"/>
    <col min="9477" max="9477" width="15.109375" style="12" customWidth="1"/>
    <col min="9478" max="9478" width="28.109375" style="12" customWidth="1"/>
    <col min="9479" max="9479" width="7.33203125" style="12" customWidth="1"/>
    <col min="9480" max="9480" width="2.33203125" style="12" customWidth="1"/>
    <col min="9481" max="9481" width="8" style="12" customWidth="1"/>
    <col min="9482" max="9482" width="5.77734375" style="12" customWidth="1"/>
    <col min="9483" max="9483" width="10.109375" style="12" customWidth="1"/>
    <col min="9484" max="9484" width="11.6640625" style="12" customWidth="1"/>
    <col min="9485" max="9485" width="10.109375" style="12" customWidth="1"/>
    <col min="9486" max="9486" width="16.44140625" style="12" customWidth="1"/>
    <col min="9487" max="9723" width="11.33203125" style="12"/>
    <col min="9724" max="9724" width="8.6640625" style="12" customWidth="1"/>
    <col min="9725" max="9725" width="82.109375" style="12" customWidth="1"/>
    <col min="9726" max="9726" width="78.6640625" style="12" customWidth="1"/>
    <col min="9727" max="9730" width="6.109375" style="12" customWidth="1"/>
    <col min="9731" max="9731" width="2.6640625" style="12" customWidth="1"/>
    <col min="9732" max="9732" width="18.33203125" style="12" customWidth="1"/>
    <col min="9733" max="9733" width="15.109375" style="12" customWidth="1"/>
    <col min="9734" max="9734" width="28.109375" style="12" customWidth="1"/>
    <col min="9735" max="9735" width="7.33203125" style="12" customWidth="1"/>
    <col min="9736" max="9736" width="2.33203125" style="12" customWidth="1"/>
    <col min="9737" max="9737" width="8" style="12" customWidth="1"/>
    <col min="9738" max="9738" width="5.77734375" style="12" customWidth="1"/>
    <col min="9739" max="9739" width="10.109375" style="12" customWidth="1"/>
    <col min="9740" max="9740" width="11.6640625" style="12" customWidth="1"/>
    <col min="9741" max="9741" width="10.109375" style="12" customWidth="1"/>
    <col min="9742" max="9742" width="16.44140625" style="12" customWidth="1"/>
    <col min="9743" max="9979" width="11.33203125" style="12"/>
    <col min="9980" max="9980" width="8.6640625" style="12" customWidth="1"/>
    <col min="9981" max="9981" width="82.109375" style="12" customWidth="1"/>
    <col min="9982" max="9982" width="78.6640625" style="12" customWidth="1"/>
    <col min="9983" max="9986" width="6.109375" style="12" customWidth="1"/>
    <col min="9987" max="9987" width="2.6640625" style="12" customWidth="1"/>
    <col min="9988" max="9988" width="18.33203125" style="12" customWidth="1"/>
    <col min="9989" max="9989" width="15.109375" style="12" customWidth="1"/>
    <col min="9990" max="9990" width="28.109375" style="12" customWidth="1"/>
    <col min="9991" max="9991" width="7.33203125" style="12" customWidth="1"/>
    <col min="9992" max="9992" width="2.33203125" style="12" customWidth="1"/>
    <col min="9993" max="9993" width="8" style="12" customWidth="1"/>
    <col min="9994" max="9994" width="5.77734375" style="12" customWidth="1"/>
    <col min="9995" max="9995" width="10.109375" style="12" customWidth="1"/>
    <col min="9996" max="9996" width="11.6640625" style="12" customWidth="1"/>
    <col min="9997" max="9997" width="10.109375" style="12" customWidth="1"/>
    <col min="9998" max="9998" width="16.44140625" style="12" customWidth="1"/>
    <col min="9999" max="10235" width="11.33203125" style="12"/>
    <col min="10236" max="10236" width="8.6640625" style="12" customWidth="1"/>
    <col min="10237" max="10237" width="82.109375" style="12" customWidth="1"/>
    <col min="10238" max="10238" width="78.6640625" style="12" customWidth="1"/>
    <col min="10239" max="10242" width="6.109375" style="12" customWidth="1"/>
    <col min="10243" max="10243" width="2.6640625" style="12" customWidth="1"/>
    <col min="10244" max="10244" width="18.33203125" style="12" customWidth="1"/>
    <col min="10245" max="10245" width="15.109375" style="12" customWidth="1"/>
    <col min="10246" max="10246" width="28.109375" style="12" customWidth="1"/>
    <col min="10247" max="10247" width="7.33203125" style="12" customWidth="1"/>
    <col min="10248" max="10248" width="2.33203125" style="12" customWidth="1"/>
    <col min="10249" max="10249" width="8" style="12" customWidth="1"/>
    <col min="10250" max="10250" width="5.77734375" style="12" customWidth="1"/>
    <col min="10251" max="10251" width="10.109375" style="12" customWidth="1"/>
    <col min="10252" max="10252" width="11.6640625" style="12" customWidth="1"/>
    <col min="10253" max="10253" width="10.109375" style="12" customWidth="1"/>
    <col min="10254" max="10254" width="16.44140625" style="12" customWidth="1"/>
    <col min="10255" max="10491" width="11.33203125" style="12"/>
    <col min="10492" max="10492" width="8.6640625" style="12" customWidth="1"/>
    <col min="10493" max="10493" width="82.109375" style="12" customWidth="1"/>
    <col min="10494" max="10494" width="78.6640625" style="12" customWidth="1"/>
    <col min="10495" max="10498" width="6.109375" style="12" customWidth="1"/>
    <col min="10499" max="10499" width="2.6640625" style="12" customWidth="1"/>
    <col min="10500" max="10500" width="18.33203125" style="12" customWidth="1"/>
    <col min="10501" max="10501" width="15.109375" style="12" customWidth="1"/>
    <col min="10502" max="10502" width="28.109375" style="12" customWidth="1"/>
    <col min="10503" max="10503" width="7.33203125" style="12" customWidth="1"/>
    <col min="10504" max="10504" width="2.33203125" style="12" customWidth="1"/>
    <col min="10505" max="10505" width="8" style="12" customWidth="1"/>
    <col min="10506" max="10506" width="5.77734375" style="12" customWidth="1"/>
    <col min="10507" max="10507" width="10.109375" style="12" customWidth="1"/>
    <col min="10508" max="10508" width="11.6640625" style="12" customWidth="1"/>
    <col min="10509" max="10509" width="10.109375" style="12" customWidth="1"/>
    <col min="10510" max="10510" width="16.44140625" style="12" customWidth="1"/>
    <col min="10511" max="10747" width="11.33203125" style="12"/>
    <col min="10748" max="10748" width="8.6640625" style="12" customWidth="1"/>
    <col min="10749" max="10749" width="82.109375" style="12" customWidth="1"/>
    <col min="10750" max="10750" width="78.6640625" style="12" customWidth="1"/>
    <col min="10751" max="10754" width="6.109375" style="12" customWidth="1"/>
    <col min="10755" max="10755" width="2.6640625" style="12" customWidth="1"/>
    <col min="10756" max="10756" width="18.33203125" style="12" customWidth="1"/>
    <col min="10757" max="10757" width="15.109375" style="12" customWidth="1"/>
    <col min="10758" max="10758" width="28.109375" style="12" customWidth="1"/>
    <col min="10759" max="10759" width="7.33203125" style="12" customWidth="1"/>
    <col min="10760" max="10760" width="2.33203125" style="12" customWidth="1"/>
    <col min="10761" max="10761" width="8" style="12" customWidth="1"/>
    <col min="10762" max="10762" width="5.77734375" style="12" customWidth="1"/>
    <col min="10763" max="10763" width="10.109375" style="12" customWidth="1"/>
    <col min="10764" max="10764" width="11.6640625" style="12" customWidth="1"/>
    <col min="10765" max="10765" width="10.109375" style="12" customWidth="1"/>
    <col min="10766" max="10766" width="16.44140625" style="12" customWidth="1"/>
    <col min="10767" max="11003" width="11.33203125" style="12"/>
    <col min="11004" max="11004" width="8.6640625" style="12" customWidth="1"/>
    <col min="11005" max="11005" width="82.109375" style="12" customWidth="1"/>
    <col min="11006" max="11006" width="78.6640625" style="12" customWidth="1"/>
    <col min="11007" max="11010" width="6.109375" style="12" customWidth="1"/>
    <col min="11011" max="11011" width="2.6640625" style="12" customWidth="1"/>
    <col min="11012" max="11012" width="18.33203125" style="12" customWidth="1"/>
    <col min="11013" max="11013" width="15.109375" style="12" customWidth="1"/>
    <col min="11014" max="11014" width="28.109375" style="12" customWidth="1"/>
    <col min="11015" max="11015" width="7.33203125" style="12" customWidth="1"/>
    <col min="11016" max="11016" width="2.33203125" style="12" customWidth="1"/>
    <col min="11017" max="11017" width="8" style="12" customWidth="1"/>
    <col min="11018" max="11018" width="5.77734375" style="12" customWidth="1"/>
    <col min="11019" max="11019" width="10.109375" style="12" customWidth="1"/>
    <col min="11020" max="11020" width="11.6640625" style="12" customWidth="1"/>
    <col min="11021" max="11021" width="10.109375" style="12" customWidth="1"/>
    <col min="11022" max="11022" width="16.44140625" style="12" customWidth="1"/>
    <col min="11023" max="11259" width="11.33203125" style="12"/>
    <col min="11260" max="11260" width="8.6640625" style="12" customWidth="1"/>
    <col min="11261" max="11261" width="82.109375" style="12" customWidth="1"/>
    <col min="11262" max="11262" width="78.6640625" style="12" customWidth="1"/>
    <col min="11263" max="11266" width="6.109375" style="12" customWidth="1"/>
    <col min="11267" max="11267" width="2.6640625" style="12" customWidth="1"/>
    <col min="11268" max="11268" width="18.33203125" style="12" customWidth="1"/>
    <col min="11269" max="11269" width="15.109375" style="12" customWidth="1"/>
    <col min="11270" max="11270" width="28.109375" style="12" customWidth="1"/>
    <col min="11271" max="11271" width="7.33203125" style="12" customWidth="1"/>
    <col min="11272" max="11272" width="2.33203125" style="12" customWidth="1"/>
    <col min="11273" max="11273" width="8" style="12" customWidth="1"/>
    <col min="11274" max="11274" width="5.77734375" style="12" customWidth="1"/>
    <col min="11275" max="11275" width="10.109375" style="12" customWidth="1"/>
    <col min="11276" max="11276" width="11.6640625" style="12" customWidth="1"/>
    <col min="11277" max="11277" width="10.109375" style="12" customWidth="1"/>
    <col min="11278" max="11278" width="16.44140625" style="12" customWidth="1"/>
    <col min="11279" max="11515" width="11.33203125" style="12"/>
    <col min="11516" max="11516" width="8.6640625" style="12" customWidth="1"/>
    <col min="11517" max="11517" width="82.109375" style="12" customWidth="1"/>
    <col min="11518" max="11518" width="78.6640625" style="12" customWidth="1"/>
    <col min="11519" max="11522" width="6.109375" style="12" customWidth="1"/>
    <col min="11523" max="11523" width="2.6640625" style="12" customWidth="1"/>
    <col min="11524" max="11524" width="18.33203125" style="12" customWidth="1"/>
    <col min="11525" max="11525" width="15.109375" style="12" customWidth="1"/>
    <col min="11526" max="11526" width="28.109375" style="12" customWidth="1"/>
    <col min="11527" max="11527" width="7.33203125" style="12" customWidth="1"/>
    <col min="11528" max="11528" width="2.33203125" style="12" customWidth="1"/>
    <col min="11529" max="11529" width="8" style="12" customWidth="1"/>
    <col min="11530" max="11530" width="5.77734375" style="12" customWidth="1"/>
    <col min="11531" max="11531" width="10.109375" style="12" customWidth="1"/>
    <col min="11532" max="11532" width="11.6640625" style="12" customWidth="1"/>
    <col min="11533" max="11533" width="10.109375" style="12" customWidth="1"/>
    <col min="11534" max="11534" width="16.44140625" style="12" customWidth="1"/>
    <col min="11535" max="11771" width="11.33203125" style="12"/>
    <col min="11772" max="11772" width="8.6640625" style="12" customWidth="1"/>
    <col min="11773" max="11773" width="82.109375" style="12" customWidth="1"/>
    <col min="11774" max="11774" width="78.6640625" style="12" customWidth="1"/>
    <col min="11775" max="11778" width="6.109375" style="12" customWidth="1"/>
    <col min="11779" max="11779" width="2.6640625" style="12" customWidth="1"/>
    <col min="11780" max="11780" width="18.33203125" style="12" customWidth="1"/>
    <col min="11781" max="11781" width="15.109375" style="12" customWidth="1"/>
    <col min="11782" max="11782" width="28.109375" style="12" customWidth="1"/>
    <col min="11783" max="11783" width="7.33203125" style="12" customWidth="1"/>
    <col min="11784" max="11784" width="2.33203125" style="12" customWidth="1"/>
    <col min="11785" max="11785" width="8" style="12" customWidth="1"/>
    <col min="11786" max="11786" width="5.77734375" style="12" customWidth="1"/>
    <col min="11787" max="11787" width="10.109375" style="12" customWidth="1"/>
    <col min="11788" max="11788" width="11.6640625" style="12" customWidth="1"/>
    <col min="11789" max="11789" width="10.109375" style="12" customWidth="1"/>
    <col min="11790" max="11790" width="16.44140625" style="12" customWidth="1"/>
    <col min="11791" max="12027" width="11.33203125" style="12"/>
    <col min="12028" max="12028" width="8.6640625" style="12" customWidth="1"/>
    <col min="12029" max="12029" width="82.109375" style="12" customWidth="1"/>
    <col min="12030" max="12030" width="78.6640625" style="12" customWidth="1"/>
    <col min="12031" max="12034" width="6.109375" style="12" customWidth="1"/>
    <col min="12035" max="12035" width="2.6640625" style="12" customWidth="1"/>
    <col min="12036" max="12036" width="18.33203125" style="12" customWidth="1"/>
    <col min="12037" max="12037" width="15.109375" style="12" customWidth="1"/>
    <col min="12038" max="12038" width="28.109375" style="12" customWidth="1"/>
    <col min="12039" max="12039" width="7.33203125" style="12" customWidth="1"/>
    <col min="12040" max="12040" width="2.33203125" style="12" customWidth="1"/>
    <col min="12041" max="12041" width="8" style="12" customWidth="1"/>
    <col min="12042" max="12042" width="5.77734375" style="12" customWidth="1"/>
    <col min="12043" max="12043" width="10.109375" style="12" customWidth="1"/>
    <col min="12044" max="12044" width="11.6640625" style="12" customWidth="1"/>
    <col min="12045" max="12045" width="10.109375" style="12" customWidth="1"/>
    <col min="12046" max="12046" width="16.44140625" style="12" customWidth="1"/>
    <col min="12047" max="12283" width="11.33203125" style="12"/>
    <col min="12284" max="12284" width="8.6640625" style="12" customWidth="1"/>
    <col min="12285" max="12285" width="82.109375" style="12" customWidth="1"/>
    <col min="12286" max="12286" width="78.6640625" style="12" customWidth="1"/>
    <col min="12287" max="12290" width="6.109375" style="12" customWidth="1"/>
    <col min="12291" max="12291" width="2.6640625" style="12" customWidth="1"/>
    <col min="12292" max="12292" width="18.33203125" style="12" customWidth="1"/>
    <col min="12293" max="12293" width="15.109375" style="12" customWidth="1"/>
    <col min="12294" max="12294" width="28.109375" style="12" customWidth="1"/>
    <col min="12295" max="12295" width="7.33203125" style="12" customWidth="1"/>
    <col min="12296" max="12296" width="2.33203125" style="12" customWidth="1"/>
    <col min="12297" max="12297" width="8" style="12" customWidth="1"/>
    <col min="12298" max="12298" width="5.77734375" style="12" customWidth="1"/>
    <col min="12299" max="12299" width="10.109375" style="12" customWidth="1"/>
    <col min="12300" max="12300" width="11.6640625" style="12" customWidth="1"/>
    <col min="12301" max="12301" width="10.109375" style="12" customWidth="1"/>
    <col min="12302" max="12302" width="16.44140625" style="12" customWidth="1"/>
    <col min="12303" max="12539" width="11.33203125" style="12"/>
    <col min="12540" max="12540" width="8.6640625" style="12" customWidth="1"/>
    <col min="12541" max="12541" width="82.109375" style="12" customWidth="1"/>
    <col min="12542" max="12542" width="78.6640625" style="12" customWidth="1"/>
    <col min="12543" max="12546" width="6.109375" style="12" customWidth="1"/>
    <col min="12547" max="12547" width="2.6640625" style="12" customWidth="1"/>
    <col min="12548" max="12548" width="18.33203125" style="12" customWidth="1"/>
    <col min="12549" max="12549" width="15.109375" style="12" customWidth="1"/>
    <col min="12550" max="12550" width="28.109375" style="12" customWidth="1"/>
    <col min="12551" max="12551" width="7.33203125" style="12" customWidth="1"/>
    <col min="12552" max="12552" width="2.33203125" style="12" customWidth="1"/>
    <col min="12553" max="12553" width="8" style="12" customWidth="1"/>
    <col min="12554" max="12554" width="5.77734375" style="12" customWidth="1"/>
    <col min="12555" max="12555" width="10.109375" style="12" customWidth="1"/>
    <col min="12556" max="12556" width="11.6640625" style="12" customWidth="1"/>
    <col min="12557" max="12557" width="10.109375" style="12" customWidth="1"/>
    <col min="12558" max="12558" width="16.44140625" style="12" customWidth="1"/>
    <col min="12559" max="12795" width="11.33203125" style="12"/>
    <col min="12796" max="12796" width="8.6640625" style="12" customWidth="1"/>
    <col min="12797" max="12797" width="82.109375" style="12" customWidth="1"/>
    <col min="12798" max="12798" width="78.6640625" style="12" customWidth="1"/>
    <col min="12799" max="12802" width="6.109375" style="12" customWidth="1"/>
    <col min="12803" max="12803" width="2.6640625" style="12" customWidth="1"/>
    <col min="12804" max="12804" width="18.33203125" style="12" customWidth="1"/>
    <col min="12805" max="12805" width="15.109375" style="12" customWidth="1"/>
    <col min="12806" max="12806" width="28.109375" style="12" customWidth="1"/>
    <col min="12807" max="12807" width="7.33203125" style="12" customWidth="1"/>
    <col min="12808" max="12808" width="2.33203125" style="12" customWidth="1"/>
    <col min="12809" max="12809" width="8" style="12" customWidth="1"/>
    <col min="12810" max="12810" width="5.77734375" style="12" customWidth="1"/>
    <col min="12811" max="12811" width="10.109375" style="12" customWidth="1"/>
    <col min="12812" max="12812" width="11.6640625" style="12" customWidth="1"/>
    <col min="12813" max="12813" width="10.109375" style="12" customWidth="1"/>
    <col min="12814" max="12814" width="16.44140625" style="12" customWidth="1"/>
    <col min="12815" max="13051" width="11.33203125" style="12"/>
    <col min="13052" max="13052" width="8.6640625" style="12" customWidth="1"/>
    <col min="13053" max="13053" width="82.109375" style="12" customWidth="1"/>
    <col min="13054" max="13054" width="78.6640625" style="12" customWidth="1"/>
    <col min="13055" max="13058" width="6.109375" style="12" customWidth="1"/>
    <col min="13059" max="13059" width="2.6640625" style="12" customWidth="1"/>
    <col min="13060" max="13060" width="18.33203125" style="12" customWidth="1"/>
    <col min="13061" max="13061" width="15.109375" style="12" customWidth="1"/>
    <col min="13062" max="13062" width="28.109375" style="12" customWidth="1"/>
    <col min="13063" max="13063" width="7.33203125" style="12" customWidth="1"/>
    <col min="13064" max="13064" width="2.33203125" style="12" customWidth="1"/>
    <col min="13065" max="13065" width="8" style="12" customWidth="1"/>
    <col min="13066" max="13066" width="5.77734375" style="12" customWidth="1"/>
    <col min="13067" max="13067" width="10.109375" style="12" customWidth="1"/>
    <col min="13068" max="13068" width="11.6640625" style="12" customWidth="1"/>
    <col min="13069" max="13069" width="10.109375" style="12" customWidth="1"/>
    <col min="13070" max="13070" width="16.44140625" style="12" customWidth="1"/>
    <col min="13071" max="13307" width="11.33203125" style="12"/>
    <col min="13308" max="13308" width="8.6640625" style="12" customWidth="1"/>
    <col min="13309" max="13309" width="82.109375" style="12" customWidth="1"/>
    <col min="13310" max="13310" width="78.6640625" style="12" customWidth="1"/>
    <col min="13311" max="13314" width="6.109375" style="12" customWidth="1"/>
    <col min="13315" max="13315" width="2.6640625" style="12" customWidth="1"/>
    <col min="13316" max="13316" width="18.33203125" style="12" customWidth="1"/>
    <col min="13317" max="13317" width="15.109375" style="12" customWidth="1"/>
    <col min="13318" max="13318" width="28.109375" style="12" customWidth="1"/>
    <col min="13319" max="13319" width="7.33203125" style="12" customWidth="1"/>
    <col min="13320" max="13320" width="2.33203125" style="12" customWidth="1"/>
    <col min="13321" max="13321" width="8" style="12" customWidth="1"/>
    <col min="13322" max="13322" width="5.77734375" style="12" customWidth="1"/>
    <col min="13323" max="13323" width="10.109375" style="12" customWidth="1"/>
    <col min="13324" max="13324" width="11.6640625" style="12" customWidth="1"/>
    <col min="13325" max="13325" width="10.109375" style="12" customWidth="1"/>
    <col min="13326" max="13326" width="16.44140625" style="12" customWidth="1"/>
    <col min="13327" max="13563" width="11.33203125" style="12"/>
    <col min="13564" max="13564" width="8.6640625" style="12" customWidth="1"/>
    <col min="13565" max="13565" width="82.109375" style="12" customWidth="1"/>
    <col min="13566" max="13566" width="78.6640625" style="12" customWidth="1"/>
    <col min="13567" max="13570" width="6.109375" style="12" customWidth="1"/>
    <col min="13571" max="13571" width="2.6640625" style="12" customWidth="1"/>
    <col min="13572" max="13572" width="18.33203125" style="12" customWidth="1"/>
    <col min="13573" max="13573" width="15.109375" style="12" customWidth="1"/>
    <col min="13574" max="13574" width="28.109375" style="12" customWidth="1"/>
    <col min="13575" max="13575" width="7.33203125" style="12" customWidth="1"/>
    <col min="13576" max="13576" width="2.33203125" style="12" customWidth="1"/>
    <col min="13577" max="13577" width="8" style="12" customWidth="1"/>
    <col min="13578" max="13578" width="5.77734375" style="12" customWidth="1"/>
    <col min="13579" max="13579" width="10.109375" style="12" customWidth="1"/>
    <col min="13580" max="13580" width="11.6640625" style="12" customWidth="1"/>
    <col min="13581" max="13581" width="10.109375" style="12" customWidth="1"/>
    <col min="13582" max="13582" width="16.44140625" style="12" customWidth="1"/>
    <col min="13583" max="13819" width="11.33203125" style="12"/>
    <col min="13820" max="13820" width="8.6640625" style="12" customWidth="1"/>
    <col min="13821" max="13821" width="82.109375" style="12" customWidth="1"/>
    <col min="13822" max="13822" width="78.6640625" style="12" customWidth="1"/>
    <col min="13823" max="13826" width="6.109375" style="12" customWidth="1"/>
    <col min="13827" max="13827" width="2.6640625" style="12" customWidth="1"/>
    <col min="13828" max="13828" width="18.33203125" style="12" customWidth="1"/>
    <col min="13829" max="13829" width="15.109375" style="12" customWidth="1"/>
    <col min="13830" max="13830" width="28.109375" style="12" customWidth="1"/>
    <col min="13831" max="13831" width="7.33203125" style="12" customWidth="1"/>
    <col min="13832" max="13832" width="2.33203125" style="12" customWidth="1"/>
    <col min="13833" max="13833" width="8" style="12" customWidth="1"/>
    <col min="13834" max="13834" width="5.77734375" style="12" customWidth="1"/>
    <col min="13835" max="13835" width="10.109375" style="12" customWidth="1"/>
    <col min="13836" max="13836" width="11.6640625" style="12" customWidth="1"/>
    <col min="13837" max="13837" width="10.109375" style="12" customWidth="1"/>
    <col min="13838" max="13838" width="16.44140625" style="12" customWidth="1"/>
    <col min="13839" max="14075" width="11.33203125" style="12"/>
    <col min="14076" max="14076" width="8.6640625" style="12" customWidth="1"/>
    <col min="14077" max="14077" width="82.109375" style="12" customWidth="1"/>
    <col min="14078" max="14078" width="78.6640625" style="12" customWidth="1"/>
    <col min="14079" max="14082" width="6.109375" style="12" customWidth="1"/>
    <col min="14083" max="14083" width="2.6640625" style="12" customWidth="1"/>
    <col min="14084" max="14084" width="18.33203125" style="12" customWidth="1"/>
    <col min="14085" max="14085" width="15.109375" style="12" customWidth="1"/>
    <col min="14086" max="14086" width="28.109375" style="12" customWidth="1"/>
    <col min="14087" max="14087" width="7.33203125" style="12" customWidth="1"/>
    <col min="14088" max="14088" width="2.33203125" style="12" customWidth="1"/>
    <col min="14089" max="14089" width="8" style="12" customWidth="1"/>
    <col min="14090" max="14090" width="5.77734375" style="12" customWidth="1"/>
    <col min="14091" max="14091" width="10.109375" style="12" customWidth="1"/>
    <col min="14092" max="14092" width="11.6640625" style="12" customWidth="1"/>
    <col min="14093" max="14093" width="10.109375" style="12" customWidth="1"/>
    <col min="14094" max="14094" width="16.44140625" style="12" customWidth="1"/>
    <col min="14095" max="14331" width="11.33203125" style="12"/>
    <col min="14332" max="14332" width="8.6640625" style="12" customWidth="1"/>
    <col min="14333" max="14333" width="82.109375" style="12" customWidth="1"/>
    <col min="14334" max="14334" width="78.6640625" style="12" customWidth="1"/>
    <col min="14335" max="14338" width="6.109375" style="12" customWidth="1"/>
    <col min="14339" max="14339" width="2.6640625" style="12" customWidth="1"/>
    <col min="14340" max="14340" width="18.33203125" style="12" customWidth="1"/>
    <col min="14341" max="14341" width="15.109375" style="12" customWidth="1"/>
    <col min="14342" max="14342" width="28.109375" style="12" customWidth="1"/>
    <col min="14343" max="14343" width="7.33203125" style="12" customWidth="1"/>
    <col min="14344" max="14344" width="2.33203125" style="12" customWidth="1"/>
    <col min="14345" max="14345" width="8" style="12" customWidth="1"/>
    <col min="14346" max="14346" width="5.77734375" style="12" customWidth="1"/>
    <col min="14347" max="14347" width="10.109375" style="12" customWidth="1"/>
    <col min="14348" max="14348" width="11.6640625" style="12" customWidth="1"/>
    <col min="14349" max="14349" width="10.109375" style="12" customWidth="1"/>
    <col min="14350" max="14350" width="16.44140625" style="12" customWidth="1"/>
    <col min="14351" max="14587" width="11.33203125" style="12"/>
    <col min="14588" max="14588" width="8.6640625" style="12" customWidth="1"/>
    <col min="14589" max="14589" width="82.109375" style="12" customWidth="1"/>
    <col min="14590" max="14590" width="78.6640625" style="12" customWidth="1"/>
    <col min="14591" max="14594" width="6.109375" style="12" customWidth="1"/>
    <col min="14595" max="14595" width="2.6640625" style="12" customWidth="1"/>
    <col min="14596" max="14596" width="18.33203125" style="12" customWidth="1"/>
    <col min="14597" max="14597" width="15.109375" style="12" customWidth="1"/>
    <col min="14598" max="14598" width="28.109375" style="12" customWidth="1"/>
    <col min="14599" max="14599" width="7.33203125" style="12" customWidth="1"/>
    <col min="14600" max="14600" width="2.33203125" style="12" customWidth="1"/>
    <col min="14601" max="14601" width="8" style="12" customWidth="1"/>
    <col min="14602" max="14602" width="5.77734375" style="12" customWidth="1"/>
    <col min="14603" max="14603" width="10.109375" style="12" customWidth="1"/>
    <col min="14604" max="14604" width="11.6640625" style="12" customWidth="1"/>
    <col min="14605" max="14605" width="10.109375" style="12" customWidth="1"/>
    <col min="14606" max="14606" width="16.44140625" style="12" customWidth="1"/>
    <col min="14607" max="14843" width="11.33203125" style="12"/>
    <col min="14844" max="14844" width="8.6640625" style="12" customWidth="1"/>
    <col min="14845" max="14845" width="82.109375" style="12" customWidth="1"/>
    <col min="14846" max="14846" width="78.6640625" style="12" customWidth="1"/>
    <col min="14847" max="14850" width="6.109375" style="12" customWidth="1"/>
    <col min="14851" max="14851" width="2.6640625" style="12" customWidth="1"/>
    <col min="14852" max="14852" width="18.33203125" style="12" customWidth="1"/>
    <col min="14853" max="14853" width="15.109375" style="12" customWidth="1"/>
    <col min="14854" max="14854" width="28.109375" style="12" customWidth="1"/>
    <col min="14855" max="14855" width="7.33203125" style="12" customWidth="1"/>
    <col min="14856" max="14856" width="2.33203125" style="12" customWidth="1"/>
    <col min="14857" max="14857" width="8" style="12" customWidth="1"/>
    <col min="14858" max="14858" width="5.77734375" style="12" customWidth="1"/>
    <col min="14859" max="14859" width="10.109375" style="12" customWidth="1"/>
    <col min="14860" max="14860" width="11.6640625" style="12" customWidth="1"/>
    <col min="14861" max="14861" width="10.109375" style="12" customWidth="1"/>
    <col min="14862" max="14862" width="16.44140625" style="12" customWidth="1"/>
    <col min="14863" max="15099" width="11.33203125" style="12"/>
    <col min="15100" max="15100" width="8.6640625" style="12" customWidth="1"/>
    <col min="15101" max="15101" width="82.109375" style="12" customWidth="1"/>
    <col min="15102" max="15102" width="78.6640625" style="12" customWidth="1"/>
    <col min="15103" max="15106" width="6.109375" style="12" customWidth="1"/>
    <col min="15107" max="15107" width="2.6640625" style="12" customWidth="1"/>
    <col min="15108" max="15108" width="18.33203125" style="12" customWidth="1"/>
    <col min="15109" max="15109" width="15.109375" style="12" customWidth="1"/>
    <col min="15110" max="15110" width="28.109375" style="12" customWidth="1"/>
    <col min="15111" max="15111" width="7.33203125" style="12" customWidth="1"/>
    <col min="15112" max="15112" width="2.33203125" style="12" customWidth="1"/>
    <col min="15113" max="15113" width="8" style="12" customWidth="1"/>
    <col min="15114" max="15114" width="5.77734375" style="12" customWidth="1"/>
    <col min="15115" max="15115" width="10.109375" style="12" customWidth="1"/>
    <col min="15116" max="15116" width="11.6640625" style="12" customWidth="1"/>
    <col min="15117" max="15117" width="10.109375" style="12" customWidth="1"/>
    <col min="15118" max="15118" width="16.44140625" style="12" customWidth="1"/>
    <col min="15119" max="15355" width="11.33203125" style="12"/>
    <col min="15356" max="15356" width="8.6640625" style="12" customWidth="1"/>
    <col min="15357" max="15357" width="82.109375" style="12" customWidth="1"/>
    <col min="15358" max="15358" width="78.6640625" style="12" customWidth="1"/>
    <col min="15359" max="15362" width="6.109375" style="12" customWidth="1"/>
    <col min="15363" max="15363" width="2.6640625" style="12" customWidth="1"/>
    <col min="15364" max="15364" width="18.33203125" style="12" customWidth="1"/>
    <col min="15365" max="15365" width="15.109375" style="12" customWidth="1"/>
    <col min="15366" max="15366" width="28.109375" style="12" customWidth="1"/>
    <col min="15367" max="15367" width="7.33203125" style="12" customWidth="1"/>
    <col min="15368" max="15368" width="2.33203125" style="12" customWidth="1"/>
    <col min="15369" max="15369" width="8" style="12" customWidth="1"/>
    <col min="15370" max="15370" width="5.77734375" style="12" customWidth="1"/>
    <col min="15371" max="15371" width="10.109375" style="12" customWidth="1"/>
    <col min="15372" max="15372" width="11.6640625" style="12" customWidth="1"/>
    <col min="15373" max="15373" width="10.109375" style="12" customWidth="1"/>
    <col min="15374" max="15374" width="16.44140625" style="12" customWidth="1"/>
    <col min="15375" max="15611" width="11.33203125" style="12"/>
    <col min="15612" max="15612" width="8.6640625" style="12" customWidth="1"/>
    <col min="15613" max="15613" width="82.109375" style="12" customWidth="1"/>
    <col min="15614" max="15614" width="78.6640625" style="12" customWidth="1"/>
    <col min="15615" max="15618" width="6.109375" style="12" customWidth="1"/>
    <col min="15619" max="15619" width="2.6640625" style="12" customWidth="1"/>
    <col min="15620" max="15620" width="18.33203125" style="12" customWidth="1"/>
    <col min="15621" max="15621" width="15.109375" style="12" customWidth="1"/>
    <col min="15622" max="15622" width="28.109375" style="12" customWidth="1"/>
    <col min="15623" max="15623" width="7.33203125" style="12" customWidth="1"/>
    <col min="15624" max="15624" width="2.33203125" style="12" customWidth="1"/>
    <col min="15625" max="15625" width="8" style="12" customWidth="1"/>
    <col min="15626" max="15626" width="5.77734375" style="12" customWidth="1"/>
    <col min="15627" max="15627" width="10.109375" style="12" customWidth="1"/>
    <col min="15628" max="15628" width="11.6640625" style="12" customWidth="1"/>
    <col min="15629" max="15629" width="10.109375" style="12" customWidth="1"/>
    <col min="15630" max="15630" width="16.44140625" style="12" customWidth="1"/>
    <col min="15631" max="15867" width="11.33203125" style="12"/>
    <col min="15868" max="15868" width="8.6640625" style="12" customWidth="1"/>
    <col min="15869" max="15869" width="82.109375" style="12" customWidth="1"/>
    <col min="15870" max="15870" width="78.6640625" style="12" customWidth="1"/>
    <col min="15871" max="15874" width="6.109375" style="12" customWidth="1"/>
    <col min="15875" max="15875" width="2.6640625" style="12" customWidth="1"/>
    <col min="15876" max="15876" width="18.33203125" style="12" customWidth="1"/>
    <col min="15877" max="15877" width="15.109375" style="12" customWidth="1"/>
    <col min="15878" max="15878" width="28.109375" style="12" customWidth="1"/>
    <col min="15879" max="15879" width="7.33203125" style="12" customWidth="1"/>
    <col min="15880" max="15880" width="2.33203125" style="12" customWidth="1"/>
    <col min="15881" max="15881" width="8" style="12" customWidth="1"/>
    <col min="15882" max="15882" width="5.77734375" style="12" customWidth="1"/>
    <col min="15883" max="15883" width="10.109375" style="12" customWidth="1"/>
    <col min="15884" max="15884" width="11.6640625" style="12" customWidth="1"/>
    <col min="15885" max="15885" width="10.109375" style="12" customWidth="1"/>
    <col min="15886" max="15886" width="16.44140625" style="12" customWidth="1"/>
    <col min="15887" max="16123" width="11.33203125" style="12"/>
    <col min="16124" max="16124" width="8.6640625" style="12" customWidth="1"/>
    <col min="16125" max="16125" width="82.109375" style="12" customWidth="1"/>
    <col min="16126" max="16126" width="78.6640625" style="12" customWidth="1"/>
    <col min="16127" max="16130" width="6.109375" style="12" customWidth="1"/>
    <col min="16131" max="16131" width="2.6640625" style="12" customWidth="1"/>
    <col min="16132" max="16132" width="18.33203125" style="12" customWidth="1"/>
    <col min="16133" max="16133" width="15.109375" style="12" customWidth="1"/>
    <col min="16134" max="16134" width="28.109375" style="12" customWidth="1"/>
    <col min="16135" max="16135" width="7.33203125" style="12" customWidth="1"/>
    <col min="16136" max="16136" width="2.33203125" style="12" customWidth="1"/>
    <col min="16137" max="16137" width="8" style="12" customWidth="1"/>
    <col min="16138" max="16138" width="5.77734375" style="12" customWidth="1"/>
    <col min="16139" max="16139" width="10.109375" style="12" customWidth="1"/>
    <col min="16140" max="16140" width="11.6640625" style="12" customWidth="1"/>
    <col min="16141" max="16141" width="10.109375" style="12" customWidth="1"/>
    <col min="16142" max="16142" width="16.44140625" style="12" customWidth="1"/>
    <col min="16143" max="16384" width="11.33203125" style="12"/>
  </cols>
  <sheetData>
    <row r="1" spans="1:21" s="1" customFormat="1" ht="27.75" customHeight="1" thickBot="1" x14ac:dyDescent="0.3">
      <c r="A1" s="129" t="s">
        <v>45</v>
      </c>
      <c r="B1" s="130"/>
      <c r="C1" s="130"/>
      <c r="D1" s="130"/>
      <c r="E1" s="130"/>
      <c r="F1" s="130"/>
      <c r="G1" s="130"/>
      <c r="H1" s="131"/>
      <c r="J1" s="2"/>
      <c r="K1" s="3"/>
      <c r="L1" s="4"/>
      <c r="M1" s="3"/>
      <c r="N1" s="5" t="s">
        <v>1</v>
      </c>
      <c r="O1" s="4"/>
      <c r="P1" s="5" t="s">
        <v>5</v>
      </c>
    </row>
    <row r="2" spans="1:21" ht="24" customHeight="1" thickBot="1" x14ac:dyDescent="0.3">
      <c r="A2" s="132" t="s">
        <v>0</v>
      </c>
      <c r="B2" s="133"/>
      <c r="C2" s="85" t="s">
        <v>49</v>
      </c>
      <c r="D2" s="79" t="s">
        <v>40</v>
      </c>
      <c r="E2" s="69">
        <v>0</v>
      </c>
      <c r="F2" s="70">
        <v>1</v>
      </c>
      <c r="G2" s="70">
        <v>2</v>
      </c>
      <c r="H2" s="71">
        <v>3</v>
      </c>
      <c r="I2" s="6"/>
      <c r="J2" s="53" t="s">
        <v>4</v>
      </c>
      <c r="K2" s="7"/>
      <c r="L2" s="43" t="s">
        <v>41</v>
      </c>
      <c r="M2" s="44"/>
      <c r="N2" s="45" t="s">
        <v>42</v>
      </c>
      <c r="O2" s="42" t="s">
        <v>43</v>
      </c>
      <c r="P2" s="11"/>
      <c r="R2" s="110" t="s">
        <v>57</v>
      </c>
      <c r="S2" s="116" t="s">
        <v>59</v>
      </c>
      <c r="T2" s="110" t="s">
        <v>58</v>
      </c>
    </row>
    <row r="3" spans="1:21" ht="30" customHeight="1" thickBot="1" x14ac:dyDescent="0.3">
      <c r="A3" s="54" t="s">
        <v>6</v>
      </c>
      <c r="B3" s="134" t="s">
        <v>7</v>
      </c>
      <c r="C3" s="135"/>
      <c r="D3" s="136">
        <f>L3</f>
        <v>0.2</v>
      </c>
      <c r="E3" s="137"/>
      <c r="F3" s="137"/>
      <c r="G3" s="137"/>
      <c r="H3" s="137"/>
      <c r="I3" s="6"/>
      <c r="J3" s="13">
        <f>N3/ncomp1</f>
        <v>0.86666666666666659</v>
      </c>
      <c r="K3" s="39" t="s">
        <v>2</v>
      </c>
      <c r="L3" s="38">
        <v>0.2</v>
      </c>
      <c r="M3" s="9"/>
      <c r="N3" s="41">
        <f t="array" ref="N3">IF(O3=1,SUM(N4:N7*O4:O7)/SUM(O4:O7*L4:L7),0)</f>
        <v>17.333333333333332</v>
      </c>
      <c r="O3" s="15">
        <f>IF(SUM(O4:O7)=0,0,1)</f>
        <v>1</v>
      </c>
      <c r="P3" s="52">
        <f>N3*L3</f>
        <v>3.4666666666666668</v>
      </c>
      <c r="Q3" s="51">
        <v>20</v>
      </c>
    </row>
    <row r="4" spans="1:21" ht="75" x14ac:dyDescent="0.25">
      <c r="A4" s="55" t="s">
        <v>8</v>
      </c>
      <c r="B4" s="36" t="s">
        <v>9</v>
      </c>
      <c r="C4" s="82" t="s">
        <v>10</v>
      </c>
      <c r="D4" s="80" t="str">
        <f>IF(SUM(E4:H4)=1,"O","N")</f>
        <v>O</v>
      </c>
      <c r="E4" s="66"/>
      <c r="F4" s="67">
        <v>1</v>
      </c>
      <c r="G4" s="67"/>
      <c r="H4" s="68"/>
      <c r="I4" s="50" t="str">
        <f>IF(OR(SUM(E4:H4)="",SUM(E4:H4)&gt;1)," ","")</f>
        <v/>
      </c>
      <c r="J4" s="17">
        <f>P4</f>
        <v>0.33333333333333331</v>
      </c>
      <c r="K4" s="14" t="s">
        <v>3</v>
      </c>
      <c r="L4" s="8">
        <v>0.2</v>
      </c>
      <c r="M4" s="9"/>
      <c r="N4" s="18">
        <f>(IF(F4&lt;&gt;"",1/3)+IF(G4&lt;&gt;"",2/3)+IF(H4&lt;&gt;"",1,0))*L4*ncomp1</f>
        <v>1.3333333333333333</v>
      </c>
      <c r="O4" s="15">
        <f>(IF(E4&lt;&gt;"",1,0)+IF(F4&lt;&gt;"",1,0)+IF(G4&lt;&gt;"",1,0)+IF(H4&lt;&gt;"",1,0))</f>
        <v>1</v>
      </c>
      <c r="P4" s="19">
        <f>N4/(L4*ncomp1)</f>
        <v>0.33333333333333331</v>
      </c>
      <c r="S4" s="149" t="s">
        <v>61</v>
      </c>
      <c r="T4" s="149"/>
      <c r="U4" s="149"/>
    </row>
    <row r="5" spans="1:21" ht="27" customHeight="1" x14ac:dyDescent="0.25">
      <c r="A5" s="55"/>
      <c r="B5" s="150"/>
      <c r="C5" s="151" t="s">
        <v>83</v>
      </c>
      <c r="D5" s="80"/>
      <c r="E5" s="76"/>
      <c r="F5" s="77"/>
      <c r="G5" s="77"/>
      <c r="H5" s="78"/>
      <c r="I5" s="50"/>
      <c r="J5" s="48"/>
      <c r="K5" s="14"/>
      <c r="L5" s="8"/>
      <c r="M5" s="9"/>
      <c r="N5" s="18"/>
      <c r="O5" s="15"/>
      <c r="P5" s="19"/>
      <c r="R5" s="86">
        <v>2</v>
      </c>
      <c r="S5" s="86">
        <v>2</v>
      </c>
      <c r="T5" s="113">
        <f>S5/R5*100</f>
        <v>100</v>
      </c>
      <c r="U5" s="115" t="s">
        <v>77</v>
      </c>
    </row>
    <row r="6" spans="1:21" ht="27" customHeight="1" x14ac:dyDescent="0.25">
      <c r="A6" s="55"/>
      <c r="B6" s="150"/>
      <c r="C6" s="151" t="s">
        <v>80</v>
      </c>
      <c r="D6" s="80"/>
      <c r="E6" s="76"/>
      <c r="F6" s="77"/>
      <c r="G6" s="77"/>
      <c r="H6" s="78"/>
      <c r="I6" s="50"/>
      <c r="J6" s="48"/>
      <c r="K6" s="14"/>
      <c r="L6" s="8"/>
      <c r="M6" s="9"/>
      <c r="N6" s="18"/>
      <c r="O6" s="15"/>
      <c r="P6" s="19"/>
      <c r="R6" s="86">
        <v>2</v>
      </c>
      <c r="S6" s="86">
        <v>2</v>
      </c>
      <c r="T6" s="113">
        <f>S6/R6*100</f>
        <v>100</v>
      </c>
      <c r="U6" s="115"/>
    </row>
    <row r="7" spans="1:21" ht="70.5" hidden="1" customHeight="1" thickBot="1" x14ac:dyDescent="0.3">
      <c r="A7" s="55" t="s">
        <v>11</v>
      </c>
      <c r="B7" s="150" t="s">
        <v>12</v>
      </c>
      <c r="C7" s="152" t="s">
        <v>13</v>
      </c>
      <c r="D7" s="81" t="str">
        <f>IF(SUM(E7:H7)=1,"O","N")</f>
        <v>O</v>
      </c>
      <c r="E7" s="63"/>
      <c r="F7" s="64"/>
      <c r="G7" s="64"/>
      <c r="H7" s="65">
        <v>1</v>
      </c>
      <c r="I7" s="50" t="str">
        <f>IF(OR(SUM(E7:H7)="",SUM(E7:H7)&gt;1)," ","")</f>
        <v/>
      </c>
      <c r="J7" s="17">
        <f>P7</f>
        <v>1</v>
      </c>
      <c r="K7" s="14" t="s">
        <v>3</v>
      </c>
      <c r="L7" s="8">
        <v>0.8</v>
      </c>
      <c r="M7" s="9"/>
      <c r="N7" s="18">
        <f>(IF(F7&lt;&gt;"",1/3)+IF(G7&lt;&gt;"",2/3)+IF(H7&lt;&gt;"",1,0))*L7*ncomp1</f>
        <v>16</v>
      </c>
      <c r="O7" s="15">
        <f>(IF(E7&lt;&gt;"",1,0)+IF(F7&lt;&gt;"",1,0)+IF(G7&lt;&gt;"",1,0)+IF(H7&lt;&gt;"",1,0))</f>
        <v>1</v>
      </c>
      <c r="P7" s="19">
        <f>N7/(L7*ncomp1)</f>
        <v>1</v>
      </c>
      <c r="S7" s="86"/>
      <c r="T7" s="113" t="e">
        <f t="shared" ref="T7:T11" si="0">S7/R7*100</f>
        <v>#DIV/0!</v>
      </c>
    </row>
    <row r="8" spans="1:21" ht="30" hidden="1" customHeight="1" x14ac:dyDescent="0.25">
      <c r="A8" s="57" t="s">
        <v>14</v>
      </c>
      <c r="B8" s="153" t="s">
        <v>15</v>
      </c>
      <c r="C8" s="154"/>
      <c r="D8" s="139">
        <f>L8</f>
        <v>0.3</v>
      </c>
      <c r="E8" s="140"/>
      <c r="F8" s="140"/>
      <c r="G8" s="140"/>
      <c r="H8" s="140"/>
      <c r="I8" s="50" t="str">
        <f t="shared" ref="I8:I26" si="1">IF(OR(SUM(E8:H8)="",SUM(E8:H8)&gt;1)," ","")</f>
        <v/>
      </c>
      <c r="J8" s="49">
        <f>N8/ncomp1</f>
        <v>0</v>
      </c>
      <c r="K8" s="39" t="s">
        <v>2</v>
      </c>
      <c r="L8" s="38">
        <v>0.3</v>
      </c>
      <c r="M8" s="9"/>
      <c r="N8" s="41">
        <f>IF(O8=1,N9*O9/O9*L9,0)</f>
        <v>0</v>
      </c>
      <c r="O8" s="15">
        <f>IF(SUM(O9)=0,0,1)</f>
        <v>0</v>
      </c>
      <c r="P8" s="52">
        <f>N8*L8</f>
        <v>0</v>
      </c>
      <c r="S8" s="86"/>
      <c r="T8" s="113" t="e">
        <f t="shared" si="0"/>
        <v>#DIV/0!</v>
      </c>
    </row>
    <row r="9" spans="1:21" ht="63" hidden="1" customHeight="1" x14ac:dyDescent="0.25">
      <c r="A9" s="55" t="s">
        <v>16</v>
      </c>
      <c r="B9" s="150" t="s">
        <v>17</v>
      </c>
      <c r="C9" s="152" t="s">
        <v>18</v>
      </c>
      <c r="D9" s="81" t="str">
        <f>IF(SUM(E9:H9)=1,"O","N")</f>
        <v>N</v>
      </c>
      <c r="E9" s="66"/>
      <c r="F9" s="67"/>
      <c r="G9" s="67"/>
      <c r="H9" s="68"/>
      <c r="I9" s="50" t="str">
        <f t="shared" si="1"/>
        <v/>
      </c>
      <c r="J9" s="48">
        <f t="shared" ref="J9:J26" si="2">P9</f>
        <v>0</v>
      </c>
      <c r="K9" s="14" t="s">
        <v>3</v>
      </c>
      <c r="L9" s="8">
        <v>1</v>
      </c>
      <c r="M9" s="9"/>
      <c r="N9" s="18">
        <f>(IF(F9&lt;&gt;"",1/3)+IF(G9&lt;&gt;"",2/3)+IF(H9&lt;&gt;"",1,0))*L9*ncomp1</f>
        <v>0</v>
      </c>
      <c r="O9" s="15">
        <f>(IF(E9&lt;&gt;"",1,0)+IF(F9&lt;&gt;"",1,0)+IF(G9&lt;&gt;"",1,0)+IF(H9&lt;&gt;"",1,0))</f>
        <v>0</v>
      </c>
      <c r="P9" s="19">
        <f>N9/(L9*ncomp1)</f>
        <v>0</v>
      </c>
      <c r="S9" s="86"/>
      <c r="T9" s="113" t="e">
        <f t="shared" si="0"/>
        <v>#DIV/0!</v>
      </c>
    </row>
    <row r="10" spans="1:21" ht="43.5" customHeight="1" x14ac:dyDescent="0.25">
      <c r="A10" s="119"/>
      <c r="B10" s="155"/>
      <c r="C10" s="151" t="s">
        <v>81</v>
      </c>
      <c r="D10" s="81"/>
      <c r="E10" s="73"/>
      <c r="F10" s="73"/>
      <c r="G10" s="73"/>
      <c r="H10" s="73"/>
      <c r="I10" s="50"/>
      <c r="J10" s="48"/>
      <c r="K10" s="14"/>
      <c r="L10" s="8"/>
      <c r="M10" s="9"/>
      <c r="N10" s="18"/>
      <c r="O10" s="15"/>
      <c r="P10" s="19"/>
      <c r="R10" s="86">
        <v>4</v>
      </c>
      <c r="S10" s="86">
        <v>4</v>
      </c>
      <c r="T10" s="113">
        <f t="shared" si="0"/>
        <v>100</v>
      </c>
    </row>
    <row r="11" spans="1:21" ht="40.5" customHeight="1" x14ac:dyDescent="0.25">
      <c r="A11" s="119"/>
      <c r="B11" s="155"/>
      <c r="C11" s="151" t="s">
        <v>82</v>
      </c>
      <c r="D11" s="81"/>
      <c r="E11" s="73"/>
      <c r="F11" s="73"/>
      <c r="G11" s="73"/>
      <c r="H11" s="73"/>
      <c r="I11" s="50"/>
      <c r="J11" s="48"/>
      <c r="K11" s="14"/>
      <c r="L11" s="8"/>
      <c r="M11" s="9"/>
      <c r="N11" s="18"/>
      <c r="O11" s="15"/>
      <c r="P11" s="19"/>
      <c r="R11" s="86">
        <v>4</v>
      </c>
      <c r="S11" s="86">
        <v>4</v>
      </c>
      <c r="T11" s="113">
        <f t="shared" si="0"/>
        <v>100</v>
      </c>
    </row>
    <row r="12" spans="1:21" ht="30" customHeight="1" x14ac:dyDescent="0.25">
      <c r="A12" s="74" t="s">
        <v>19</v>
      </c>
      <c r="B12" s="138" t="s">
        <v>20</v>
      </c>
      <c r="C12" s="135"/>
      <c r="D12" s="139">
        <f>L12</f>
        <v>0.3</v>
      </c>
      <c r="E12" s="140"/>
      <c r="F12" s="140"/>
      <c r="G12" s="140"/>
      <c r="H12" s="140"/>
      <c r="I12" s="50" t="str">
        <f t="shared" si="1"/>
        <v/>
      </c>
      <c r="J12" s="49">
        <f>N12/ncomp1</f>
        <v>0.33333333333333331</v>
      </c>
      <c r="K12" s="39" t="s">
        <v>3</v>
      </c>
      <c r="L12" s="38">
        <v>0.3</v>
      </c>
      <c r="M12" s="9"/>
      <c r="N12" s="41">
        <f t="array" ref="N12">IF(O12=1,SUM(N13:N26*O13:O26)/SUM(O13:O26*L13:L26),0)</f>
        <v>6.6666666666666661</v>
      </c>
      <c r="O12" s="15">
        <f>IF(SUM(O13:O21)=0,0,1)</f>
        <v>1</v>
      </c>
      <c r="P12" s="52">
        <f>N12*L12</f>
        <v>1.9999999999999998</v>
      </c>
      <c r="T12" s="114"/>
    </row>
    <row r="13" spans="1:21" ht="60" x14ac:dyDescent="0.25">
      <c r="A13" s="55" t="s">
        <v>21</v>
      </c>
      <c r="B13" s="36" t="s">
        <v>22</v>
      </c>
      <c r="C13" s="82" t="s">
        <v>23</v>
      </c>
      <c r="D13" s="81" t="str">
        <f t="shared" ref="D13:D26" si="3">IF(SUM(E13:H13)=1,"O","N")</f>
        <v>N</v>
      </c>
      <c r="E13" s="46">
        <v>1</v>
      </c>
      <c r="F13" s="16">
        <v>1</v>
      </c>
      <c r="G13" s="16"/>
      <c r="H13" s="56"/>
      <c r="I13" s="50" t="str">
        <f t="shared" si="1"/>
        <v xml:space="preserve"> </v>
      </c>
      <c r="J13" s="48">
        <f t="shared" si="2"/>
        <v>0.33333333333333331</v>
      </c>
      <c r="K13" s="14" t="s">
        <v>3</v>
      </c>
      <c r="L13" s="40">
        <v>0.4</v>
      </c>
      <c r="M13" s="9"/>
      <c r="N13" s="18">
        <f>(IF(F13&lt;&gt;"",1/3)+IF(G13&lt;&gt;"",2/3)+IF(H13&lt;&gt;"",1,0))*L13*ncomp1</f>
        <v>2.6666666666666665</v>
      </c>
      <c r="O13" s="15">
        <f>(IF(E13&lt;&gt;"",1,0)+IF(F13&lt;&gt;"",1,0)+IF(G13&lt;&gt;"",1,0)+IF(H13&lt;&gt;"",1,0))</f>
        <v>2</v>
      </c>
      <c r="P13" s="19">
        <f>N13/(L13*ncomp1)</f>
        <v>0.33333333333333331</v>
      </c>
      <c r="T13" s="114"/>
    </row>
    <row r="14" spans="1:21" ht="43.5" customHeight="1" x14ac:dyDescent="0.25">
      <c r="A14" s="55"/>
      <c r="B14" s="36"/>
      <c r="C14" s="151" t="s">
        <v>85</v>
      </c>
      <c r="D14" s="81"/>
      <c r="E14" s="46"/>
      <c r="F14" s="16"/>
      <c r="G14" s="16"/>
      <c r="H14" s="56"/>
      <c r="I14" s="50"/>
      <c r="J14" s="48"/>
      <c r="K14" s="14"/>
      <c r="L14" s="40"/>
      <c r="M14" s="9"/>
      <c r="N14" s="18"/>
      <c r="O14" s="15"/>
      <c r="P14" s="19"/>
      <c r="R14" s="86">
        <v>4</v>
      </c>
      <c r="S14" s="86">
        <v>4</v>
      </c>
      <c r="T14" s="113">
        <f t="shared" ref="T14:T26" si="4">S14/R14*100</f>
        <v>100</v>
      </c>
      <c r="U14" s="115" t="s">
        <v>77</v>
      </c>
    </row>
    <row r="15" spans="1:21" ht="30" customHeight="1" x14ac:dyDescent="0.25">
      <c r="A15" s="55"/>
      <c r="B15" s="36"/>
      <c r="C15" s="151" t="s">
        <v>89</v>
      </c>
      <c r="D15" s="81"/>
      <c r="E15" s="46"/>
      <c r="F15" s="16"/>
      <c r="G15" s="16"/>
      <c r="H15" s="56"/>
      <c r="I15" s="50"/>
      <c r="J15" s="48"/>
      <c r="K15" s="14"/>
      <c r="L15" s="40"/>
      <c r="M15" s="9"/>
      <c r="N15" s="18"/>
      <c r="O15" s="15"/>
      <c r="P15" s="19"/>
      <c r="R15" s="86">
        <v>2</v>
      </c>
      <c r="S15" s="86">
        <v>2</v>
      </c>
      <c r="T15" s="113">
        <f t="shared" si="4"/>
        <v>100</v>
      </c>
      <c r="U15" s="115" t="s">
        <v>77</v>
      </c>
    </row>
    <row r="16" spans="1:21" ht="33.75" customHeight="1" x14ac:dyDescent="0.25">
      <c r="A16" s="55"/>
      <c r="B16" s="36"/>
      <c r="C16" s="151" t="s">
        <v>90</v>
      </c>
      <c r="D16" s="81"/>
      <c r="E16" s="46"/>
      <c r="F16" s="16"/>
      <c r="G16" s="16"/>
      <c r="H16" s="56"/>
      <c r="I16" s="50"/>
      <c r="J16" s="48"/>
      <c r="K16" s="14"/>
      <c r="L16" s="40"/>
      <c r="M16" s="9"/>
      <c r="N16" s="18"/>
      <c r="O16" s="15"/>
      <c r="P16" s="19"/>
      <c r="R16" s="86">
        <v>2</v>
      </c>
      <c r="S16" s="86">
        <v>2</v>
      </c>
      <c r="T16" s="113">
        <f t="shared" si="4"/>
        <v>100</v>
      </c>
      <c r="U16" s="115" t="s">
        <v>77</v>
      </c>
    </row>
    <row r="17" spans="1:21" ht="17.399999999999999" x14ac:dyDescent="0.25">
      <c r="A17" s="55"/>
      <c r="B17" s="36"/>
      <c r="C17" s="151" t="s">
        <v>86</v>
      </c>
      <c r="D17" s="81"/>
      <c r="E17" s="46"/>
      <c r="F17" s="16"/>
      <c r="G17" s="16"/>
      <c r="H17" s="56"/>
      <c r="I17" s="50"/>
      <c r="J17" s="48"/>
      <c r="K17" s="14"/>
      <c r="L17" s="40"/>
      <c r="M17" s="9"/>
      <c r="N17" s="18"/>
      <c r="O17" s="15"/>
      <c r="P17" s="19"/>
      <c r="R17" s="86">
        <v>2</v>
      </c>
      <c r="S17" s="86">
        <v>2</v>
      </c>
      <c r="T17" s="113">
        <f t="shared" si="4"/>
        <v>100</v>
      </c>
      <c r="U17" s="115"/>
    </row>
    <row r="18" spans="1:21" ht="17.399999999999999" x14ac:dyDescent="0.25">
      <c r="A18" s="55"/>
      <c r="B18" s="36"/>
      <c r="C18" s="151" t="s">
        <v>87</v>
      </c>
      <c r="D18" s="81"/>
      <c r="E18" s="46"/>
      <c r="F18" s="16"/>
      <c r="G18" s="16"/>
      <c r="H18" s="56"/>
      <c r="I18" s="50"/>
      <c r="J18" s="48"/>
      <c r="K18" s="14"/>
      <c r="L18" s="40"/>
      <c r="M18" s="9"/>
      <c r="N18" s="18"/>
      <c r="O18" s="15"/>
      <c r="P18" s="19"/>
      <c r="R18" s="86">
        <v>2</v>
      </c>
      <c r="S18" s="86">
        <v>2</v>
      </c>
      <c r="T18" s="113">
        <f t="shared" si="4"/>
        <v>100</v>
      </c>
      <c r="U18" s="115" t="s">
        <v>77</v>
      </c>
    </row>
    <row r="19" spans="1:21" ht="17.399999999999999" x14ac:dyDescent="0.25">
      <c r="A19" s="55"/>
      <c r="B19" s="36"/>
      <c r="C19" s="151" t="s">
        <v>88</v>
      </c>
      <c r="D19" s="81"/>
      <c r="E19" s="46"/>
      <c r="F19" s="16"/>
      <c r="G19" s="16"/>
      <c r="H19" s="56"/>
      <c r="I19" s="50"/>
      <c r="J19" s="48"/>
      <c r="K19" s="14"/>
      <c r="L19" s="40"/>
      <c r="M19" s="9"/>
      <c r="N19" s="18"/>
      <c r="O19" s="15"/>
      <c r="P19" s="19"/>
      <c r="R19" s="86">
        <v>5</v>
      </c>
      <c r="S19" s="86">
        <v>5</v>
      </c>
      <c r="T19" s="113">
        <f t="shared" si="4"/>
        <v>100</v>
      </c>
      <c r="U19" s="115" t="s">
        <v>77</v>
      </c>
    </row>
    <row r="20" spans="1:21" ht="34.799999999999997" x14ac:dyDescent="0.25">
      <c r="A20" s="55"/>
      <c r="B20" s="36"/>
      <c r="C20" s="151" t="s">
        <v>91</v>
      </c>
      <c r="D20" s="81"/>
      <c r="E20" s="46"/>
      <c r="F20" s="16"/>
      <c r="G20" s="16"/>
      <c r="H20" s="56"/>
      <c r="I20" s="50"/>
      <c r="J20" s="48"/>
      <c r="K20" s="14"/>
      <c r="L20" s="40"/>
      <c r="M20" s="9"/>
      <c r="N20" s="18"/>
      <c r="O20" s="15"/>
      <c r="P20" s="19"/>
      <c r="R20" s="86">
        <v>5</v>
      </c>
      <c r="S20" s="86">
        <v>5</v>
      </c>
      <c r="T20" s="113">
        <f t="shared" si="4"/>
        <v>100</v>
      </c>
      <c r="U20" s="115"/>
    </row>
    <row r="21" spans="1:21" ht="30" x14ac:dyDescent="0.25">
      <c r="A21" s="55" t="s">
        <v>24</v>
      </c>
      <c r="B21" s="36" t="s">
        <v>25</v>
      </c>
      <c r="C21" s="82" t="s">
        <v>46</v>
      </c>
      <c r="D21" s="81" t="str">
        <f t="shared" si="3"/>
        <v>N</v>
      </c>
      <c r="E21" s="46"/>
      <c r="F21" s="16"/>
      <c r="G21" s="16"/>
      <c r="H21" s="56"/>
      <c r="I21" s="50" t="str">
        <f t="shared" si="1"/>
        <v/>
      </c>
      <c r="J21" s="48">
        <f t="shared" si="2"/>
        <v>0</v>
      </c>
      <c r="K21" s="14" t="s">
        <v>3</v>
      </c>
      <c r="L21" s="40">
        <v>0.1</v>
      </c>
      <c r="M21" s="9"/>
      <c r="N21" s="18">
        <f>(IF(F21&lt;&gt;"",1/3)+IF(G21&lt;&gt;"",2/3)+IF(H21&lt;&gt;"",1,0))*L21*ncomp1</f>
        <v>0</v>
      </c>
      <c r="O21" s="15">
        <f t="shared" ref="O21:O26" si="5">(IF(E21&lt;&gt;"",1,0)+IF(F21&lt;&gt;"",1,0)+IF(G21&lt;&gt;"",1,0)+IF(H21&lt;&gt;"",1,0))</f>
        <v>0</v>
      </c>
      <c r="P21" s="19">
        <f>N21/(L21*ncomp1)</f>
        <v>0</v>
      </c>
      <c r="R21" s="87"/>
      <c r="S21" s="87"/>
      <c r="T21" s="114"/>
    </row>
    <row r="22" spans="1:21" ht="35.25" customHeight="1" x14ac:dyDescent="0.25">
      <c r="A22" s="55"/>
      <c r="B22" s="36"/>
      <c r="C22" s="151" t="s">
        <v>84</v>
      </c>
      <c r="D22" s="81"/>
      <c r="E22" s="46"/>
      <c r="F22" s="16"/>
      <c r="G22" s="16"/>
      <c r="H22" s="56"/>
      <c r="I22" s="50"/>
      <c r="J22" s="48"/>
      <c r="K22" s="14"/>
      <c r="L22" s="40"/>
      <c r="M22" s="9"/>
      <c r="N22" s="18"/>
      <c r="O22" s="15"/>
      <c r="P22" s="19"/>
      <c r="R22" s="86">
        <v>2</v>
      </c>
      <c r="S22" s="86">
        <v>2</v>
      </c>
      <c r="T22" s="113">
        <f t="shared" si="4"/>
        <v>100</v>
      </c>
      <c r="U22" s="115"/>
    </row>
    <row r="23" spans="1:21" ht="45.75" customHeight="1" x14ac:dyDescent="0.25">
      <c r="A23" s="55" t="s">
        <v>26</v>
      </c>
      <c r="B23" s="36" t="s">
        <v>27</v>
      </c>
      <c r="C23" s="82" t="s">
        <v>28</v>
      </c>
      <c r="D23" s="81"/>
      <c r="E23" s="46"/>
      <c r="F23" s="16"/>
      <c r="G23" s="16"/>
      <c r="H23" s="56"/>
      <c r="I23" s="50"/>
      <c r="J23" s="48"/>
      <c r="K23" s="14"/>
      <c r="L23" s="40"/>
      <c r="M23" s="9"/>
      <c r="N23" s="18"/>
      <c r="O23" s="15"/>
      <c r="P23" s="19"/>
      <c r="R23" s="87"/>
      <c r="S23" s="87"/>
      <c r="T23" s="114"/>
    </row>
    <row r="24" spans="1:21" ht="35.25" customHeight="1" x14ac:dyDescent="0.25">
      <c r="A24" s="36"/>
      <c r="B24" s="36"/>
      <c r="C24" s="151" t="s">
        <v>78</v>
      </c>
      <c r="D24" s="81"/>
      <c r="E24" s="46"/>
      <c r="F24" s="16"/>
      <c r="G24" s="16"/>
      <c r="H24" s="56"/>
      <c r="I24" s="50"/>
      <c r="J24" s="48"/>
      <c r="K24" s="14"/>
      <c r="L24" s="40"/>
      <c r="M24" s="9"/>
      <c r="N24" s="18"/>
      <c r="O24" s="15"/>
      <c r="P24" s="19"/>
      <c r="R24" s="86">
        <v>5</v>
      </c>
      <c r="S24" s="86">
        <v>5</v>
      </c>
      <c r="T24" s="113">
        <f t="shared" si="4"/>
        <v>100</v>
      </c>
      <c r="U24" s="115" t="s">
        <v>77</v>
      </c>
    </row>
    <row r="25" spans="1:21" ht="35.25" customHeight="1" x14ac:dyDescent="0.25">
      <c r="A25" s="36"/>
      <c r="B25" s="36"/>
      <c r="C25" s="151" t="s">
        <v>92</v>
      </c>
      <c r="D25" s="81"/>
      <c r="E25" s="46"/>
      <c r="F25" s="16"/>
      <c r="G25" s="16"/>
      <c r="H25" s="56"/>
      <c r="I25" s="50"/>
      <c r="J25" s="48"/>
      <c r="K25" s="14"/>
      <c r="L25" s="40"/>
      <c r="M25" s="9"/>
      <c r="N25" s="18"/>
      <c r="O25" s="15"/>
      <c r="P25" s="19"/>
      <c r="R25" s="86">
        <v>5</v>
      </c>
      <c r="S25" s="86">
        <v>5</v>
      </c>
      <c r="T25" s="117">
        <f t="shared" si="4"/>
        <v>100</v>
      </c>
      <c r="U25" s="115"/>
    </row>
    <row r="26" spans="1:21" ht="34.799999999999997" x14ac:dyDescent="0.25">
      <c r="A26" s="99"/>
      <c r="B26" s="99"/>
      <c r="C26" s="151" t="s">
        <v>79</v>
      </c>
      <c r="D26" s="81" t="str">
        <f t="shared" si="3"/>
        <v>N</v>
      </c>
      <c r="E26" s="46"/>
      <c r="F26" s="16"/>
      <c r="G26" s="16"/>
      <c r="H26" s="56"/>
      <c r="I26" s="50" t="str">
        <f t="shared" si="1"/>
        <v/>
      </c>
      <c r="J26" s="48">
        <f t="shared" si="2"/>
        <v>0</v>
      </c>
      <c r="K26" s="14" t="s">
        <v>3</v>
      </c>
      <c r="L26" s="40">
        <v>0.5</v>
      </c>
      <c r="M26" s="9"/>
      <c r="N26" s="18">
        <f>(IF(F26&lt;&gt;"",1/3)+IF(G26&lt;&gt;"",2/3)+IF(H26&lt;&gt;"",1,0))*L26*ncomp1</f>
        <v>0</v>
      </c>
      <c r="O26" s="15">
        <f t="shared" si="5"/>
        <v>0</v>
      </c>
      <c r="P26" s="19">
        <f>N26/(L26*ncomp1)</f>
        <v>0</v>
      </c>
      <c r="R26" s="86">
        <v>4</v>
      </c>
      <c r="S26" s="86">
        <v>4</v>
      </c>
      <c r="T26" s="113">
        <f t="shared" si="4"/>
        <v>100</v>
      </c>
      <c r="U26" s="115" t="s">
        <v>77</v>
      </c>
    </row>
    <row r="27" spans="1:21" ht="23.25" customHeight="1" x14ac:dyDescent="0.25">
      <c r="A27" s="88"/>
      <c r="B27" s="89"/>
      <c r="C27" s="144"/>
      <c r="D27" s="144"/>
      <c r="E27" s="145"/>
      <c r="F27" s="145"/>
      <c r="G27" s="146"/>
      <c r="H27" s="146"/>
      <c r="I27" s="20"/>
      <c r="J27" s="17"/>
      <c r="K27" s="47" t="s">
        <v>44</v>
      </c>
      <c r="L27" s="8" t="e">
        <f>SUM(#REF!,L12,L8,L3)</f>
        <v>#REF!</v>
      </c>
      <c r="M27" s="9"/>
      <c r="N27" s="18"/>
      <c r="O27" s="15" t="e">
        <f>O3+O8+O12+#REF!</f>
        <v>#REF!</v>
      </c>
      <c r="P27" s="19"/>
      <c r="R27" s="86">
        <f>SUM(R5:R26)</f>
        <v>50</v>
      </c>
      <c r="S27" s="86">
        <f>SUM(S24:S26,S22,S14:S20,S5:S11)</f>
        <v>50</v>
      </c>
    </row>
    <row r="28" spans="1:21" ht="25.5" customHeight="1" x14ac:dyDescent="0.25">
      <c r="A28" s="88"/>
      <c r="B28" s="89"/>
      <c r="C28" s="125"/>
      <c r="D28" s="125"/>
      <c r="E28" s="126"/>
      <c r="F28" s="126"/>
      <c r="G28" s="126"/>
      <c r="H28" s="126"/>
      <c r="I28" s="20"/>
      <c r="J28" s="22"/>
      <c r="K28" s="14"/>
      <c r="L28" s="8"/>
      <c r="M28" s="9"/>
      <c r="N28" s="8"/>
      <c r="O28" s="15"/>
      <c r="P28" s="19"/>
      <c r="R28" s="87"/>
      <c r="S28" s="86"/>
    </row>
    <row r="29" spans="1:21" ht="23.25" customHeight="1" thickBot="1" x14ac:dyDescent="0.3">
      <c r="A29" s="88"/>
      <c r="B29" s="89"/>
      <c r="C29" s="120"/>
      <c r="D29" s="120"/>
      <c r="E29" s="127"/>
      <c r="F29" s="127"/>
      <c r="G29" s="128"/>
      <c r="H29" s="128"/>
      <c r="I29" s="20"/>
      <c r="K29" s="24"/>
      <c r="L29" s="25"/>
      <c r="M29" s="26"/>
      <c r="N29" s="27"/>
      <c r="O29" s="28"/>
      <c r="P29" s="29"/>
    </row>
    <row r="30" spans="1:21" ht="26.25" customHeight="1" thickBot="1" x14ac:dyDescent="0.3">
      <c r="A30" s="88"/>
      <c r="B30" s="89"/>
      <c r="C30" s="120"/>
      <c r="D30" s="120"/>
      <c r="E30" s="121"/>
      <c r="F30" s="121"/>
      <c r="G30" s="122"/>
      <c r="H30" s="122"/>
      <c r="I30" s="20"/>
      <c r="J30" s="23"/>
      <c r="K30" s="72"/>
      <c r="L30" s="25"/>
      <c r="M30" s="26"/>
      <c r="N30" s="27"/>
      <c r="O30" s="28"/>
      <c r="P30" s="29"/>
      <c r="S30" s="109" t="s">
        <v>60</v>
      </c>
      <c r="U30" s="118"/>
    </row>
    <row r="31" spans="1:21" ht="13.8" thickBot="1" x14ac:dyDescent="0.3">
      <c r="A31" s="88"/>
      <c r="B31" s="88"/>
      <c r="C31" s="88"/>
      <c r="D31" s="88"/>
      <c r="E31" s="88"/>
      <c r="F31" s="88"/>
      <c r="G31" s="88"/>
      <c r="H31" s="88"/>
      <c r="I31" s="20"/>
      <c r="J31" s="30"/>
      <c r="K31" s="24"/>
      <c r="L31" s="25"/>
      <c r="M31" s="26"/>
      <c r="N31" s="27"/>
      <c r="O31" s="28"/>
      <c r="P31" s="29"/>
    </row>
    <row r="32" spans="1:21" ht="25.2" thickBot="1" x14ac:dyDescent="0.3">
      <c r="A32" s="90"/>
      <c r="B32" s="90"/>
      <c r="C32" s="90"/>
      <c r="D32" s="90"/>
      <c r="E32" s="90"/>
      <c r="F32" s="90"/>
      <c r="G32" s="90"/>
      <c r="H32" s="90"/>
      <c r="I32" s="20"/>
      <c r="J32" s="31"/>
      <c r="K32" s="24"/>
      <c r="L32" s="25"/>
      <c r="M32" s="26"/>
      <c r="N32" s="27"/>
      <c r="O32" s="28"/>
      <c r="P32" s="29"/>
      <c r="S32" s="108">
        <f>S27/R27*20</f>
        <v>20</v>
      </c>
    </row>
    <row r="33" spans="1:16" ht="33" customHeight="1" x14ac:dyDescent="0.25">
      <c r="A33" s="91"/>
      <c r="B33" s="91"/>
      <c r="C33" s="91"/>
      <c r="D33" s="91"/>
      <c r="E33" s="91"/>
      <c r="F33" s="91"/>
      <c r="G33" s="91"/>
      <c r="H33" s="91"/>
      <c r="I33" s="20"/>
      <c r="J33" s="32"/>
      <c r="K33" s="24"/>
      <c r="L33" s="25"/>
      <c r="M33" s="26"/>
      <c r="N33" s="27"/>
      <c r="O33" s="28"/>
      <c r="P33" s="29"/>
    </row>
    <row r="34" spans="1:16" x14ac:dyDescent="0.25">
      <c r="A34" s="91"/>
      <c r="B34" s="91"/>
      <c r="C34" s="91"/>
      <c r="D34" s="91"/>
      <c r="E34" s="91"/>
      <c r="F34" s="91"/>
      <c r="G34" s="91"/>
      <c r="H34" s="91"/>
      <c r="I34" s="20"/>
      <c r="J34" s="32"/>
      <c r="K34" s="24"/>
      <c r="L34" s="25"/>
      <c r="M34" s="26"/>
      <c r="N34" s="27"/>
      <c r="O34" s="28"/>
      <c r="P34" s="29"/>
    </row>
    <row r="35" spans="1:16" ht="15" customHeight="1" x14ac:dyDescent="0.25">
      <c r="A35" s="92"/>
      <c r="B35" s="92"/>
      <c r="C35" s="93"/>
      <c r="D35" s="123"/>
      <c r="E35" s="123"/>
      <c r="F35" s="123"/>
      <c r="G35" s="123"/>
      <c r="H35" s="123"/>
      <c r="I35" s="33"/>
      <c r="J35" s="30"/>
      <c r="K35" s="24"/>
      <c r="L35" s="25"/>
      <c r="M35" s="26"/>
      <c r="N35" s="27"/>
      <c r="O35" s="28"/>
      <c r="P35" s="29"/>
    </row>
    <row r="36" spans="1:16" ht="21.75" customHeight="1" x14ac:dyDescent="0.25">
      <c r="A36" s="95"/>
      <c r="B36" s="95"/>
      <c r="C36" s="96"/>
      <c r="D36" s="124"/>
      <c r="E36" s="124"/>
      <c r="F36" s="124"/>
      <c r="G36" s="124"/>
      <c r="H36" s="124"/>
      <c r="I36" s="34"/>
      <c r="J36" s="30"/>
      <c r="K36" s="24"/>
      <c r="L36" s="25"/>
      <c r="M36" s="26"/>
      <c r="N36" s="27"/>
      <c r="O36" s="28"/>
      <c r="P36" s="29"/>
    </row>
    <row r="37" spans="1:16" ht="21.75" customHeight="1" x14ac:dyDescent="0.25">
      <c r="A37" s="95"/>
      <c r="B37" s="95"/>
      <c r="C37" s="96"/>
      <c r="D37" s="96"/>
      <c r="E37" s="97"/>
      <c r="F37" s="97"/>
      <c r="G37" s="97"/>
      <c r="H37" s="97"/>
      <c r="I37" s="6"/>
      <c r="J37" s="30"/>
      <c r="K37" s="24"/>
      <c r="L37" s="25"/>
      <c r="M37" s="26"/>
      <c r="N37" s="27"/>
      <c r="O37" s="28"/>
      <c r="P37" s="29"/>
    </row>
    <row r="38" spans="1:16" ht="21.75" customHeight="1" x14ac:dyDescent="0.25">
      <c r="A38" s="95"/>
      <c r="B38" s="95"/>
      <c r="C38" s="96"/>
      <c r="D38" s="96"/>
      <c r="E38" s="97"/>
      <c r="F38" s="97"/>
      <c r="G38" s="97"/>
      <c r="H38" s="97"/>
      <c r="I38" s="6"/>
      <c r="J38" s="30"/>
      <c r="K38" s="24"/>
      <c r="L38" s="25"/>
      <c r="M38" s="26"/>
      <c r="N38" s="27"/>
      <c r="O38" s="28"/>
      <c r="P38" s="29"/>
    </row>
    <row r="39" spans="1:16" ht="21.75" customHeight="1" x14ac:dyDescent="0.25">
      <c r="A39" s="95"/>
      <c r="B39" s="95"/>
      <c r="C39" s="96"/>
      <c r="D39" s="96"/>
      <c r="E39" s="88"/>
      <c r="F39" s="88"/>
      <c r="G39" s="88"/>
      <c r="H39" s="88"/>
      <c r="I39" s="20"/>
      <c r="J39" s="30"/>
      <c r="K39" s="24"/>
      <c r="L39" s="25"/>
      <c r="M39" s="26"/>
      <c r="N39" s="27"/>
      <c r="O39" s="28"/>
      <c r="P39" s="29"/>
    </row>
    <row r="40" spans="1:16" x14ac:dyDescent="0.25">
      <c r="A40" s="20"/>
      <c r="B40" s="21"/>
      <c r="C40" s="20"/>
      <c r="D40" s="20"/>
      <c r="E40" s="20"/>
      <c r="F40" s="20"/>
      <c r="G40" s="20"/>
      <c r="H40" s="20"/>
      <c r="I40" s="20"/>
      <c r="J40" s="30"/>
      <c r="K40" s="24"/>
      <c r="L40" s="25"/>
      <c r="M40" s="26"/>
      <c r="N40" s="27"/>
      <c r="O40" s="28"/>
      <c r="P40" s="29"/>
    </row>
  </sheetData>
  <autoFilter ref="A1:L27" xr:uid="{E47A3DB2-D1ED-4A72-8EDB-588C8E8F8971}">
    <filterColumn colId="0" showButton="0"/>
    <filterColumn colId="1" showButton="0"/>
    <filterColumn colId="2" showButton="0"/>
    <filterColumn colId="3" showButton="0"/>
    <filterColumn colId="4" showButton="0"/>
    <filterColumn colId="5" showButton="0"/>
    <filterColumn colId="6" showButton="0"/>
  </autoFilter>
  <mergeCells count="23">
    <mergeCell ref="C30:D30"/>
    <mergeCell ref="A1:H1"/>
    <mergeCell ref="B3:C3"/>
    <mergeCell ref="D3:H3"/>
    <mergeCell ref="B8:C8"/>
    <mergeCell ref="D8:H8"/>
    <mergeCell ref="A2:B2"/>
    <mergeCell ref="B12:C12"/>
    <mergeCell ref="D12:H12"/>
    <mergeCell ref="S4:U4"/>
    <mergeCell ref="D36:H36"/>
    <mergeCell ref="C28:D28"/>
    <mergeCell ref="C27:D27"/>
    <mergeCell ref="C29:D29"/>
    <mergeCell ref="D35:H35"/>
    <mergeCell ref="E30:F30"/>
    <mergeCell ref="E29:F29"/>
    <mergeCell ref="E28:F28"/>
    <mergeCell ref="E27:F27"/>
    <mergeCell ref="G27:H27"/>
    <mergeCell ref="G28:H28"/>
    <mergeCell ref="G29:H29"/>
    <mergeCell ref="G30:H30"/>
  </mergeCells>
  <conditionalFormatting sqref="T5:T26">
    <cfRule type="iconSet" priority="7">
      <iconSet>
        <cfvo type="percent" val="0"/>
        <cfvo type="num" val="33"/>
        <cfvo type="num" val="66"/>
      </iconSet>
    </cfRule>
  </conditionalFormatting>
  <printOptions horizontalCentered="1"/>
  <pageMargins left="0.23622047244094491" right="0.23622047244094491" top="0.74803149606299213" bottom="0.74803149606299213" header="0.31496062992125984" footer="0.31496062992125984"/>
  <pageSetup paperSize="9" scale="55"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78</vt:i4>
      </vt:variant>
    </vt:vector>
  </HeadingPairs>
  <TitlesOfParts>
    <vt:vector size="91" baseType="lpstr">
      <vt:lpstr>Bétoulières Lucie</vt:lpstr>
      <vt:lpstr>Charre Valentine</vt:lpstr>
      <vt:lpstr>Albert Guillon Sophie</vt:lpstr>
      <vt:lpstr>Bernard Miléna</vt:lpstr>
      <vt:lpstr>Beaumanoir Lucie</vt:lpstr>
      <vt:lpstr>Delfaud Manon</vt:lpstr>
      <vt:lpstr>Astrid</vt:lpstr>
      <vt:lpstr>Bellod Clélia</vt:lpstr>
      <vt:lpstr>Lefebvre Constance</vt:lpstr>
      <vt:lpstr>Lyogier Romane</vt:lpstr>
      <vt:lpstr>Maire Clémence</vt:lpstr>
      <vt:lpstr>Perrault Oriane</vt:lpstr>
      <vt:lpstr>Base évaluation n°1</vt:lpstr>
      <vt:lpstr>'Albert Guillon Sophie'!__xlnm.Print_Area_3</vt:lpstr>
      <vt:lpstr>Astrid!__xlnm.Print_Area_3</vt:lpstr>
      <vt:lpstr>'Base évaluation n°1'!__xlnm.Print_Area_3</vt:lpstr>
      <vt:lpstr>'Beaumanoir Lucie'!__xlnm.Print_Area_3</vt:lpstr>
      <vt:lpstr>'Bellod Clélia'!__xlnm.Print_Area_3</vt:lpstr>
      <vt:lpstr>'Bernard Miléna'!__xlnm.Print_Area_3</vt:lpstr>
      <vt:lpstr>'Bétoulières Lucie'!__xlnm.Print_Area_3</vt:lpstr>
      <vt:lpstr>'Charre Valentine'!__xlnm.Print_Area_3</vt:lpstr>
      <vt:lpstr>'Delfaud Manon'!__xlnm.Print_Area_3</vt:lpstr>
      <vt:lpstr>'Lefebvre Constance'!__xlnm.Print_Area_3</vt:lpstr>
      <vt:lpstr>'Lyogier Romane'!__xlnm.Print_Area_3</vt:lpstr>
      <vt:lpstr>'Maire Clémence'!__xlnm.Print_Area_3</vt:lpstr>
      <vt:lpstr>'Perrault Oriane'!__xlnm.Print_Area_3</vt:lpstr>
      <vt:lpstr>'Albert Guillon Sophie'!list1</vt:lpstr>
      <vt:lpstr>Astrid!list1</vt:lpstr>
      <vt:lpstr>'Base évaluation n°1'!list1</vt:lpstr>
      <vt:lpstr>'Beaumanoir Lucie'!list1</vt:lpstr>
      <vt:lpstr>'Bellod Clélia'!list1</vt:lpstr>
      <vt:lpstr>'Bernard Miléna'!list1</vt:lpstr>
      <vt:lpstr>'Bétoulières Lucie'!list1</vt:lpstr>
      <vt:lpstr>'Charre Valentine'!list1</vt:lpstr>
      <vt:lpstr>'Delfaud Manon'!list1</vt:lpstr>
      <vt:lpstr>'Lefebvre Constance'!list1</vt:lpstr>
      <vt:lpstr>'Lyogier Romane'!list1</vt:lpstr>
      <vt:lpstr>'Maire Clémence'!list1</vt:lpstr>
      <vt:lpstr>'Perrault Oriane'!list1</vt:lpstr>
      <vt:lpstr>'Albert Guillon Sophie'!list2</vt:lpstr>
      <vt:lpstr>Astrid!list2</vt:lpstr>
      <vt:lpstr>'Base évaluation n°1'!list2</vt:lpstr>
      <vt:lpstr>'Beaumanoir Lucie'!list2</vt:lpstr>
      <vt:lpstr>'Bellod Clélia'!list2</vt:lpstr>
      <vt:lpstr>'Bernard Miléna'!list2</vt:lpstr>
      <vt:lpstr>'Bétoulières Lucie'!list2</vt:lpstr>
      <vt:lpstr>'Charre Valentine'!list2</vt:lpstr>
      <vt:lpstr>'Delfaud Manon'!list2</vt:lpstr>
      <vt:lpstr>'Lefebvre Constance'!list2</vt:lpstr>
      <vt:lpstr>'Lyogier Romane'!list2</vt:lpstr>
      <vt:lpstr>'Maire Clémence'!list2</vt:lpstr>
      <vt:lpstr>'Perrault Oriane'!list2</vt:lpstr>
      <vt:lpstr>'Albert Guillon Sophie'!list3</vt:lpstr>
      <vt:lpstr>Astrid!list3</vt:lpstr>
      <vt:lpstr>'Base évaluation n°1'!list3</vt:lpstr>
      <vt:lpstr>'Beaumanoir Lucie'!list3</vt:lpstr>
      <vt:lpstr>'Bellod Clélia'!list3</vt:lpstr>
      <vt:lpstr>'Bernard Miléna'!list3</vt:lpstr>
      <vt:lpstr>'Bétoulières Lucie'!list3</vt:lpstr>
      <vt:lpstr>'Charre Valentine'!list3</vt:lpstr>
      <vt:lpstr>'Delfaud Manon'!list3</vt:lpstr>
      <vt:lpstr>'Lefebvre Constance'!list3</vt:lpstr>
      <vt:lpstr>'Lyogier Romane'!list3</vt:lpstr>
      <vt:lpstr>'Maire Clémence'!list3</vt:lpstr>
      <vt:lpstr>'Perrault Oriane'!list3</vt:lpstr>
      <vt:lpstr>'Albert Guillon Sophie'!ncomp1</vt:lpstr>
      <vt:lpstr>Astrid!ncomp1</vt:lpstr>
      <vt:lpstr>'Base évaluation n°1'!ncomp1</vt:lpstr>
      <vt:lpstr>'Beaumanoir Lucie'!ncomp1</vt:lpstr>
      <vt:lpstr>'Bellod Clélia'!ncomp1</vt:lpstr>
      <vt:lpstr>'Bernard Miléna'!ncomp1</vt:lpstr>
      <vt:lpstr>'Bétoulières Lucie'!ncomp1</vt:lpstr>
      <vt:lpstr>'Charre Valentine'!ncomp1</vt:lpstr>
      <vt:lpstr>'Delfaud Manon'!ncomp1</vt:lpstr>
      <vt:lpstr>'Lefebvre Constance'!ncomp1</vt:lpstr>
      <vt:lpstr>'Lyogier Romane'!ncomp1</vt:lpstr>
      <vt:lpstr>'Maire Clémence'!ncomp1</vt:lpstr>
      <vt:lpstr>'Perrault Oriane'!ncomp1</vt:lpstr>
      <vt:lpstr>'Albert Guillon Sophie'!Zone_d_impression</vt:lpstr>
      <vt:lpstr>Astrid!Zone_d_impression</vt:lpstr>
      <vt:lpstr>'Base évaluation n°1'!Zone_d_impression</vt:lpstr>
      <vt:lpstr>'Beaumanoir Lucie'!Zone_d_impression</vt:lpstr>
      <vt:lpstr>'Bellod Clélia'!Zone_d_impression</vt:lpstr>
      <vt:lpstr>'Bernard Miléna'!Zone_d_impression</vt:lpstr>
      <vt:lpstr>'Bétoulières Lucie'!Zone_d_impression</vt:lpstr>
      <vt:lpstr>'Charre Valentine'!Zone_d_impression</vt:lpstr>
      <vt:lpstr>'Delfaud Manon'!Zone_d_impression</vt:lpstr>
      <vt:lpstr>'Lefebvre Constance'!Zone_d_impression</vt:lpstr>
      <vt:lpstr>'Lyogier Romane'!Zone_d_impression</vt:lpstr>
      <vt:lpstr>'Maire Clémence'!Zone_d_impression</vt:lpstr>
      <vt:lpstr>'Perrault Oriane'!Zone_d_impression</vt:lpstr>
    </vt:vector>
  </TitlesOfParts>
  <Company>Rectorat de Clermont-ferrand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RAGE</dc:creator>
  <cp:lastModifiedBy>dominique DUC</cp:lastModifiedBy>
  <cp:lastPrinted>2015-10-03T13:34:55Z</cp:lastPrinted>
  <dcterms:created xsi:type="dcterms:W3CDTF">2011-09-27T19:32:21Z</dcterms:created>
  <dcterms:modified xsi:type="dcterms:W3CDTF">2018-06-15T06:04:48Z</dcterms:modified>
</cp:coreProperties>
</file>