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m travail\dossier RNR métiers de la mode\RNR 2015 2016\Sujet examen\cuir\U5\"/>
    </mc:Choice>
  </mc:AlternateContent>
  <bookViews>
    <workbookView xWindow="0" yWindow="0" windowWidth="23040" windowHeight="9084" activeTab="1"/>
  </bookViews>
  <sheets>
    <sheet name="Q71-2-3 " sheetId="6" r:id="rId1"/>
    <sheet name="Q74DR5" sheetId="5" r:id="rId2"/>
    <sheet name="Q61 PRI Grand Large" sheetId="2" r:id="rId3"/>
    <sheet name="Q42" sheetId="3" r:id="rId4"/>
    <sheet name="Q51 Calcul des besoins" sheetId="7" r:id="rId5"/>
  </sheets>
  <definedNames>
    <definedName name="_xlnm._FilterDatabase" localSheetId="1" hidden="1">Q74DR5!$A$5:$O$21</definedName>
    <definedName name="bf">Q74DR5!$B$2</definedName>
  </definedNames>
  <calcPr calcId="162913"/>
</workbook>
</file>

<file path=xl/calcChain.xml><?xml version="1.0" encoding="utf-8"?>
<calcChain xmlns="http://schemas.openxmlformats.org/spreadsheetml/2006/main">
  <c r="C13" i="6" l="1"/>
  <c r="K18" i="5"/>
  <c r="K17" i="5"/>
  <c r="J16" i="5"/>
  <c r="J20" i="5" s="1"/>
  <c r="I15" i="5"/>
  <c r="I14" i="5"/>
  <c r="H13" i="5"/>
  <c r="H12" i="5"/>
  <c r="G11" i="5"/>
  <c r="G20" i="5" s="1"/>
  <c r="F10" i="5"/>
  <c r="F20" i="5" s="1"/>
  <c r="E9" i="5"/>
  <c r="E8" i="5"/>
  <c r="E7" i="5"/>
  <c r="D6" i="5"/>
  <c r="D20" i="5"/>
  <c r="F8" i="6"/>
  <c r="F10" i="6" s="1"/>
  <c r="C19" i="5"/>
  <c r="B2" i="5" s="1"/>
  <c r="C8" i="6"/>
  <c r="C10" i="6" s="1"/>
  <c r="H20" i="5" l="1"/>
  <c r="D14" i="6"/>
  <c r="I20" i="5"/>
  <c r="K20" i="5"/>
  <c r="K21" i="5" s="1"/>
  <c r="D21" i="5"/>
  <c r="J21" i="5"/>
  <c r="H21" i="5"/>
  <c r="I21" i="5"/>
  <c r="G21" i="5"/>
  <c r="F21" i="5"/>
  <c r="E20" i="5"/>
  <c r="E21" i="5" s="1"/>
  <c r="G47" i="2" l="1"/>
  <c r="G46" i="2"/>
  <c r="G45" i="2"/>
  <c r="G37" i="2"/>
  <c r="G38" i="2"/>
  <c r="G39" i="2"/>
  <c r="G40" i="2"/>
  <c r="G36" i="2"/>
  <c r="G41" i="2" s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7" i="2"/>
  <c r="G32" i="2" l="1"/>
  <c r="G34" i="2" s="1"/>
  <c r="G42" i="2" s="1"/>
  <c r="G33" i="2"/>
  <c r="C4" i="2"/>
  <c r="G43" i="2" l="1"/>
  <c r="G44" i="2"/>
  <c r="G48" i="2" s="1"/>
  <c r="G50" i="2" s="1"/>
  <c r="G51" i="2" s="1"/>
</calcChain>
</file>

<file path=xl/sharedStrings.xml><?xml version="1.0" encoding="utf-8"?>
<sst xmlns="http://schemas.openxmlformats.org/spreadsheetml/2006/main" count="222" uniqueCount="149">
  <si>
    <t>PRIX DE REVIENT</t>
  </si>
  <si>
    <t>Modele</t>
  </si>
  <si>
    <t>MATIERES T FOURNITURES</t>
  </si>
  <si>
    <t>Unité</t>
  </si>
  <si>
    <t>Quantités</t>
  </si>
  <si>
    <t>Prix unitaire</t>
  </si>
  <si>
    <t>Total</t>
  </si>
  <si>
    <t>M²</t>
  </si>
  <si>
    <t>aquiline thermo ,7 oyster</t>
  </si>
  <si>
    <t>gutta B114 noir end,90/501-l732</t>
  </si>
  <si>
    <t>rf,ind,1600adh3300 AVON gris naturel</t>
  </si>
  <si>
    <t>ML</t>
  </si>
  <si>
    <t>Kg</t>
  </si>
  <si>
    <t>L</t>
  </si>
  <si>
    <t>Paire</t>
  </si>
  <si>
    <t>contrefort BRU Rx5035</t>
  </si>
  <si>
    <t>rouleau 70x124ML platine/or GTS 429N</t>
  </si>
  <si>
    <t>pictogramme n°1 1549  30x17 imp, or</t>
  </si>
  <si>
    <t>Sous total</t>
  </si>
  <si>
    <t>TOTAL MATIERE</t>
  </si>
  <si>
    <t>MAIN D'ŒUVRE DIRECTE</t>
  </si>
  <si>
    <t>min</t>
  </si>
  <si>
    <t>cout min</t>
  </si>
  <si>
    <t>COUT DE FABRICATION</t>
  </si>
  <si>
    <t>COUT DE PRODUCTION</t>
  </si>
  <si>
    <t>Frais généraux</t>
  </si>
  <si>
    <t xml:space="preserve"> du cout de production</t>
  </si>
  <si>
    <t xml:space="preserve">Frais de structure </t>
  </si>
  <si>
    <t>du cout de production</t>
  </si>
  <si>
    <t>du prix de vente tarif</t>
  </si>
  <si>
    <t>Frais de port sur achat: +2,6%</t>
  </si>
  <si>
    <t>par paire</t>
  </si>
  <si>
    <t xml:space="preserve">Frais financier </t>
  </si>
  <si>
    <t>Frais de distribution</t>
  </si>
  <si>
    <t>fournitures incorporées</t>
  </si>
  <si>
    <t>Grand Large</t>
  </si>
  <si>
    <t>Coupe</t>
  </si>
  <si>
    <t>Finissage</t>
  </si>
  <si>
    <t>preparation piqure+ piquage</t>
  </si>
  <si>
    <t xml:space="preserve">Montage </t>
  </si>
  <si>
    <t>PRIMARE</t>
  </si>
  <si>
    <t>Collection:</t>
  </si>
  <si>
    <t>m²</t>
  </si>
  <si>
    <t>croupon dble battu semelle</t>
  </si>
  <si>
    <t>croupon 1ere de montage</t>
  </si>
  <si>
    <t xml:space="preserve">veau Riga </t>
  </si>
  <si>
    <t>doublure veau savane</t>
  </si>
  <si>
    <t>cambrion</t>
  </si>
  <si>
    <t>chiquet</t>
  </si>
  <si>
    <t>garnissage liege</t>
  </si>
  <si>
    <t>fil 121-60/2 marron 4000 cone de 250g</t>
  </si>
  <si>
    <t>fil 121-60/2 savane 4000 cone de 250g</t>
  </si>
  <si>
    <t>colle  758/2 bidon de 10L</t>
  </si>
  <si>
    <t>bout NAVI Gab SW morelast 20TS Th</t>
  </si>
  <si>
    <t xml:space="preserve">boite n°3 RYA 350x190x100 manuel </t>
  </si>
  <si>
    <t>Bonbout</t>
  </si>
  <si>
    <t>paire</t>
  </si>
  <si>
    <t>fil31-40/2 marron 4000 cone de 250g</t>
  </si>
  <si>
    <t>talon</t>
  </si>
  <si>
    <t>liseret bergeronnette</t>
  </si>
  <si>
    <t>trepointe cuir</t>
  </si>
  <si>
    <t>Toile renfort mur</t>
  </si>
  <si>
    <t>broche</t>
  </si>
  <si>
    <t>du cout prix de vente tarif</t>
  </si>
  <si>
    <t xml:space="preserve">Frais de communication , </t>
  </si>
  <si>
    <t xml:space="preserve">PRIX DE VENTE </t>
  </si>
  <si>
    <t>CROISIERES</t>
  </si>
  <si>
    <t xml:space="preserve">Prix de vente public   </t>
  </si>
  <si>
    <t xml:space="preserve">Taux de marge </t>
  </si>
  <si>
    <t>Marge</t>
  </si>
  <si>
    <t>PRODUIT :PRIMO</t>
  </si>
  <si>
    <t>BF :</t>
  </si>
  <si>
    <t xml:space="preserve">TEMPS OPERATIONS                         </t>
  </si>
  <si>
    <t>N°</t>
  </si>
  <si>
    <t>OPERATIONS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</si>
  <si>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</si>
  <si>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</si>
  <si>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</si>
  <si>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</si>
  <si>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</si>
  <si>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</si>
  <si>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</si>
  <si>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</si>
  <si>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</si>
  <si>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</si>
  <si>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</si>
  <si>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</si>
  <si>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Parage des pièces de la tige</t>
  </si>
  <si>
    <t>Doubler la languette</t>
  </si>
  <si>
    <t>Piquer la languette sur claque doublure</t>
  </si>
  <si>
    <t>Jointer les arrières des quartiers</t>
  </si>
  <si>
    <t>Remplier les hauts des quartiers</t>
  </si>
  <si>
    <t>Piquer le bout sur la claque</t>
  </si>
  <si>
    <t>Piquer la claque sur les quartiers</t>
  </si>
  <si>
    <t>Pincer l'antiglissoir</t>
  </si>
  <si>
    <t>Piquer l'antiglissoir et les quartiers doublure</t>
  </si>
  <si>
    <t>Piquer la claque doublure et les quartiers doublure</t>
  </si>
  <si>
    <t>Mettre sur doublure et piquer tour</t>
  </si>
  <si>
    <t>Perforer</t>
  </si>
  <si>
    <t>Lacer et contrôler</t>
  </si>
  <si>
    <t>TOTAL</t>
  </si>
  <si>
    <t>charge au poste</t>
  </si>
  <si>
    <t>pause journalière</t>
  </si>
  <si>
    <t>potentiel jour</t>
  </si>
  <si>
    <t>Délai</t>
  </si>
  <si>
    <t>charge journalière</t>
  </si>
  <si>
    <t>Effectif groupe</t>
  </si>
  <si>
    <t>effectif calculé</t>
  </si>
  <si>
    <t>Taux de saturation ou taux de charge.</t>
  </si>
  <si>
    <t>Temps de Travail journalier</t>
  </si>
  <si>
    <t>Tps de travail (productif)</t>
  </si>
  <si>
    <t>Rendement</t>
  </si>
  <si>
    <t>Charge de travail</t>
  </si>
  <si>
    <t>Capacité de production</t>
  </si>
  <si>
    <t>Quantité à produire</t>
  </si>
  <si>
    <t>Temps gamme (min)</t>
  </si>
  <si>
    <t>charge (min)</t>
  </si>
  <si>
    <t>Effectif choisi</t>
  </si>
  <si>
    <t>Reponse à la question 4.2</t>
  </si>
  <si>
    <t>Désignations</t>
  </si>
  <si>
    <t>Qté U</t>
  </si>
  <si>
    <t>SEMAINES</t>
  </si>
  <si>
    <t>Paire finie</t>
  </si>
  <si>
    <t>BB</t>
  </si>
  <si>
    <t>550 </t>
  </si>
  <si>
    <t>600 </t>
  </si>
  <si>
    <t>500 </t>
  </si>
  <si>
    <t>SD</t>
  </si>
  <si>
    <t>BN</t>
  </si>
  <si>
    <t>OP</t>
  </si>
  <si>
    <t>Tige</t>
  </si>
  <si>
    <t>200 </t>
  </si>
  <si>
    <t> 200</t>
  </si>
  <si>
    <t> 0</t>
  </si>
  <si>
    <t>250 </t>
  </si>
  <si>
    <t>Première de montage</t>
  </si>
  <si>
    <t>1200 </t>
  </si>
  <si>
    <t>100 </t>
  </si>
  <si>
    <t>Semelle</t>
  </si>
  <si>
    <t>110 </t>
  </si>
  <si>
    <t>Peausserie dessus</t>
  </si>
  <si>
    <t>158 </t>
  </si>
  <si>
    <t> 248</t>
  </si>
  <si>
    <t>270 </t>
  </si>
  <si>
    <t>Peausserie doublure</t>
  </si>
  <si>
    <t> 140</t>
  </si>
  <si>
    <t>300 </t>
  </si>
  <si>
    <t>Croupon</t>
  </si>
  <si>
    <t>Talon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</si>
</sst>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€&quot;;[Red]\-#,##0.00\ &quot;€&quot;"/>
    <numFmt numFmtId="164" formatCode="0.000"/>
    <numFmt numFmtId="165" formatCode="0.0%"/>
    <numFmt numFmtId="166" formatCode="#,##0.000\ &quot;€&quot;;[Red]\-#,##0.000\ &quot;€&quot;"/>
    <numFmt numFmtId="167" formatCode="0.000%"/>
    <numFmt numFmtId="168" formatCode="#,##0.00\ &quot;€&quot;"/>
    <numFmt numFmtId="169" formatCode="0.0"/>
  </numFmts>
  <fonts count="17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name val="Arial"/>
      <family val="2"/>
    </font>
    <font>
      <b/>
      <sz val="12"/>
      <color indexed="8"/>
      <name val="Arial"/>
      <family val="2"/>
    </font>
    <font>
      <sz val="12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46">
    <xf numFmtId="0" fontId="0" fillId="0" borderId="0" xfId="0"/>
    <xf numFmtId="0" fontId="3" fillId="0" borderId="12" xfId="0" applyFont="1" applyBorder="1" applyAlignment="1">
      <alignment horizontal="center"/>
    </xf>
    <xf numFmtId="0" fontId="0" fillId="0" borderId="12" xfId="0" applyBorder="1"/>
    <xf numFmtId="164" fontId="0" fillId="0" borderId="12" xfId="0" applyNumberFormat="1" applyBorder="1"/>
    <xf numFmtId="164" fontId="6" fillId="0" borderId="13" xfId="0" applyNumberFormat="1" applyFont="1" applyBorder="1"/>
    <xf numFmtId="0" fontId="0" fillId="0" borderId="15" xfId="0" applyBorder="1"/>
    <xf numFmtId="0" fontId="0" fillId="0" borderId="0" xfId="0" applyBorder="1"/>
    <xf numFmtId="0" fontId="3" fillId="0" borderId="8" xfId="0" applyFont="1" applyBorder="1" applyAlignment="1">
      <alignment horizontal="right"/>
    </xf>
    <xf numFmtId="164" fontId="0" fillId="0" borderId="8" xfId="0" applyNumberFormat="1" applyBorder="1"/>
    <xf numFmtId="2" fontId="0" fillId="0" borderId="12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65" fontId="0" fillId="0" borderId="9" xfId="0" applyNumberFormat="1" applyBorder="1"/>
    <xf numFmtId="0" fontId="3" fillId="0" borderId="15" xfId="0" applyFont="1" applyBorder="1"/>
    <xf numFmtId="166" fontId="0" fillId="0" borderId="0" xfId="0" applyNumberFormat="1"/>
    <xf numFmtId="167" fontId="0" fillId="0" borderId="0" xfId="0" applyNumberFormat="1"/>
    <xf numFmtId="168" fontId="0" fillId="0" borderId="9" xfId="0" applyNumberFormat="1" applyBorder="1"/>
    <xf numFmtId="165" fontId="0" fillId="0" borderId="5" xfId="0" applyNumberFormat="1" applyBorder="1"/>
    <xf numFmtId="164" fontId="6" fillId="0" borderId="8" xfId="0" applyNumberFormat="1" applyFont="1" applyBorder="1"/>
    <xf numFmtId="164" fontId="6" fillId="0" borderId="17" xfId="0" applyNumberFormat="1" applyFont="1" applyBorder="1"/>
    <xf numFmtId="10" fontId="6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8" xfId="0" applyFont="1" applyBorder="1"/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164" fontId="0" fillId="0" borderId="0" xfId="0" applyNumberFormat="1" applyBorder="1"/>
    <xf numFmtId="164" fontId="7" fillId="0" borderId="20" xfId="0" applyNumberFormat="1" applyFont="1" applyBorder="1"/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0" fillId="0" borderId="14" xfId="0" applyFill="1" applyBorder="1"/>
    <xf numFmtId="164" fontId="0" fillId="0" borderId="0" xfId="0" applyNumberFormat="1"/>
    <xf numFmtId="0" fontId="3" fillId="0" borderId="8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65" fontId="0" fillId="0" borderId="9" xfId="1" applyNumberFormat="1" applyFont="1" applyBorder="1"/>
    <xf numFmtId="169" fontId="0" fillId="0" borderId="0" xfId="1" applyNumberFormat="1" applyFont="1"/>
    <xf numFmtId="0" fontId="9" fillId="0" borderId="0" xfId="0" applyFont="1"/>
    <xf numFmtId="0" fontId="4" fillId="0" borderId="12" xfId="0" applyFont="1" applyFill="1" applyBorder="1" applyAlignment="1">
      <alignment vertical="center"/>
    </xf>
    <xf numFmtId="0" fontId="6" fillId="0" borderId="12" xfId="0" applyFont="1" applyFill="1" applyBorder="1" applyAlignment="1">
      <alignment wrapText="1"/>
    </xf>
    <xf numFmtId="0" fontId="4" fillId="0" borderId="12" xfId="0" applyFont="1" applyFill="1" applyBorder="1" applyAlignment="1">
      <alignment horizontal="centerContinuous" vertical="center"/>
    </xf>
    <xf numFmtId="0" fontId="6" fillId="0" borderId="12" xfId="0" applyFont="1" applyFill="1" applyBorder="1"/>
    <xf numFmtId="0" fontId="7" fillId="0" borderId="12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textRotation="90"/>
    </xf>
    <xf numFmtId="0" fontId="11" fillId="0" borderId="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textRotation="90"/>
    </xf>
    <xf numFmtId="0" fontId="7" fillId="0" borderId="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1" xfId="0" applyFont="1" applyFill="1" applyBorder="1"/>
    <xf numFmtId="0" fontId="6" fillId="0" borderId="12" xfId="0" applyFont="1" applyFill="1" applyBorder="1" applyAlignment="1">
      <alignment horizontal="right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/>
    <xf numFmtId="0" fontId="6" fillId="0" borderId="7" xfId="0" applyFont="1" applyFill="1" applyBorder="1"/>
    <xf numFmtId="0" fontId="6" fillId="0" borderId="12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center"/>
    </xf>
    <xf numFmtId="0" fontId="6" fillId="0" borderId="4" xfId="0" applyFont="1" applyFill="1" applyBorder="1"/>
    <xf numFmtId="9" fontId="6" fillId="0" borderId="8" xfId="1" applyFont="1" applyFill="1" applyBorder="1"/>
    <xf numFmtId="2" fontId="6" fillId="0" borderId="12" xfId="0" applyNumberFormat="1" applyFont="1" applyFill="1" applyBorder="1" applyAlignment="1">
      <alignment horizontal="center" vertical="center"/>
    </xf>
    <xf numFmtId="10" fontId="0" fillId="0" borderId="0" xfId="1" applyNumberFormat="1" applyFont="1"/>
    <xf numFmtId="0" fontId="12" fillId="0" borderId="12" xfId="0" applyFont="1" applyBorder="1" applyAlignment="1">
      <alignment wrapText="1"/>
    </xf>
    <xf numFmtId="0" fontId="13" fillId="0" borderId="12" xfId="0" applyFont="1" applyFill="1" applyBorder="1" applyAlignment="1">
      <alignment horizontal="center"/>
    </xf>
    <xf numFmtId="2" fontId="13" fillId="0" borderId="12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9" fontId="6" fillId="0" borderId="8" xfId="1" applyNumberFormat="1" applyFont="1" applyFill="1" applyBorder="1"/>
    <xf numFmtId="9" fontId="0" fillId="0" borderId="12" xfId="0" applyNumberFormat="1" applyBorder="1"/>
    <xf numFmtId="0" fontId="14" fillId="0" borderId="12" xfId="0" applyFont="1" applyBorder="1"/>
    <xf numFmtId="0" fontId="14" fillId="2" borderId="12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8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8" fontId="5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left"/>
    </xf>
    <xf numFmtId="0" fontId="3" fillId="0" borderId="12" xfId="0" applyFont="1" applyBorder="1" applyAlignment="1"/>
    <xf numFmtId="0" fontId="3" fillId="0" borderId="9" xfId="0" applyFont="1" applyFill="1" applyBorder="1" applyAlignment="1"/>
    <xf numFmtId="0" fontId="3" fillId="0" borderId="10" xfId="0" applyFont="1" applyFill="1" applyBorder="1" applyAlignment="1"/>
    <xf numFmtId="0" fontId="3" fillId="0" borderId="11" xfId="0" applyFont="1" applyFill="1" applyBorder="1" applyAlignment="1"/>
    <xf numFmtId="167" fontId="14" fillId="0" borderId="0" xfId="1" applyNumberFormat="1" applyFont="1"/>
    <xf numFmtId="166" fontId="14" fillId="0" borderId="0" xfId="0" applyNumberFormat="1" applyFont="1"/>
    <xf numFmtId="0" fontId="14" fillId="0" borderId="20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99060</xdr:colOff>
      <xdr:row>17</xdr:row>
      <xdr:rowOff>53340</xdr:rowOff>
    </xdr:from>
    <xdr:to>
      <xdr:col>4</xdr:col>
      <xdr:colOff>1356360</xdr:colOff>
      <xdr:row>26</xdr:row>
      <xdr:rowOff>106680</xdr:rowOff>
    </xdr:to>
    <xdr:sp macro="" textlink="">
      <xdr:nvSpPr>
        <xdr:cNvPr id="2" name="ZoneTexte 1"/>
        <xdr:cNvSpPr txBox="1"/>
      </xdr:nvSpPr>
      <xdr:spPr>
        <a:xfrm>
          <a:off x="891540" y="3352800"/>
          <a:ext cx="4427220" cy="16992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La</a:t>
          </a:r>
          <a:r>
            <a:rPr lang="fr-FR" sz="1100" baseline="0"/>
            <a:t> détermination des effectifs de l'ilot dépend de la charge de travail et des délais imposés.</a:t>
          </a:r>
        </a:p>
        <a:p>
          <a:r>
            <a:rPr lang="fr-FR" sz="1100" baseline="0"/>
            <a:t>La démarce consiste à calculer la charge de travail journalière en fonction du délai imposé, puis de déterminer l'effectif de l'ilôt en divisant la charge journalière par la capacité journalière d'une personne.</a:t>
          </a:r>
        </a:p>
        <a:p>
          <a:endParaRPr lang="fr-FR" sz="1100" baseline="0"/>
        </a:p>
        <a:p>
          <a:r>
            <a:rPr lang="fr-FR" sz="1100" baseline="0"/>
            <a:t>L'effectif théorique est égal à 7,9 personnes, soit 8 personnes.</a:t>
          </a:r>
        </a:p>
        <a:p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312420</xdr:colOff>
      <xdr:row>12</xdr:row>
      <xdr:rowOff>45720</xdr:rowOff>
    </xdr:from>
    <xdr:to>
      <xdr:col>18</xdr:col>
      <xdr:colOff>632460</xdr:colOff>
      <xdr:row>28</xdr:row>
      <xdr:rowOff>106680</xdr:rowOff>
    </xdr:to>
    <xdr:sp macro="" textlink="">
      <xdr:nvSpPr>
        <xdr:cNvPr id="2" name="ZoneTexte 1"/>
        <xdr:cNvSpPr txBox="1"/>
      </xdr:nvSpPr>
      <xdr:spPr>
        <a:xfrm>
          <a:off x="9395460" y="4053840"/>
          <a:ext cx="3634740" cy="2918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La tolérance de 5% est respectée.</a:t>
          </a:r>
        </a:p>
        <a:p>
          <a:r>
            <a:rPr lang="fr-FR" sz="1100"/>
            <a:t>Il est important de noter que la capacité de la ligne est induite par la</a:t>
          </a:r>
          <a:r>
            <a:rPr lang="fr-FR" sz="1100" baseline="0"/>
            <a:t> capacité du poste le plus chargé : ici le poste 1.</a:t>
          </a:r>
        </a:p>
        <a:p>
          <a:r>
            <a:rPr lang="fr-FR" sz="1100" baseline="0"/>
            <a:t>Le bon fonctionnement de la ligne impose la sélection de personnels qualifiés polyvalents.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4</xdr:row>
      <xdr:rowOff>161925</xdr:rowOff>
    </xdr:from>
    <xdr:to>
      <xdr:col>5</xdr:col>
      <xdr:colOff>653143</xdr:colOff>
      <xdr:row>34</xdr:row>
      <xdr:rowOff>104775</xdr:rowOff>
    </xdr:to>
    <xdr:sp macro="" textlink="">
      <xdr:nvSpPr>
        <xdr:cNvPr id="2" name="ZoneTexte 1"/>
        <xdr:cNvSpPr txBox="1"/>
      </xdr:nvSpPr>
      <xdr:spPr>
        <a:xfrm>
          <a:off x="304800" y="1005568"/>
          <a:ext cx="4158343" cy="5657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La</a:t>
          </a:r>
          <a:r>
            <a:rPr lang="fr-FR" sz="1100" baseline="0"/>
            <a:t> palnification de la collection permet de mettre en évidence les périodes de disponibilité du bureau d'étude.</a:t>
          </a:r>
        </a:p>
        <a:p>
          <a:r>
            <a:rPr lang="fr-FR" sz="1100" baseline="0"/>
            <a:t>entre la période de développement des modèles et les réunions de collection permettant de sélectionner les modèles retenus.</a:t>
          </a:r>
        </a:p>
        <a:p>
          <a:endParaRPr lang="fr-FR" sz="1100" baseline="0"/>
        </a:p>
        <a:p>
          <a:r>
            <a:rPr lang="fr-FR" sz="1100" baseline="0"/>
            <a:t>Nous pouvons ainsi déduire pour la première période de patronnage qu'il reste entre la date de fin (29/02/2016)et le début au plus tôt (23/03/2016) de la réunion de collection :</a:t>
          </a:r>
        </a:p>
        <a:p>
          <a:endParaRPr lang="fr-FR" sz="1100" baseline="0"/>
        </a:p>
        <a:p>
          <a:r>
            <a:rPr lang="fr-FR" sz="1100" baseline="0"/>
            <a:t>Semaine 9 : 4 jours </a:t>
          </a:r>
        </a:p>
        <a:p>
          <a:r>
            <a:rPr lang="fr-FR" sz="1100" baseline="0"/>
            <a:t>semaine 10 : 5 jours </a:t>
          </a:r>
        </a:p>
        <a:p>
          <a:r>
            <a:rPr lang="fr-FR" sz="1100" baseline="0"/>
            <a:t>semaine 11 : 5 jours </a:t>
          </a:r>
        </a:p>
        <a:p>
          <a:r>
            <a:rPr lang="fr-FR" sz="1100" baseline="0"/>
            <a:t>semaine 12 : 2  jours</a:t>
          </a:r>
        </a:p>
        <a:p>
          <a:endParaRPr lang="fr-FR" sz="1100" baseline="0"/>
        </a:p>
        <a:p>
          <a:r>
            <a:rPr lang="fr-FR" sz="1100" baseline="0"/>
            <a:t>soit un total de 16 jours .</a:t>
          </a:r>
        </a:p>
        <a:p>
          <a:r>
            <a:rPr lang="fr-FR" sz="1100" baseline="0"/>
            <a:t>Le temps de fabrication pour les maquette  est de 5 jours. Ce temps se chevauche avec le patronnage.</a:t>
          </a:r>
        </a:p>
        <a:p>
          <a:endParaRPr lang="fr-FR" sz="1100" baseline="0"/>
        </a:p>
        <a:p>
          <a:r>
            <a:rPr lang="fr-FR" sz="1100" baseline="0"/>
            <a:t>Pour le développement de la deuxième maquette la collection 2 peut commencer à partir de la fin du patronnage de la première collection : sur le Gantt cela donne 12 jours disponibles jusqu'à la date de validation des modèles (réunion de  collection2).</a:t>
          </a:r>
        </a:p>
        <a:p>
          <a:r>
            <a:rPr lang="fr-FR" sz="1100" baseline="0"/>
            <a:t>La fabrication de la deuxième maquette peut commencer à la suite des modèles de la première collection.</a:t>
          </a:r>
        </a:p>
        <a:p>
          <a:r>
            <a:rPr lang="fr-FR" sz="1100" baseline="0"/>
            <a:t>Là encore il y a chevauchement avec le patronnage.</a:t>
          </a:r>
        </a:p>
        <a:p>
          <a:r>
            <a:rPr lang="fr-FR" sz="1100" baseline="0"/>
            <a:t>En conclusion nous pouvons dire que le développement de cette collection risque de mettre en tension le bureau d'étude ainsi que les ateliers de prototypage, sans marge importante. </a:t>
          </a:r>
        </a:p>
        <a:p>
          <a:r>
            <a:rPr lang="fr-FR" sz="1100" baseline="0"/>
            <a:t>Cela reste possible si le nombre de modèles à développer n'est pas trop important.</a:t>
          </a:r>
        </a:p>
        <a:p>
          <a:endParaRPr lang="fr-FR" sz="1100" baseline="0"/>
        </a:p>
        <a:p>
          <a:endParaRPr lang="fr-FR" sz="1100" baseline="0"/>
        </a:p>
        <a:p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405412</xdr:colOff>
      <xdr:row>14</xdr:row>
      <xdr:rowOff>167640</xdr:rowOff>
    </xdr:from>
    <xdr:to>
      <xdr:col>22</xdr:col>
      <xdr:colOff>53339</xdr:colOff>
      <xdr:row>33</xdr:row>
      <xdr:rowOff>144780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7652" y="2804160"/>
          <a:ext cx="6780247" cy="359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14"/>
  <sheetViews>
    <sheetView topLeftCell="A4" workbookViewId="0">
      <selection activeCell="B30" sqref="B30"/>
    </sheetView>
  </sheetViews>
  <sheetFormatPr baseColWidth="10" defaultRowHeight="14.4" x14ac:dyDescent="0.3"/>
  <cols>
    <col min="2" max="2" width="23.109375" bestFit="1" customWidth="1"/>
    <col min="5" max="5" width="23.33203125" customWidth="1"/>
  </cols>
  <sheetData>
    <row r="5" spans="2:6" ht="29.4" customHeight="1" x14ac:dyDescent="0.3">
      <c r="B5" s="73" t="s">
        <v>113</v>
      </c>
      <c r="C5" s="73"/>
      <c r="E5" s="72" t="s">
        <v>112</v>
      </c>
      <c r="F5" s="72"/>
    </row>
    <row r="6" spans="2:6" x14ac:dyDescent="0.3">
      <c r="B6" s="2" t="s">
        <v>109</v>
      </c>
      <c r="C6" s="2">
        <v>420</v>
      </c>
      <c r="E6" s="2" t="s">
        <v>115</v>
      </c>
      <c r="F6" s="2">
        <v>22</v>
      </c>
    </row>
    <row r="7" spans="2:6" x14ac:dyDescent="0.3">
      <c r="B7" s="2" t="s">
        <v>102</v>
      </c>
      <c r="C7" s="2">
        <v>20</v>
      </c>
      <c r="E7" s="2" t="s">
        <v>114</v>
      </c>
      <c r="F7" s="2">
        <v>435</v>
      </c>
    </row>
    <row r="8" spans="2:6" x14ac:dyDescent="0.3">
      <c r="B8" s="2" t="s">
        <v>110</v>
      </c>
      <c r="C8" s="2">
        <f>C6-C7</f>
        <v>400</v>
      </c>
      <c r="E8" s="2" t="s">
        <v>116</v>
      </c>
      <c r="F8" s="2">
        <f>F7*F6</f>
        <v>9570</v>
      </c>
    </row>
    <row r="9" spans="2:6" x14ac:dyDescent="0.3">
      <c r="B9" s="2" t="s">
        <v>111</v>
      </c>
      <c r="C9" s="70">
        <v>1</v>
      </c>
      <c r="E9" s="2" t="s">
        <v>104</v>
      </c>
      <c r="F9" s="2">
        <v>3</v>
      </c>
    </row>
    <row r="10" spans="2:6" x14ac:dyDescent="0.3">
      <c r="B10" s="2" t="s">
        <v>103</v>
      </c>
      <c r="C10" s="2">
        <f>C8*C9</f>
        <v>400</v>
      </c>
      <c r="E10" s="2" t="s">
        <v>105</v>
      </c>
      <c r="F10" s="2">
        <f>F8/F9</f>
        <v>3190</v>
      </c>
    </row>
    <row r="13" spans="2:6" x14ac:dyDescent="0.3">
      <c r="B13" s="2" t="s">
        <v>106</v>
      </c>
      <c r="C13" s="2">
        <f>F10/C10</f>
        <v>7.9749999999999996</v>
      </c>
    </row>
    <row r="14" spans="2:6" x14ac:dyDescent="0.3">
      <c r="B14" s="71" t="s">
        <v>117</v>
      </c>
      <c r="C14" s="71">
        <v>8</v>
      </c>
      <c r="D14" s="64">
        <f>(C13-C14)/C13</f>
        <v>-3.1347962382445587E-3</v>
      </c>
    </row>
  </sheetData>
  <mergeCells count="2">
    <mergeCell ref="E5:F5"/>
    <mergeCell ref="B5:C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topLeftCell="A4" workbookViewId="0">
      <selection activeCell="H26" sqref="H26"/>
    </sheetView>
  </sheetViews>
  <sheetFormatPr baseColWidth="10" defaultColWidth="11.44140625" defaultRowHeight="13.2" x14ac:dyDescent="0.25"/>
  <cols>
    <col min="1" max="1" width="4.88671875" style="44" customWidth="1"/>
    <col min="2" max="2" width="51.44140625" style="42" customWidth="1"/>
    <col min="3" max="3" width="6.109375" style="44" customWidth="1"/>
    <col min="4" max="15" width="7" style="44" customWidth="1"/>
    <col min="16" max="16384" width="11.44140625" style="44"/>
  </cols>
  <sheetData>
    <row r="1" spans="1:15" ht="17.399999999999999" x14ac:dyDescent="0.25">
      <c r="A1" s="41" t="s">
        <v>70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46.4" x14ac:dyDescent="0.25">
      <c r="A2" s="45" t="s">
        <v>71</v>
      </c>
      <c r="B2" s="46">
        <f>C19/C3</f>
        <v>2.75</v>
      </c>
      <c r="C2" s="47" t="s">
        <v>72</v>
      </c>
    </row>
    <row r="3" spans="1:15" ht="15.6" x14ac:dyDescent="0.25">
      <c r="A3" s="60"/>
      <c r="B3" s="46" t="s">
        <v>107</v>
      </c>
      <c r="C3" s="47">
        <v>8</v>
      </c>
      <c r="D3" s="61"/>
      <c r="E3" s="61"/>
      <c r="F3" s="61"/>
      <c r="G3" s="61"/>
      <c r="H3" s="61"/>
      <c r="I3" s="61"/>
      <c r="J3" s="61"/>
      <c r="K3" s="61"/>
      <c r="L3" s="61"/>
    </row>
    <row r="4" spans="1:15" ht="15.6" x14ac:dyDescent="0.25">
      <c r="A4" s="60"/>
      <c r="B4" s="46"/>
      <c r="C4" s="47"/>
      <c r="D4" s="61"/>
      <c r="E4" s="61"/>
      <c r="F4" s="61"/>
      <c r="G4" s="61"/>
      <c r="H4" s="61"/>
      <c r="I4" s="61"/>
      <c r="J4" s="61"/>
      <c r="K4" s="61"/>
      <c r="L4" s="61"/>
    </row>
    <row r="5" spans="1:15" ht="15.6" x14ac:dyDescent="0.25">
      <c r="A5" s="48" t="s">
        <v>73</v>
      </c>
      <c r="B5" s="49" t="s">
        <v>74</v>
      </c>
      <c r="C5" s="50"/>
      <c r="D5" s="51" t="s">
        <v>75</v>
      </c>
      <c r="E5" s="51" t="s">
        <v>76</v>
      </c>
      <c r="F5" s="51" t="s">
        <v>77</v>
      </c>
      <c r="G5" s="51" t="s">
        <v>78</v>
      </c>
      <c r="H5" s="51" t="s">
        <v>79</v>
      </c>
      <c r="I5" s="51" t="s">
        <v>80</v>
      </c>
      <c r="J5" s="51" t="s">
        <v>81</v>
      </c>
      <c r="K5" s="51" t="s">
        <v>82</v>
      </c>
      <c r="L5" s="51" t="s">
        <v>83</v>
      </c>
      <c r="M5" s="52" t="s">
        <v>84</v>
      </c>
      <c r="N5" s="52" t="s">
        <v>85</v>
      </c>
      <c r="O5" s="52" t="s">
        <v>86</v>
      </c>
    </row>
    <row r="6" spans="1:15" ht="15" customHeight="1" x14ac:dyDescent="0.25">
      <c r="A6" s="53">
        <v>1</v>
      </c>
      <c r="B6" s="65" t="s">
        <v>87</v>
      </c>
      <c r="C6" s="66">
        <v>2.88</v>
      </c>
      <c r="D6" s="53">
        <f>C6</f>
        <v>2.88</v>
      </c>
      <c r="E6" s="53"/>
      <c r="F6" s="53"/>
      <c r="G6" s="53"/>
      <c r="H6" s="53"/>
      <c r="I6" s="53"/>
      <c r="J6" s="53"/>
      <c r="K6" s="53"/>
      <c r="M6" s="54"/>
    </row>
    <row r="7" spans="1:15" ht="15" customHeight="1" x14ac:dyDescent="0.25">
      <c r="A7" s="53">
        <v>2</v>
      </c>
      <c r="B7" s="65" t="s">
        <v>90</v>
      </c>
      <c r="C7" s="66">
        <v>0.96</v>
      </c>
      <c r="D7" s="53"/>
      <c r="E7" s="63">
        <f>C7</f>
        <v>0.96</v>
      </c>
      <c r="F7" s="53"/>
      <c r="G7" s="53"/>
      <c r="H7" s="53"/>
      <c r="I7" s="53"/>
      <c r="J7" s="53"/>
      <c r="K7" s="53"/>
      <c r="M7" s="54"/>
    </row>
    <row r="8" spans="1:15" ht="15" customHeight="1" x14ac:dyDescent="0.25">
      <c r="A8" s="53">
        <v>3</v>
      </c>
      <c r="B8" s="65" t="s">
        <v>92</v>
      </c>
      <c r="C8" s="66">
        <v>1.02</v>
      </c>
      <c r="D8" s="53"/>
      <c r="E8" s="63">
        <f>C8</f>
        <v>1.02</v>
      </c>
      <c r="F8" s="53"/>
      <c r="G8" s="53"/>
      <c r="H8" s="53"/>
      <c r="I8" s="53"/>
      <c r="J8" s="53"/>
      <c r="K8" s="53"/>
      <c r="M8" s="54"/>
    </row>
    <row r="9" spans="1:15" ht="15" customHeight="1" x14ac:dyDescent="0.25">
      <c r="A9" s="53">
        <v>4</v>
      </c>
      <c r="B9" s="65" t="s">
        <v>88</v>
      </c>
      <c r="C9" s="66">
        <v>0.72</v>
      </c>
      <c r="D9" s="53"/>
      <c r="E9" s="63">
        <f>C9</f>
        <v>0.72</v>
      </c>
      <c r="F9" s="53"/>
      <c r="G9" s="53"/>
      <c r="H9" s="53"/>
      <c r="I9" s="53"/>
      <c r="J9" s="53"/>
      <c r="K9" s="53"/>
      <c r="M9" s="54"/>
    </row>
    <row r="10" spans="1:15" ht="15" customHeight="1" x14ac:dyDescent="0.25">
      <c r="A10" s="53">
        <v>5</v>
      </c>
      <c r="B10" s="65" t="s">
        <v>91</v>
      </c>
      <c r="C10" s="66">
        <v>2.71</v>
      </c>
      <c r="D10" s="53"/>
      <c r="E10" s="53"/>
      <c r="F10" s="53">
        <f>C10</f>
        <v>2.71</v>
      </c>
      <c r="G10" s="53"/>
      <c r="H10" s="53"/>
      <c r="I10" s="53"/>
      <c r="J10" s="53"/>
      <c r="K10" s="53"/>
      <c r="M10" s="54"/>
    </row>
    <row r="11" spans="1:15" ht="15" customHeight="1" x14ac:dyDescent="0.25">
      <c r="A11" s="53">
        <v>6</v>
      </c>
      <c r="B11" s="65" t="s">
        <v>93</v>
      </c>
      <c r="C11" s="66">
        <v>2.76</v>
      </c>
      <c r="D11" s="53"/>
      <c r="E11" s="53"/>
      <c r="F11" s="53"/>
      <c r="G11" s="53">
        <f>C11</f>
        <v>2.76</v>
      </c>
      <c r="H11" s="53"/>
      <c r="I11" s="53"/>
      <c r="J11" s="53"/>
      <c r="K11" s="53"/>
      <c r="M11" s="54"/>
    </row>
    <row r="12" spans="1:15" ht="15" customHeight="1" x14ac:dyDescent="0.25">
      <c r="A12" s="53">
        <v>7</v>
      </c>
      <c r="B12" s="65" t="s">
        <v>94</v>
      </c>
      <c r="C12" s="67">
        <v>0.9</v>
      </c>
      <c r="D12" s="53"/>
      <c r="E12" s="53"/>
      <c r="F12" s="53"/>
      <c r="G12" s="53"/>
      <c r="H12" s="63">
        <f>C12</f>
        <v>0.9</v>
      </c>
      <c r="I12" s="53"/>
      <c r="J12" s="53"/>
      <c r="K12" s="53"/>
      <c r="M12" s="54"/>
    </row>
    <row r="13" spans="1:15" ht="15" customHeight="1" x14ac:dyDescent="0.25">
      <c r="A13" s="53">
        <v>8</v>
      </c>
      <c r="B13" s="65" t="s">
        <v>95</v>
      </c>
      <c r="C13" s="66">
        <v>1.92</v>
      </c>
      <c r="D13" s="53"/>
      <c r="E13" s="53"/>
      <c r="F13" s="53"/>
      <c r="G13" s="53"/>
      <c r="H13" s="63">
        <f>C13</f>
        <v>1.92</v>
      </c>
      <c r="I13" s="53"/>
      <c r="J13" s="53"/>
      <c r="K13" s="53"/>
      <c r="M13" s="54"/>
    </row>
    <row r="14" spans="1:15" ht="15" customHeight="1" x14ac:dyDescent="0.25">
      <c r="A14" s="53">
        <v>9</v>
      </c>
      <c r="B14" s="65" t="s">
        <v>96</v>
      </c>
      <c r="C14" s="66">
        <v>1.32</v>
      </c>
      <c r="D14" s="53"/>
      <c r="E14" s="53"/>
      <c r="F14" s="53"/>
      <c r="G14" s="53"/>
      <c r="H14" s="53"/>
      <c r="I14" s="53">
        <f>C14</f>
        <v>1.32</v>
      </c>
      <c r="J14" s="53"/>
      <c r="K14" s="53"/>
      <c r="M14" s="54"/>
    </row>
    <row r="15" spans="1:15" ht="15" customHeight="1" x14ac:dyDescent="0.25">
      <c r="A15" s="53">
        <v>10</v>
      </c>
      <c r="B15" s="65" t="s">
        <v>89</v>
      </c>
      <c r="C15" s="66">
        <v>1.31</v>
      </c>
      <c r="D15" s="53"/>
      <c r="E15" s="63"/>
      <c r="F15" s="53"/>
      <c r="G15" s="53"/>
      <c r="H15" s="53"/>
      <c r="I15" s="53">
        <f>C15</f>
        <v>1.31</v>
      </c>
      <c r="J15" s="53"/>
      <c r="K15" s="53"/>
      <c r="M15" s="54"/>
    </row>
    <row r="16" spans="1:15" ht="15" customHeight="1" x14ac:dyDescent="0.25">
      <c r="A16" s="53">
        <v>11</v>
      </c>
      <c r="B16" s="65" t="s">
        <v>97</v>
      </c>
      <c r="C16" s="66">
        <v>2.62</v>
      </c>
      <c r="D16" s="53"/>
      <c r="E16" s="53"/>
      <c r="F16" s="53"/>
      <c r="G16" s="53"/>
      <c r="H16" s="53"/>
      <c r="I16" s="53"/>
      <c r="J16" s="53">
        <f>C16</f>
        <v>2.62</v>
      </c>
      <c r="K16" s="53"/>
      <c r="M16" s="54"/>
    </row>
    <row r="17" spans="1:13" ht="15" customHeight="1" x14ac:dyDescent="0.25">
      <c r="A17" s="53">
        <v>12</v>
      </c>
      <c r="B17" s="65" t="s">
        <v>98</v>
      </c>
      <c r="C17" s="66">
        <v>1.38</v>
      </c>
      <c r="D17" s="53"/>
      <c r="E17" s="53"/>
      <c r="F17" s="53"/>
      <c r="G17" s="53"/>
      <c r="H17" s="53"/>
      <c r="I17" s="53"/>
      <c r="J17" s="53"/>
      <c r="K17" s="53">
        <f>C17</f>
        <v>1.38</v>
      </c>
      <c r="M17" s="54"/>
    </row>
    <row r="18" spans="1:13" ht="15" customHeight="1" x14ac:dyDescent="0.25">
      <c r="A18" s="53">
        <v>13</v>
      </c>
      <c r="B18" s="65" t="s">
        <v>99</v>
      </c>
      <c r="C18" s="67">
        <v>1.5</v>
      </c>
      <c r="D18" s="53"/>
      <c r="E18" s="53"/>
      <c r="F18" s="53"/>
      <c r="G18" s="53"/>
      <c r="H18" s="53"/>
      <c r="I18" s="53"/>
      <c r="J18" s="53"/>
      <c r="K18" s="53">
        <f>C18</f>
        <v>1.5</v>
      </c>
      <c r="M18" s="54"/>
    </row>
    <row r="19" spans="1:13" ht="16.5" customHeight="1" x14ac:dyDescent="0.25">
      <c r="B19" s="55" t="s">
        <v>100</v>
      </c>
      <c r="C19" s="68">
        <f>SUM(C6:C18)</f>
        <v>22</v>
      </c>
      <c r="D19" s="53"/>
      <c r="E19" s="53"/>
      <c r="F19" s="53"/>
      <c r="G19" s="53"/>
      <c r="H19" s="53"/>
      <c r="I19" s="53"/>
      <c r="J19" s="53"/>
      <c r="K19" s="53"/>
      <c r="M19" s="54"/>
    </row>
    <row r="20" spans="1:13" x14ac:dyDescent="0.25">
      <c r="B20" s="56" t="s">
        <v>101</v>
      </c>
      <c r="C20" s="57"/>
      <c r="D20" s="53">
        <f t="shared" ref="D20:K20" si="0">SUM(D6:D18)</f>
        <v>2.88</v>
      </c>
      <c r="E20" s="53">
        <f t="shared" si="0"/>
        <v>2.7</v>
      </c>
      <c r="F20" s="53">
        <f t="shared" si="0"/>
        <v>2.71</v>
      </c>
      <c r="G20" s="53">
        <f t="shared" si="0"/>
        <v>2.76</v>
      </c>
      <c r="H20" s="53">
        <f t="shared" si="0"/>
        <v>2.82</v>
      </c>
      <c r="I20" s="53">
        <f t="shared" si="0"/>
        <v>2.63</v>
      </c>
      <c r="J20" s="53">
        <f t="shared" si="0"/>
        <v>2.62</v>
      </c>
      <c r="K20" s="53">
        <f t="shared" si="0"/>
        <v>2.88</v>
      </c>
      <c r="L20" s="58"/>
      <c r="M20" s="59"/>
    </row>
    <row r="21" spans="1:13" x14ac:dyDescent="0.25">
      <c r="B21" s="42" t="s">
        <v>108</v>
      </c>
      <c r="D21" s="62">
        <f t="shared" ref="D21:K21" si="1">D20/bf</f>
        <v>1.0472727272727271</v>
      </c>
      <c r="E21" s="62">
        <f t="shared" si="1"/>
        <v>0.98181818181818192</v>
      </c>
      <c r="F21" s="62">
        <f t="shared" si="1"/>
        <v>0.98545454545454547</v>
      </c>
      <c r="G21" s="62">
        <f t="shared" si="1"/>
        <v>1.0036363636363637</v>
      </c>
      <c r="H21" s="62">
        <f t="shared" si="1"/>
        <v>1.0254545454545454</v>
      </c>
      <c r="I21" s="62">
        <f t="shared" si="1"/>
        <v>0.9563636363636363</v>
      </c>
      <c r="J21" s="62">
        <f t="shared" si="1"/>
        <v>0.95272727272727276</v>
      </c>
      <c r="K21" s="69">
        <f t="shared" si="1"/>
        <v>1.0472727272727271</v>
      </c>
    </row>
    <row r="22" spans="1:13" x14ac:dyDescent="0.25">
      <c r="B22" s="56"/>
    </row>
    <row r="23" spans="1:13" x14ac:dyDescent="0.25">
      <c r="B23" s="56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31" workbookViewId="0">
      <selection activeCell="F56" sqref="F56"/>
    </sheetView>
  </sheetViews>
  <sheetFormatPr baseColWidth="10" defaultRowHeight="14.4" x14ac:dyDescent="0.3"/>
  <cols>
    <col min="4" max="4" width="8.109375" bestFit="1" customWidth="1"/>
    <col min="6" max="6" width="26.88671875" customWidth="1"/>
    <col min="7" max="7" width="13.33203125" bestFit="1" customWidth="1"/>
  </cols>
  <sheetData>
    <row r="1" spans="1:7" ht="17.399999999999999" x14ac:dyDescent="0.3">
      <c r="A1" s="97" t="s">
        <v>0</v>
      </c>
      <c r="B1" s="98"/>
      <c r="C1" s="98"/>
      <c r="D1" s="98"/>
      <c r="E1" s="98"/>
      <c r="F1" s="98"/>
      <c r="G1" s="99"/>
    </row>
    <row r="2" spans="1:7" ht="15" customHeight="1" x14ac:dyDescent="0.3">
      <c r="A2" s="76" t="s">
        <v>40</v>
      </c>
      <c r="B2" s="95" t="s">
        <v>41</v>
      </c>
      <c r="C2" s="78" t="s">
        <v>66</v>
      </c>
      <c r="D2" s="79"/>
      <c r="E2" s="93" t="s">
        <v>1</v>
      </c>
      <c r="F2" s="116" t="s">
        <v>35</v>
      </c>
      <c r="G2" s="117"/>
    </row>
    <row r="3" spans="1:7" ht="9" customHeight="1" x14ac:dyDescent="0.3">
      <c r="A3" s="77"/>
      <c r="B3" s="96"/>
      <c r="C3" s="80"/>
      <c r="D3" s="81"/>
      <c r="E3" s="94"/>
      <c r="F3" s="118"/>
      <c r="G3" s="119"/>
    </row>
    <row r="4" spans="1:7" ht="15" customHeight="1" x14ac:dyDescent="0.3">
      <c r="A4" s="84" t="s">
        <v>67</v>
      </c>
      <c r="B4" s="84"/>
      <c r="C4" s="82">
        <f>G4*3</f>
        <v>1467</v>
      </c>
      <c r="D4" s="83"/>
      <c r="E4" s="121" t="s">
        <v>65</v>
      </c>
      <c r="F4" s="121"/>
      <c r="G4" s="120">
        <v>489</v>
      </c>
    </row>
    <row r="5" spans="1:7" ht="11.4" customHeight="1" x14ac:dyDescent="0.3">
      <c r="A5" s="84"/>
      <c r="B5" s="84"/>
      <c r="C5" s="83"/>
      <c r="D5" s="83"/>
      <c r="E5" s="121"/>
      <c r="F5" s="121"/>
      <c r="G5" s="120"/>
    </row>
    <row r="6" spans="1:7" x14ac:dyDescent="0.3">
      <c r="A6" s="122" t="s">
        <v>2</v>
      </c>
      <c r="B6" s="122"/>
      <c r="C6" s="122"/>
      <c r="D6" s="36" t="s">
        <v>3</v>
      </c>
      <c r="E6" s="23" t="s">
        <v>4</v>
      </c>
      <c r="F6" s="23" t="s">
        <v>5</v>
      </c>
      <c r="G6" s="23" t="s">
        <v>6</v>
      </c>
    </row>
    <row r="7" spans="1:7" x14ac:dyDescent="0.3">
      <c r="A7" s="86" t="s">
        <v>45</v>
      </c>
      <c r="B7" s="87"/>
      <c r="C7" s="88"/>
      <c r="D7" s="33" t="s">
        <v>42</v>
      </c>
      <c r="E7" s="2">
        <v>0.35</v>
      </c>
      <c r="F7" s="3">
        <v>85</v>
      </c>
      <c r="G7" s="3">
        <f>F7*E7</f>
        <v>29.749999999999996</v>
      </c>
    </row>
    <row r="8" spans="1:7" x14ac:dyDescent="0.3">
      <c r="A8" s="109" t="s">
        <v>46</v>
      </c>
      <c r="B8" s="109"/>
      <c r="C8" s="109"/>
      <c r="D8" s="37" t="s">
        <v>42</v>
      </c>
      <c r="E8" s="2">
        <v>0.28999999999999998</v>
      </c>
      <c r="F8" s="35">
        <v>48</v>
      </c>
      <c r="G8" s="3">
        <f t="shared" ref="G8:G31" si="0">F8*E8</f>
        <v>13.919999999999998</v>
      </c>
    </row>
    <row r="9" spans="1:7" x14ac:dyDescent="0.3">
      <c r="A9" s="123" t="s">
        <v>43</v>
      </c>
      <c r="B9" s="123"/>
      <c r="C9" s="123"/>
      <c r="D9" s="37" t="s">
        <v>12</v>
      </c>
      <c r="E9" s="2">
        <v>0.6</v>
      </c>
      <c r="F9" s="35">
        <v>45.4</v>
      </c>
      <c r="G9" s="3">
        <f t="shared" si="0"/>
        <v>27.24</v>
      </c>
    </row>
    <row r="10" spans="1:7" x14ac:dyDescent="0.3">
      <c r="A10" s="123" t="s">
        <v>44</v>
      </c>
      <c r="B10" s="123"/>
      <c r="C10" s="123"/>
      <c r="D10" s="37" t="s">
        <v>12</v>
      </c>
      <c r="E10" s="2">
        <v>0.42</v>
      </c>
      <c r="F10" s="35">
        <v>39.25</v>
      </c>
      <c r="G10" s="3">
        <f t="shared" si="0"/>
        <v>16.484999999999999</v>
      </c>
    </row>
    <row r="11" spans="1:7" x14ac:dyDescent="0.3">
      <c r="A11" s="124" t="s">
        <v>59</v>
      </c>
      <c r="B11" s="125"/>
      <c r="C11" s="126"/>
      <c r="D11" s="1" t="s">
        <v>11</v>
      </c>
      <c r="E11" s="2">
        <v>0.3</v>
      </c>
      <c r="F11" s="35">
        <v>0.98</v>
      </c>
      <c r="G11" s="3">
        <f t="shared" si="0"/>
        <v>0.29399999999999998</v>
      </c>
    </row>
    <row r="12" spans="1:7" x14ac:dyDescent="0.3">
      <c r="A12" s="86" t="s">
        <v>8</v>
      </c>
      <c r="B12" s="87"/>
      <c r="C12" s="88"/>
      <c r="D12" s="24" t="s">
        <v>7</v>
      </c>
      <c r="E12" s="2">
        <v>0.03</v>
      </c>
      <c r="F12" s="3">
        <v>4.28</v>
      </c>
      <c r="G12" s="3">
        <f t="shared" si="0"/>
        <v>0.12840000000000001</v>
      </c>
    </row>
    <row r="13" spans="1:7" x14ac:dyDescent="0.3">
      <c r="A13" s="86" t="s">
        <v>9</v>
      </c>
      <c r="B13" s="87"/>
      <c r="C13" s="88"/>
      <c r="D13" s="1" t="s">
        <v>7</v>
      </c>
      <c r="E13" s="2">
        <v>0.10730000000000001</v>
      </c>
      <c r="F13" s="3">
        <v>3.79</v>
      </c>
      <c r="G13" s="3">
        <f t="shared" si="0"/>
        <v>0.406667</v>
      </c>
    </row>
    <row r="14" spans="1:7" x14ac:dyDescent="0.3">
      <c r="A14" s="86" t="s">
        <v>10</v>
      </c>
      <c r="B14" s="87"/>
      <c r="C14" s="88"/>
      <c r="D14" s="1" t="s">
        <v>7</v>
      </c>
      <c r="E14" s="2">
        <v>1.03E-2</v>
      </c>
      <c r="F14" s="3">
        <v>4.8</v>
      </c>
      <c r="G14" s="3">
        <f t="shared" si="0"/>
        <v>4.9439999999999998E-2</v>
      </c>
    </row>
    <row r="15" spans="1:7" x14ac:dyDescent="0.3">
      <c r="A15" s="86" t="s">
        <v>61</v>
      </c>
      <c r="B15" s="87"/>
      <c r="C15" s="88"/>
      <c r="D15" s="1" t="s">
        <v>11</v>
      </c>
      <c r="E15" s="2">
        <v>0.1</v>
      </c>
      <c r="F15" s="3">
        <v>10.305</v>
      </c>
      <c r="G15" s="3">
        <f t="shared" si="0"/>
        <v>1.0305</v>
      </c>
    </row>
    <row r="16" spans="1:7" x14ac:dyDescent="0.3">
      <c r="A16" s="86" t="s">
        <v>50</v>
      </c>
      <c r="B16" s="87"/>
      <c r="C16" s="88"/>
      <c r="D16" s="1" t="s">
        <v>12</v>
      </c>
      <c r="E16" s="2">
        <v>2.0000000000000001E-4</v>
      </c>
      <c r="F16" s="3">
        <v>26.31</v>
      </c>
      <c r="G16" s="3">
        <f t="shared" si="0"/>
        <v>5.2620000000000002E-3</v>
      </c>
    </row>
    <row r="17" spans="1:7" x14ac:dyDescent="0.3">
      <c r="A17" s="86" t="s">
        <v>57</v>
      </c>
      <c r="B17" s="87"/>
      <c r="C17" s="88"/>
      <c r="D17" s="1" t="s">
        <v>12</v>
      </c>
      <c r="E17" s="2">
        <v>8.0000000000000004E-4</v>
      </c>
      <c r="F17" s="3">
        <v>24.62</v>
      </c>
      <c r="G17" s="3">
        <f t="shared" si="0"/>
        <v>1.9696000000000002E-2</v>
      </c>
    </row>
    <row r="18" spans="1:7" x14ac:dyDescent="0.3">
      <c r="A18" s="86" t="s">
        <v>51</v>
      </c>
      <c r="B18" s="87"/>
      <c r="C18" s="88"/>
      <c r="D18" s="1" t="s">
        <v>12</v>
      </c>
      <c r="E18" s="2">
        <v>2.9999999999999997E-4</v>
      </c>
      <c r="F18" s="3">
        <v>26.31</v>
      </c>
      <c r="G18" s="3">
        <f t="shared" si="0"/>
        <v>7.892999999999999E-3</v>
      </c>
    </row>
    <row r="19" spans="1:7" x14ac:dyDescent="0.3">
      <c r="A19" s="86" t="s">
        <v>52</v>
      </c>
      <c r="B19" s="87"/>
      <c r="C19" s="88"/>
      <c r="D19" s="1" t="s">
        <v>13</v>
      </c>
      <c r="E19" s="2">
        <v>2E-3</v>
      </c>
      <c r="F19" s="3">
        <v>5.01</v>
      </c>
      <c r="G19" s="3">
        <f t="shared" si="0"/>
        <v>1.0019999999999999E-2</v>
      </c>
    </row>
    <row r="20" spans="1:7" x14ac:dyDescent="0.3">
      <c r="A20" s="86" t="s">
        <v>53</v>
      </c>
      <c r="B20" s="87"/>
      <c r="C20" s="88"/>
      <c r="D20" s="1" t="s">
        <v>14</v>
      </c>
      <c r="E20" s="2">
        <v>1</v>
      </c>
      <c r="F20" s="3">
        <v>0.22939999999999999</v>
      </c>
      <c r="G20" s="3">
        <f t="shared" si="0"/>
        <v>0.22939999999999999</v>
      </c>
    </row>
    <row r="21" spans="1:7" x14ac:dyDescent="0.3">
      <c r="A21" s="109" t="s">
        <v>15</v>
      </c>
      <c r="B21" s="109"/>
      <c r="C21" s="109"/>
      <c r="D21" s="24" t="s">
        <v>14</v>
      </c>
      <c r="E21" s="2">
        <v>1</v>
      </c>
      <c r="F21" s="3">
        <v>0.752</v>
      </c>
      <c r="G21" s="3">
        <f t="shared" si="0"/>
        <v>0.752</v>
      </c>
    </row>
    <row r="22" spans="1:7" x14ac:dyDescent="0.3">
      <c r="A22" s="86" t="s">
        <v>16</v>
      </c>
      <c r="B22" s="87"/>
      <c r="C22" s="88"/>
      <c r="D22" s="1" t="s">
        <v>11</v>
      </c>
      <c r="E22" s="2">
        <v>0.16</v>
      </c>
      <c r="F22" s="3">
        <v>0.14299999999999999</v>
      </c>
      <c r="G22" s="3">
        <f t="shared" si="0"/>
        <v>2.2879999999999998E-2</v>
      </c>
    </row>
    <row r="23" spans="1:7" x14ac:dyDescent="0.3">
      <c r="A23" s="86" t="s">
        <v>47</v>
      </c>
      <c r="B23" s="87"/>
      <c r="C23" s="88"/>
      <c r="D23" s="1" t="s">
        <v>14</v>
      </c>
      <c r="E23" s="2">
        <v>1</v>
      </c>
      <c r="F23" s="3">
        <v>0.23</v>
      </c>
      <c r="G23" s="3">
        <f t="shared" si="0"/>
        <v>0.23</v>
      </c>
    </row>
    <row r="24" spans="1:7" x14ac:dyDescent="0.3">
      <c r="A24" s="86" t="s">
        <v>48</v>
      </c>
      <c r="B24" s="87"/>
      <c r="C24" s="88"/>
      <c r="D24" s="1" t="s">
        <v>14</v>
      </c>
      <c r="E24" s="2">
        <v>1</v>
      </c>
      <c r="F24" s="3">
        <v>1.98</v>
      </c>
      <c r="G24" s="3">
        <f t="shared" si="0"/>
        <v>1.98</v>
      </c>
    </row>
    <row r="25" spans="1:7" x14ac:dyDescent="0.3">
      <c r="A25" s="86" t="s">
        <v>60</v>
      </c>
      <c r="B25" s="87"/>
      <c r="C25" s="88"/>
      <c r="D25" s="1" t="s">
        <v>11</v>
      </c>
      <c r="E25" s="2">
        <v>1.4</v>
      </c>
      <c r="F25" s="3">
        <v>5.41</v>
      </c>
      <c r="G25" s="3">
        <f t="shared" si="0"/>
        <v>7.5739999999999998</v>
      </c>
    </row>
    <row r="26" spans="1:7" x14ac:dyDescent="0.3">
      <c r="A26" s="86" t="s">
        <v>49</v>
      </c>
      <c r="B26" s="87"/>
      <c r="C26" s="88"/>
      <c r="D26" s="1" t="s">
        <v>12</v>
      </c>
      <c r="E26" s="2">
        <v>0.06</v>
      </c>
      <c r="F26" s="3">
        <v>25</v>
      </c>
      <c r="G26" s="3">
        <f t="shared" si="0"/>
        <v>1.5</v>
      </c>
    </row>
    <row r="27" spans="1:7" x14ac:dyDescent="0.3">
      <c r="A27" s="25" t="s">
        <v>58</v>
      </c>
      <c r="B27" s="26"/>
      <c r="C27" s="27"/>
      <c r="D27" s="1" t="s">
        <v>14</v>
      </c>
      <c r="E27" s="2">
        <v>1</v>
      </c>
      <c r="F27" s="3">
        <v>6.1</v>
      </c>
      <c r="G27" s="3">
        <f t="shared" si="0"/>
        <v>6.1</v>
      </c>
    </row>
    <row r="28" spans="1:7" x14ac:dyDescent="0.3">
      <c r="A28" s="109" t="s">
        <v>55</v>
      </c>
      <c r="B28" s="109"/>
      <c r="C28" s="109"/>
      <c r="D28" s="1" t="s">
        <v>56</v>
      </c>
      <c r="E28" s="34">
        <v>1</v>
      </c>
      <c r="F28" s="2">
        <v>1.5</v>
      </c>
      <c r="G28" s="3">
        <f t="shared" si="0"/>
        <v>1.5</v>
      </c>
    </row>
    <row r="29" spans="1:7" x14ac:dyDescent="0.3">
      <c r="A29" s="86" t="s">
        <v>17</v>
      </c>
      <c r="B29" s="87"/>
      <c r="C29" s="88"/>
      <c r="D29" s="1" t="s">
        <v>3</v>
      </c>
      <c r="E29" s="2">
        <v>2</v>
      </c>
      <c r="F29" s="3">
        <v>7.4000000000000003E-3</v>
      </c>
      <c r="G29" s="3">
        <f t="shared" si="0"/>
        <v>1.4800000000000001E-2</v>
      </c>
    </row>
    <row r="30" spans="1:7" x14ac:dyDescent="0.3">
      <c r="A30" s="86" t="s">
        <v>54</v>
      </c>
      <c r="B30" s="87"/>
      <c r="C30" s="88"/>
      <c r="D30" s="1" t="s">
        <v>3</v>
      </c>
      <c r="E30" s="2">
        <v>1</v>
      </c>
      <c r="F30" s="3">
        <v>0.9</v>
      </c>
      <c r="G30" s="3">
        <f t="shared" si="0"/>
        <v>0.9</v>
      </c>
    </row>
    <row r="31" spans="1:7" ht="15" thickBot="1" x14ac:dyDescent="0.35">
      <c r="A31" s="109" t="s">
        <v>34</v>
      </c>
      <c r="B31" s="109"/>
      <c r="C31" s="109"/>
      <c r="D31" s="1" t="s">
        <v>3</v>
      </c>
      <c r="E31" s="2">
        <v>1</v>
      </c>
      <c r="F31" s="3">
        <v>3.5</v>
      </c>
      <c r="G31" s="3">
        <f t="shared" si="0"/>
        <v>3.5</v>
      </c>
    </row>
    <row r="32" spans="1:7" ht="15" thickBot="1" x14ac:dyDescent="0.35">
      <c r="A32" s="110"/>
      <c r="B32" s="111"/>
      <c r="C32" s="112"/>
      <c r="D32" s="22"/>
      <c r="E32" s="104" t="s">
        <v>18</v>
      </c>
      <c r="F32" s="105"/>
      <c r="G32" s="20">
        <f>SUM(G7:G31)</f>
        <v>113.64995799999998</v>
      </c>
    </row>
    <row r="33" spans="1:7" ht="15" thickBot="1" x14ac:dyDescent="0.35">
      <c r="A33" s="106" t="s">
        <v>30</v>
      </c>
      <c r="B33" s="107"/>
      <c r="C33" s="107"/>
      <c r="D33" s="107"/>
      <c r="E33" s="108"/>
      <c r="F33" s="21">
        <v>2.5999999999999999E-2</v>
      </c>
      <c r="G33" s="19">
        <f>G32*F33</f>
        <v>2.9548989079999997</v>
      </c>
    </row>
    <row r="34" spans="1:7" ht="15" thickBot="1" x14ac:dyDescent="0.35">
      <c r="A34" s="5"/>
      <c r="B34" s="6"/>
      <c r="C34" s="6"/>
      <c r="D34" s="6"/>
      <c r="E34" s="100" t="s">
        <v>19</v>
      </c>
      <c r="F34" s="101"/>
      <c r="G34" s="4">
        <f>G32+G33</f>
        <v>116.60485690799999</v>
      </c>
    </row>
    <row r="35" spans="1:7" x14ac:dyDescent="0.3">
      <c r="A35" s="86" t="s">
        <v>20</v>
      </c>
      <c r="B35" s="87"/>
      <c r="C35" s="87"/>
      <c r="D35" s="88"/>
      <c r="E35" s="7" t="s">
        <v>21</v>
      </c>
      <c r="F35" s="7" t="s">
        <v>22</v>
      </c>
      <c r="G35" s="8"/>
    </row>
    <row r="36" spans="1:7" x14ac:dyDescent="0.3">
      <c r="A36" s="86" t="s">
        <v>36</v>
      </c>
      <c r="B36" s="87"/>
      <c r="C36" s="87"/>
      <c r="D36" s="88"/>
      <c r="E36" s="9">
        <v>6.68</v>
      </c>
      <c r="F36" s="10">
        <v>0.57999999999999996</v>
      </c>
      <c r="G36" s="3">
        <f>E36*F36</f>
        <v>3.8743999999999996</v>
      </c>
    </row>
    <row r="37" spans="1:7" x14ac:dyDescent="0.3">
      <c r="A37" s="86" t="s">
        <v>38</v>
      </c>
      <c r="B37" s="87"/>
      <c r="C37" s="87"/>
      <c r="D37" s="88"/>
      <c r="E37" s="9">
        <v>28.1</v>
      </c>
      <c r="F37" s="10">
        <v>0.57999999999999996</v>
      </c>
      <c r="G37" s="3">
        <f t="shared" ref="G37:G40" si="1">E37*F37</f>
        <v>16.297999999999998</v>
      </c>
    </row>
    <row r="38" spans="1:7" x14ac:dyDescent="0.3">
      <c r="A38" s="32" t="s">
        <v>62</v>
      </c>
      <c r="B38" s="30"/>
      <c r="C38" s="30"/>
      <c r="D38" s="31"/>
      <c r="E38" s="9">
        <v>25</v>
      </c>
      <c r="F38" s="10">
        <v>0.57999999999999996</v>
      </c>
      <c r="G38" s="3">
        <f t="shared" si="1"/>
        <v>14.499999999999998</v>
      </c>
    </row>
    <row r="39" spans="1:7" x14ac:dyDescent="0.3">
      <c r="A39" s="86" t="s">
        <v>39</v>
      </c>
      <c r="B39" s="87"/>
      <c r="C39" s="87"/>
      <c r="D39" s="88"/>
      <c r="E39" s="9">
        <v>45</v>
      </c>
      <c r="F39" s="10">
        <v>0.57999999999999996</v>
      </c>
      <c r="G39" s="3">
        <f t="shared" si="1"/>
        <v>26.099999999999998</v>
      </c>
    </row>
    <row r="40" spans="1:7" ht="15" thickBot="1" x14ac:dyDescent="0.35">
      <c r="A40" s="86" t="s">
        <v>37</v>
      </c>
      <c r="B40" s="87"/>
      <c r="C40" s="87"/>
      <c r="D40" s="88"/>
      <c r="E40" s="9">
        <v>25</v>
      </c>
      <c r="F40" s="10">
        <v>0.57999999999999996</v>
      </c>
      <c r="G40" s="3">
        <f t="shared" si="1"/>
        <v>14.499999999999998</v>
      </c>
    </row>
    <row r="41" spans="1:7" ht="15" thickBot="1" x14ac:dyDescent="0.35">
      <c r="A41" s="5"/>
      <c r="B41" s="6"/>
      <c r="C41" s="6"/>
      <c r="D41" s="113" t="s">
        <v>23</v>
      </c>
      <c r="E41" s="114"/>
      <c r="F41" s="115"/>
      <c r="G41" s="4">
        <f>SUM(G36:G40)</f>
        <v>75.27239999999999</v>
      </c>
    </row>
    <row r="42" spans="1:7" ht="15" thickBot="1" x14ac:dyDescent="0.35">
      <c r="A42" s="11"/>
      <c r="B42" s="12"/>
      <c r="C42" s="12"/>
      <c r="D42" s="113" t="s">
        <v>24</v>
      </c>
      <c r="E42" s="114"/>
      <c r="F42" s="115"/>
      <c r="G42" s="4">
        <f>G41+G34</f>
        <v>191.87725690799999</v>
      </c>
    </row>
    <row r="43" spans="1:7" x14ac:dyDescent="0.3">
      <c r="A43" s="86" t="s">
        <v>25</v>
      </c>
      <c r="B43" s="87"/>
      <c r="C43" s="88"/>
      <c r="D43" s="18">
        <v>0.15</v>
      </c>
      <c r="E43" s="102" t="s">
        <v>26</v>
      </c>
      <c r="F43" s="103"/>
      <c r="G43" s="8">
        <f>G42*D43</f>
        <v>28.781588536199997</v>
      </c>
    </row>
    <row r="44" spans="1:7" x14ac:dyDescent="0.3">
      <c r="A44" s="86" t="s">
        <v>27</v>
      </c>
      <c r="B44" s="87"/>
      <c r="C44" s="88"/>
      <c r="D44" s="38">
        <v>0.2</v>
      </c>
      <c r="E44" s="87" t="s">
        <v>28</v>
      </c>
      <c r="F44" s="88"/>
      <c r="G44" s="8">
        <f>G42*D44</f>
        <v>38.375451381600001</v>
      </c>
    </row>
    <row r="45" spans="1:7" x14ac:dyDescent="0.3">
      <c r="A45" s="86" t="s">
        <v>32</v>
      </c>
      <c r="B45" s="87"/>
      <c r="C45" s="88"/>
      <c r="D45" s="17">
        <v>0.8</v>
      </c>
      <c r="E45" s="89" t="s">
        <v>31</v>
      </c>
      <c r="F45" s="90"/>
      <c r="G45" s="8">
        <f>D45</f>
        <v>0.8</v>
      </c>
    </row>
    <row r="46" spans="1:7" x14ac:dyDescent="0.3">
      <c r="A46" s="86" t="s">
        <v>64</v>
      </c>
      <c r="B46" s="87"/>
      <c r="C46" s="88"/>
      <c r="D46" s="38">
        <v>0.25</v>
      </c>
      <c r="E46" s="89" t="s">
        <v>63</v>
      </c>
      <c r="F46" s="90"/>
      <c r="G46" s="8">
        <f>D46*$G$4</f>
        <v>122.25</v>
      </c>
    </row>
    <row r="47" spans="1:7" ht="15" thickBot="1" x14ac:dyDescent="0.35">
      <c r="A47" s="85" t="s">
        <v>33</v>
      </c>
      <c r="B47" s="85"/>
      <c r="C47" s="85"/>
      <c r="D47" s="13">
        <v>0.18</v>
      </c>
      <c r="E47" s="91" t="s">
        <v>29</v>
      </c>
      <c r="F47" s="92"/>
      <c r="G47" s="8">
        <f>D47*$G$4</f>
        <v>88.02</v>
      </c>
    </row>
    <row r="48" spans="1:7" ht="16.2" thickBot="1" x14ac:dyDescent="0.35">
      <c r="A48" s="14"/>
      <c r="B48" s="6"/>
      <c r="C48" s="6"/>
      <c r="D48" s="6"/>
      <c r="E48" s="74" t="s">
        <v>0</v>
      </c>
      <c r="F48" s="75"/>
      <c r="G48" s="29">
        <f>SUM(G42:G47)</f>
        <v>470.10429682579996</v>
      </c>
    </row>
    <row r="49" spans="1:7" x14ac:dyDescent="0.3">
      <c r="A49" s="5"/>
      <c r="B49" s="6"/>
      <c r="C49" s="6"/>
      <c r="D49" s="6"/>
      <c r="E49" s="6"/>
      <c r="F49" s="6"/>
      <c r="G49" s="28"/>
    </row>
    <row r="50" spans="1:7" x14ac:dyDescent="0.3">
      <c r="B50" s="15"/>
      <c r="E50" t="s">
        <v>69</v>
      </c>
      <c r="G50" s="128">
        <f>G4-G48</f>
        <v>18.895703174200037</v>
      </c>
    </row>
    <row r="51" spans="1:7" x14ac:dyDescent="0.3">
      <c r="B51" s="16"/>
      <c r="E51" s="39" t="s">
        <v>68</v>
      </c>
      <c r="G51" s="127">
        <f>G50/G48</f>
        <v>4.0194704242837317E-2</v>
      </c>
    </row>
  </sheetData>
  <mergeCells count="57">
    <mergeCell ref="A30:C30"/>
    <mergeCell ref="A6:C6"/>
    <mergeCell ref="A7:C7"/>
    <mergeCell ref="A9:C9"/>
    <mergeCell ref="A11:C11"/>
    <mergeCell ref="A10:C10"/>
    <mergeCell ref="A19:C19"/>
    <mergeCell ref="A20:C20"/>
    <mergeCell ref="A21:C21"/>
    <mergeCell ref="A22:C22"/>
    <mergeCell ref="A23:C23"/>
    <mergeCell ref="A24:C24"/>
    <mergeCell ref="A25:C25"/>
    <mergeCell ref="A26:C26"/>
    <mergeCell ref="A28:C28"/>
    <mergeCell ref="E4:F5"/>
    <mergeCell ref="A29:C29"/>
    <mergeCell ref="A8:C8"/>
    <mergeCell ref="A12:C12"/>
    <mergeCell ref="A13:C13"/>
    <mergeCell ref="A14:C14"/>
    <mergeCell ref="A15:C15"/>
    <mergeCell ref="A16:C16"/>
    <mergeCell ref="A17:C17"/>
    <mergeCell ref="A18:C18"/>
    <mergeCell ref="A1:G1"/>
    <mergeCell ref="E34:F34"/>
    <mergeCell ref="E43:F43"/>
    <mergeCell ref="E32:F32"/>
    <mergeCell ref="A33:E33"/>
    <mergeCell ref="A35:D35"/>
    <mergeCell ref="A36:D36"/>
    <mergeCell ref="A37:D37"/>
    <mergeCell ref="A31:C31"/>
    <mergeCell ref="A32:C32"/>
    <mergeCell ref="A39:D39"/>
    <mergeCell ref="A40:D40"/>
    <mergeCell ref="D41:F41"/>
    <mergeCell ref="D42:F42"/>
    <mergeCell ref="F2:G3"/>
    <mergeCell ref="G4:G5"/>
    <mergeCell ref="E48:F48"/>
    <mergeCell ref="A2:A3"/>
    <mergeCell ref="C2:D3"/>
    <mergeCell ref="C4:D5"/>
    <mergeCell ref="A4:B5"/>
    <mergeCell ref="A47:C47"/>
    <mergeCell ref="A43:C43"/>
    <mergeCell ref="A44:C44"/>
    <mergeCell ref="A45:C45"/>
    <mergeCell ref="E44:F44"/>
    <mergeCell ref="E45:F45"/>
    <mergeCell ref="E46:F46"/>
    <mergeCell ref="E47:F47"/>
    <mergeCell ref="A46:C46"/>
    <mergeCell ref="E2:E3"/>
    <mergeCell ref="B2:B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"/>
  <sheetViews>
    <sheetView zoomScale="90" zoomScaleNormal="90" workbookViewId="0">
      <selection activeCell="G27" sqref="G27"/>
    </sheetView>
  </sheetViews>
  <sheetFormatPr baseColWidth="10" defaultRowHeight="14.4" x14ac:dyDescent="0.3"/>
  <sheetData>
    <row r="4" spans="1:1" ht="21" x14ac:dyDescent="0.4">
      <c r="A4" s="40" t="s">
        <v>118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38"/>
  <sheetViews>
    <sheetView topLeftCell="A22" workbookViewId="0">
      <selection activeCell="E47" sqref="E47"/>
    </sheetView>
  </sheetViews>
  <sheetFormatPr baseColWidth="10" defaultRowHeight="14.4" x14ac:dyDescent="0.3"/>
  <sheetData>
    <row r="5" spans="2:13" ht="15" thickBot="1" x14ac:dyDescent="0.35"/>
    <row r="6" spans="2:13" ht="15" thickBot="1" x14ac:dyDescent="0.35">
      <c r="B6" s="129" t="s">
        <v>119</v>
      </c>
      <c r="C6" s="130" t="s">
        <v>120</v>
      </c>
      <c r="D6" s="138" t="s">
        <v>121</v>
      </c>
      <c r="E6" s="139"/>
      <c r="F6" s="131">
        <v>1</v>
      </c>
      <c r="G6" s="131">
        <v>2</v>
      </c>
      <c r="H6" s="131">
        <v>3</v>
      </c>
      <c r="I6" s="131">
        <v>4</v>
      </c>
      <c r="J6" s="131">
        <v>5</v>
      </c>
      <c r="K6" s="131">
        <v>6</v>
      </c>
      <c r="L6" s="131">
        <v>7</v>
      </c>
      <c r="M6" s="131">
        <v>8</v>
      </c>
    </row>
    <row r="7" spans="2:13" ht="15" thickBot="1" x14ac:dyDescent="0.35">
      <c r="B7" s="141" t="s">
        <v>122</v>
      </c>
      <c r="C7" s="141">
        <v>1</v>
      </c>
      <c r="D7" s="133" t="s">
        <v>123</v>
      </c>
      <c r="E7" s="134"/>
      <c r="F7" s="132"/>
      <c r="G7" s="132"/>
      <c r="H7" s="132"/>
      <c r="I7" s="132"/>
      <c r="J7" s="132" t="s">
        <v>124</v>
      </c>
      <c r="K7" s="132" t="s">
        <v>125</v>
      </c>
      <c r="L7" s="132" t="s">
        <v>126</v>
      </c>
      <c r="M7" s="132">
        <v>600</v>
      </c>
    </row>
    <row r="8" spans="2:13" ht="15" thickBot="1" x14ac:dyDescent="0.35">
      <c r="B8" s="140"/>
      <c r="C8" s="140"/>
      <c r="D8" s="133" t="s">
        <v>127</v>
      </c>
      <c r="E8" s="134"/>
      <c r="F8" s="132"/>
      <c r="G8" s="135"/>
      <c r="H8" s="132"/>
      <c r="I8" s="132"/>
      <c r="J8" s="132"/>
      <c r="K8" s="132"/>
      <c r="L8" s="132"/>
      <c r="M8" s="132"/>
    </row>
    <row r="9" spans="2:13" ht="15" thickBot="1" x14ac:dyDescent="0.35">
      <c r="B9" s="140"/>
      <c r="C9" s="140"/>
      <c r="D9" s="133" t="s">
        <v>128</v>
      </c>
      <c r="E9" s="136"/>
      <c r="F9" s="135"/>
      <c r="G9" s="135"/>
      <c r="H9" s="132"/>
      <c r="I9" s="132"/>
      <c r="J9" s="132"/>
      <c r="K9" s="132"/>
      <c r="L9" s="132"/>
      <c r="M9" s="132"/>
    </row>
    <row r="10" spans="2:13" ht="15" thickBot="1" x14ac:dyDescent="0.35">
      <c r="B10" s="142"/>
      <c r="C10" s="142"/>
      <c r="D10" s="133" t="s">
        <v>129</v>
      </c>
      <c r="E10" s="134"/>
      <c r="F10" s="132"/>
      <c r="G10" s="132"/>
      <c r="H10" s="132"/>
      <c r="I10" s="132" t="s">
        <v>124</v>
      </c>
      <c r="J10" s="132" t="s">
        <v>125</v>
      </c>
      <c r="K10" s="132" t="s">
        <v>126</v>
      </c>
      <c r="L10" s="132" t="s">
        <v>125</v>
      </c>
      <c r="M10" s="132"/>
    </row>
    <row r="11" spans="2:13" ht="15" thickBot="1" x14ac:dyDescent="0.35">
      <c r="B11" s="141" t="s">
        <v>130</v>
      </c>
      <c r="C11" s="141">
        <v>1</v>
      </c>
      <c r="D11" s="133" t="s">
        <v>123</v>
      </c>
      <c r="E11" s="134"/>
      <c r="F11" s="132"/>
      <c r="G11" s="132"/>
      <c r="H11" s="132"/>
      <c r="I11" s="132" t="s">
        <v>124</v>
      </c>
      <c r="J11" s="132" t="s">
        <v>125</v>
      </c>
      <c r="K11" s="132" t="s">
        <v>126</v>
      </c>
      <c r="L11" s="132" t="s">
        <v>125</v>
      </c>
      <c r="M11" s="132"/>
    </row>
    <row r="12" spans="2:13" ht="15" thickBot="1" x14ac:dyDescent="0.35">
      <c r="B12" s="140"/>
      <c r="C12" s="140"/>
      <c r="D12" s="133" t="s">
        <v>127</v>
      </c>
      <c r="E12" s="134" t="s">
        <v>131</v>
      </c>
      <c r="F12" s="132"/>
      <c r="G12" s="132"/>
      <c r="H12" s="132" t="s">
        <v>132</v>
      </c>
      <c r="I12" s="132">
        <v>350</v>
      </c>
      <c r="J12" s="132" t="s">
        <v>133</v>
      </c>
      <c r="K12" s="132"/>
      <c r="L12" s="132"/>
      <c r="M12" s="132"/>
    </row>
    <row r="13" spans="2:13" ht="15" thickBot="1" x14ac:dyDescent="0.35">
      <c r="B13" s="140"/>
      <c r="C13" s="140"/>
      <c r="D13" s="133" t="s">
        <v>128</v>
      </c>
      <c r="E13" s="134"/>
      <c r="F13" s="132"/>
      <c r="G13" s="132"/>
      <c r="H13" s="132"/>
      <c r="I13" s="132">
        <v>0</v>
      </c>
      <c r="J13" s="132" t="s">
        <v>134</v>
      </c>
      <c r="K13" s="132">
        <v>500</v>
      </c>
      <c r="L13" s="132" t="s">
        <v>125</v>
      </c>
      <c r="M13" s="132"/>
    </row>
    <row r="14" spans="2:13" ht="15" thickBot="1" x14ac:dyDescent="0.35">
      <c r="B14" s="142"/>
      <c r="C14" s="142"/>
      <c r="D14" s="133" t="s">
        <v>129</v>
      </c>
      <c r="E14" s="134"/>
      <c r="F14" s="132"/>
      <c r="G14" s="132"/>
      <c r="H14" s="132">
        <v>350</v>
      </c>
      <c r="I14" s="132">
        <v>600</v>
      </c>
      <c r="J14" s="132">
        <v>500</v>
      </c>
      <c r="K14" s="132" t="s">
        <v>125</v>
      </c>
      <c r="L14" s="132"/>
      <c r="M14" s="132"/>
    </row>
    <row r="15" spans="2:13" ht="15" thickBot="1" x14ac:dyDescent="0.35">
      <c r="B15" s="143" t="s">
        <v>135</v>
      </c>
      <c r="C15" s="141">
        <v>2</v>
      </c>
      <c r="D15" s="133" t="s">
        <v>123</v>
      </c>
      <c r="E15" s="134"/>
      <c r="F15" s="132"/>
      <c r="G15" s="137"/>
      <c r="H15" s="137"/>
      <c r="I15" s="137">
        <v>1100</v>
      </c>
      <c r="J15" s="132">
        <v>1200</v>
      </c>
      <c r="K15" s="132">
        <v>1000</v>
      </c>
      <c r="L15" s="132" t="s">
        <v>136</v>
      </c>
      <c r="M15" s="132"/>
    </row>
    <row r="16" spans="2:13" ht="15" thickBot="1" x14ac:dyDescent="0.35">
      <c r="B16" s="144"/>
      <c r="C16" s="140"/>
      <c r="D16" s="133" t="s">
        <v>127</v>
      </c>
      <c r="E16" s="134">
        <v>100</v>
      </c>
      <c r="F16" s="132"/>
      <c r="G16" s="132"/>
      <c r="H16" s="132" t="s">
        <v>137</v>
      </c>
      <c r="I16" s="132">
        <v>0</v>
      </c>
      <c r="J16" s="132" t="s">
        <v>133</v>
      </c>
      <c r="K16" s="132">
        <v>0</v>
      </c>
      <c r="L16" s="132"/>
      <c r="M16" s="132"/>
    </row>
    <row r="17" spans="2:13" ht="15" thickBot="1" x14ac:dyDescent="0.35">
      <c r="B17" s="144"/>
      <c r="C17" s="140"/>
      <c r="D17" s="133" t="s">
        <v>128</v>
      </c>
      <c r="E17" s="134"/>
      <c r="F17" s="132"/>
      <c r="G17" s="132"/>
      <c r="H17" s="132"/>
      <c r="I17" s="132">
        <v>1000</v>
      </c>
      <c r="J17" s="132">
        <v>1200</v>
      </c>
      <c r="K17" s="132">
        <v>1000</v>
      </c>
      <c r="L17" s="132" t="s">
        <v>136</v>
      </c>
      <c r="M17" s="132"/>
    </row>
    <row r="18" spans="2:13" ht="15" thickBot="1" x14ac:dyDescent="0.35">
      <c r="B18" s="145"/>
      <c r="C18" s="142"/>
      <c r="D18" s="133" t="s">
        <v>129</v>
      </c>
      <c r="E18" s="134"/>
      <c r="F18" s="132"/>
      <c r="G18" s="132">
        <v>1000</v>
      </c>
      <c r="H18" s="132">
        <v>1200</v>
      </c>
      <c r="I18" s="132">
        <v>1000</v>
      </c>
      <c r="J18" s="132">
        <v>1200</v>
      </c>
      <c r="K18" s="132"/>
      <c r="L18" s="132"/>
      <c r="M18" s="132"/>
    </row>
    <row r="19" spans="2:13" ht="15" thickBot="1" x14ac:dyDescent="0.35">
      <c r="B19" s="141" t="s">
        <v>138</v>
      </c>
      <c r="C19" s="141">
        <v>1</v>
      </c>
      <c r="D19" s="133" t="s">
        <v>123</v>
      </c>
      <c r="E19" s="134"/>
      <c r="F19" s="132"/>
      <c r="G19" s="132"/>
      <c r="H19" s="132"/>
      <c r="I19" s="132" t="s">
        <v>124</v>
      </c>
      <c r="J19" s="132" t="s">
        <v>125</v>
      </c>
      <c r="K19" s="132" t="s">
        <v>126</v>
      </c>
      <c r="L19" s="132" t="s">
        <v>125</v>
      </c>
      <c r="M19" s="132"/>
    </row>
    <row r="20" spans="2:13" ht="15" thickBot="1" x14ac:dyDescent="0.35">
      <c r="B20" s="140"/>
      <c r="C20" s="140"/>
      <c r="D20" s="133" t="s">
        <v>127</v>
      </c>
      <c r="E20" s="134" t="s">
        <v>139</v>
      </c>
      <c r="F20" s="132"/>
      <c r="G20" s="132"/>
      <c r="H20" s="132" t="s">
        <v>139</v>
      </c>
      <c r="I20" s="132"/>
      <c r="J20" s="132"/>
      <c r="K20" s="132"/>
      <c r="L20" s="132"/>
      <c r="M20" s="132"/>
    </row>
    <row r="21" spans="2:13" ht="15" thickBot="1" x14ac:dyDescent="0.35">
      <c r="B21" s="140"/>
      <c r="C21" s="140"/>
      <c r="D21" s="133" t="s">
        <v>128</v>
      </c>
      <c r="E21" s="134"/>
      <c r="F21" s="132"/>
      <c r="G21" s="132"/>
      <c r="H21" s="132"/>
      <c r="I21" s="132">
        <v>440</v>
      </c>
      <c r="J21" s="132" t="s">
        <v>125</v>
      </c>
      <c r="K21" s="132" t="s">
        <v>126</v>
      </c>
      <c r="L21" s="132" t="s">
        <v>125</v>
      </c>
      <c r="M21" s="132"/>
    </row>
    <row r="22" spans="2:13" ht="15" thickBot="1" x14ac:dyDescent="0.35">
      <c r="B22" s="142"/>
      <c r="C22" s="142"/>
      <c r="D22" s="133" t="s">
        <v>129</v>
      </c>
      <c r="E22" s="134"/>
      <c r="F22" s="132"/>
      <c r="G22" s="132"/>
      <c r="H22" s="132">
        <v>440</v>
      </c>
      <c r="I22" s="132">
        <v>600</v>
      </c>
      <c r="J22" s="132">
        <v>500</v>
      </c>
      <c r="K22" s="132">
        <v>600</v>
      </c>
      <c r="L22" s="132"/>
      <c r="M22" s="132"/>
    </row>
    <row r="23" spans="2:13" ht="15" thickBot="1" x14ac:dyDescent="0.35">
      <c r="B23" s="143" t="s">
        <v>140</v>
      </c>
      <c r="C23" s="141">
        <v>0.45</v>
      </c>
      <c r="D23" s="133" t="s">
        <v>123</v>
      </c>
      <c r="E23" s="134"/>
      <c r="F23" s="132"/>
      <c r="G23" s="132"/>
      <c r="H23" s="132" t="s">
        <v>141</v>
      </c>
      <c r="I23" s="132">
        <v>270</v>
      </c>
      <c r="J23" s="132" t="s">
        <v>142</v>
      </c>
      <c r="K23" s="132" t="s">
        <v>143</v>
      </c>
      <c r="L23" s="132"/>
      <c r="M23" s="132"/>
    </row>
    <row r="24" spans="2:13" ht="15" thickBot="1" x14ac:dyDescent="0.35">
      <c r="B24" s="144"/>
      <c r="C24" s="140"/>
      <c r="D24" s="133" t="s">
        <v>127</v>
      </c>
      <c r="E24" s="134">
        <v>250</v>
      </c>
      <c r="F24" s="132"/>
      <c r="G24" s="132"/>
      <c r="H24" s="132">
        <v>150</v>
      </c>
      <c r="I24" s="132">
        <v>0</v>
      </c>
      <c r="J24" s="132"/>
      <c r="K24" s="132"/>
      <c r="L24" s="132"/>
      <c r="M24" s="132"/>
    </row>
    <row r="25" spans="2:13" ht="15" thickBot="1" x14ac:dyDescent="0.35">
      <c r="B25" s="144"/>
      <c r="C25" s="140"/>
      <c r="D25" s="133" t="s">
        <v>128</v>
      </c>
      <c r="E25" s="134"/>
      <c r="F25" s="132"/>
      <c r="G25" s="132"/>
      <c r="H25" s="132"/>
      <c r="I25" s="132">
        <v>120</v>
      </c>
      <c r="J25" s="132" t="s">
        <v>142</v>
      </c>
      <c r="K25" s="132" t="s">
        <v>143</v>
      </c>
      <c r="L25" s="132"/>
      <c r="M25" s="132"/>
    </row>
    <row r="26" spans="2:13" ht="15" thickBot="1" x14ac:dyDescent="0.35">
      <c r="B26" s="145"/>
      <c r="C26" s="142"/>
      <c r="D26" s="133" t="s">
        <v>129</v>
      </c>
      <c r="E26" s="134"/>
      <c r="F26" s="132"/>
      <c r="G26" s="132"/>
      <c r="H26" s="132">
        <v>120</v>
      </c>
      <c r="I26" s="132" t="s">
        <v>142</v>
      </c>
      <c r="J26" s="132">
        <v>270</v>
      </c>
      <c r="K26" s="132"/>
      <c r="L26" s="132"/>
      <c r="M26" s="132"/>
    </row>
    <row r="27" spans="2:13" ht="15" thickBot="1" x14ac:dyDescent="0.35">
      <c r="B27" s="143" t="s">
        <v>144</v>
      </c>
      <c r="C27" s="141">
        <v>0.4</v>
      </c>
      <c r="D27" s="133" t="s">
        <v>123</v>
      </c>
      <c r="E27" s="134"/>
      <c r="F27" s="132"/>
      <c r="G27" s="132"/>
      <c r="H27" s="132" t="s">
        <v>145</v>
      </c>
      <c r="I27" s="132">
        <v>240</v>
      </c>
      <c r="J27" s="132" t="s">
        <v>131</v>
      </c>
      <c r="K27" s="132">
        <v>240</v>
      </c>
      <c r="L27" s="132"/>
      <c r="M27" s="132"/>
    </row>
    <row r="28" spans="2:13" ht="15" thickBot="1" x14ac:dyDescent="0.35">
      <c r="B28" s="144"/>
      <c r="C28" s="140"/>
      <c r="D28" s="133" t="s">
        <v>127</v>
      </c>
      <c r="E28" s="134" t="s">
        <v>146</v>
      </c>
      <c r="F28" s="132"/>
      <c r="G28" s="132"/>
      <c r="H28" s="132">
        <v>160</v>
      </c>
      <c r="I28" s="132"/>
      <c r="J28" s="132" t="s">
        <v>133</v>
      </c>
      <c r="K28" s="132"/>
      <c r="L28" s="132"/>
      <c r="M28" s="132"/>
    </row>
    <row r="29" spans="2:13" ht="15" thickBot="1" x14ac:dyDescent="0.35">
      <c r="B29" s="144"/>
      <c r="C29" s="140"/>
      <c r="D29" s="133" t="s">
        <v>128</v>
      </c>
      <c r="E29" s="134"/>
      <c r="F29" s="132"/>
      <c r="G29" s="132"/>
      <c r="H29" s="132"/>
      <c r="I29" s="132">
        <v>80</v>
      </c>
      <c r="J29" s="132">
        <v>200</v>
      </c>
      <c r="K29" s="132">
        <v>240</v>
      </c>
      <c r="L29" s="132"/>
      <c r="M29" s="132"/>
    </row>
    <row r="30" spans="2:13" ht="15" thickBot="1" x14ac:dyDescent="0.35">
      <c r="B30" s="145"/>
      <c r="C30" s="142"/>
      <c r="D30" s="133" t="s">
        <v>129</v>
      </c>
      <c r="E30" s="134"/>
      <c r="F30" s="132"/>
      <c r="G30" s="132">
        <v>80</v>
      </c>
      <c r="H30" s="132" t="s">
        <v>131</v>
      </c>
      <c r="I30" s="132">
        <v>240</v>
      </c>
      <c r="J30" s="132"/>
      <c r="K30" s="132"/>
      <c r="L30" s="132"/>
      <c r="M30" s="132"/>
    </row>
    <row r="31" spans="2:13" ht="15" thickBot="1" x14ac:dyDescent="0.35">
      <c r="B31" s="141" t="s">
        <v>147</v>
      </c>
      <c r="C31" s="141">
        <v>0.6</v>
      </c>
      <c r="D31" s="133" t="s">
        <v>123</v>
      </c>
      <c r="E31" s="134"/>
      <c r="F31" s="132"/>
      <c r="G31" s="132"/>
      <c r="H31" s="132">
        <v>210</v>
      </c>
      <c r="I31" s="132">
        <v>360</v>
      </c>
      <c r="J31" s="132">
        <v>300</v>
      </c>
      <c r="K31" s="132">
        <v>360</v>
      </c>
      <c r="L31" s="132"/>
      <c r="M31" s="132"/>
    </row>
    <row r="32" spans="2:13" ht="15" thickBot="1" x14ac:dyDescent="0.35">
      <c r="B32" s="140"/>
      <c r="C32" s="140"/>
      <c r="D32" s="133" t="s">
        <v>127</v>
      </c>
      <c r="E32" s="134">
        <v>126</v>
      </c>
      <c r="F32" s="132"/>
      <c r="G32" s="132"/>
      <c r="H32" s="132"/>
      <c r="I32" s="132"/>
      <c r="J32" s="132">
        <v>216</v>
      </c>
      <c r="K32" s="132"/>
      <c r="L32" s="132"/>
      <c r="M32" s="132"/>
    </row>
    <row r="33" spans="2:13" ht="15" thickBot="1" x14ac:dyDescent="0.35">
      <c r="B33" s="140"/>
      <c r="C33" s="140"/>
      <c r="D33" s="133" t="s">
        <v>128</v>
      </c>
      <c r="E33" s="134"/>
      <c r="F33" s="132"/>
      <c r="G33" s="132"/>
      <c r="H33" s="132">
        <v>84</v>
      </c>
      <c r="I33" s="132">
        <v>360</v>
      </c>
      <c r="J33" s="132">
        <v>300</v>
      </c>
      <c r="K33" s="132">
        <v>360</v>
      </c>
      <c r="L33" s="132"/>
      <c r="M33" s="132"/>
    </row>
    <row r="34" spans="2:13" ht="15" thickBot="1" x14ac:dyDescent="0.35">
      <c r="B34" s="142"/>
      <c r="C34" s="142"/>
      <c r="D34" s="133" t="s">
        <v>129</v>
      </c>
      <c r="E34" s="134"/>
      <c r="F34" s="132"/>
      <c r="G34" s="132">
        <v>84</v>
      </c>
      <c r="H34" s="132">
        <v>360</v>
      </c>
      <c r="I34" s="132">
        <v>300</v>
      </c>
      <c r="J34" s="132">
        <v>360</v>
      </c>
      <c r="K34" s="132"/>
      <c r="L34" s="132"/>
      <c r="M34" s="132"/>
    </row>
    <row r="35" spans="2:13" ht="15" thickBot="1" x14ac:dyDescent="0.35">
      <c r="B35" s="141" t="s">
        <v>148</v>
      </c>
      <c r="C35" s="141">
        <v>2</v>
      </c>
      <c r="D35" s="133" t="s">
        <v>123</v>
      </c>
      <c r="E35" s="134"/>
      <c r="F35" s="132"/>
      <c r="G35" s="132"/>
      <c r="H35" s="132">
        <v>2080</v>
      </c>
      <c r="I35" s="132"/>
      <c r="J35" s="132">
        <v>2200</v>
      </c>
      <c r="K35" s="132"/>
      <c r="L35" s="132"/>
      <c r="M35" s="132"/>
    </row>
    <row r="36" spans="2:13" ht="15" thickBot="1" x14ac:dyDescent="0.35">
      <c r="B36" s="140"/>
      <c r="C36" s="140"/>
      <c r="D36" s="133" t="s">
        <v>127</v>
      </c>
      <c r="E36" s="134">
        <v>400</v>
      </c>
      <c r="F36" s="132"/>
      <c r="G36" s="132"/>
      <c r="H36" s="132"/>
      <c r="I36" s="132"/>
      <c r="J36" s="132"/>
      <c r="K36" s="132"/>
      <c r="L36" s="132"/>
      <c r="M36" s="132"/>
    </row>
    <row r="37" spans="2:13" ht="15" thickBot="1" x14ac:dyDescent="0.35">
      <c r="B37" s="140"/>
      <c r="C37" s="140"/>
      <c r="D37" s="133" t="s">
        <v>128</v>
      </c>
      <c r="E37" s="134"/>
      <c r="F37" s="132"/>
      <c r="G37" s="132"/>
      <c r="H37" s="132">
        <v>1680</v>
      </c>
      <c r="I37" s="132"/>
      <c r="J37" s="132">
        <v>2200</v>
      </c>
      <c r="K37" s="132"/>
      <c r="L37" s="132"/>
      <c r="M37" s="132"/>
    </row>
    <row r="38" spans="2:13" ht="15" thickBot="1" x14ac:dyDescent="0.35">
      <c r="B38" s="142"/>
      <c r="C38" s="142"/>
      <c r="D38" s="133" t="s">
        <v>129</v>
      </c>
      <c r="E38" s="134"/>
      <c r="F38" s="132"/>
      <c r="G38" s="132">
        <v>1680</v>
      </c>
      <c r="H38" s="132"/>
      <c r="I38" s="132">
        <v>2200</v>
      </c>
      <c r="J38" s="132"/>
      <c r="K38" s="132"/>
      <c r="L38" s="132"/>
      <c r="M38" s="132"/>
    </row>
  </sheetData>
  <mergeCells count="17">
    <mergeCell ref="B31:B34"/>
    <mergeCell ref="C31:C34"/>
    <mergeCell ref="B35:B38"/>
    <mergeCell ref="C35:C38"/>
    <mergeCell ref="B19:B22"/>
    <mergeCell ref="C19:C22"/>
    <mergeCell ref="B23:B26"/>
    <mergeCell ref="C23:C26"/>
    <mergeCell ref="B27:B30"/>
    <mergeCell ref="C27:C30"/>
    <mergeCell ref="D6:E6"/>
    <mergeCell ref="B7:B10"/>
    <mergeCell ref="C7:C10"/>
    <mergeCell ref="B11:B14"/>
    <mergeCell ref="C11:C14"/>
    <mergeCell ref="B15:B18"/>
    <mergeCell ref="C15:C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Q71-2-3 </vt:lpstr>
      <vt:lpstr>Q74DR5</vt:lpstr>
      <vt:lpstr>Q61 PRI Grand Large</vt:lpstr>
      <vt:lpstr>Q42</vt:lpstr>
      <vt:lpstr>Q51 Calcul des besoins</vt:lpstr>
      <vt:lpstr>bf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dominique DUC</cp:lastModifiedBy>
  <cp:lastPrinted>2015-01-13T11:11:47Z</cp:lastPrinted>
  <dcterms:created xsi:type="dcterms:W3CDTF">2013-09-28T09:03:16Z</dcterms:created>
  <dcterms:modified xsi:type="dcterms:W3CDTF">2016-06-07T07:02:37Z</dcterms:modified>
</cp:coreProperties>
</file>