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6660" yWindow="0" windowWidth="20730" windowHeight="11760" tabRatio="500" firstSheet="1" activeTab="2"/>
  </bookViews>
  <sheets>
    <sheet name="U41 PHASE 1 REVUE DE PROJET" sheetId="1" r:id="rId1"/>
    <sheet name="U41 PHASE 2 SOUTENANCE" sheetId="4" r:id="rId2"/>
    <sheet name="U41 CAS EPREUVE ORALE SEULE" sheetId="5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5"/>
  <c r="F32"/>
  <c r="M9"/>
  <c r="M10"/>
  <c r="M11"/>
  <c r="M12"/>
  <c r="M8"/>
  <c r="F28"/>
  <c r="M14"/>
  <c r="M15"/>
  <c r="M16"/>
  <c r="M17"/>
  <c r="M18"/>
  <c r="M19"/>
  <c r="M20"/>
  <c r="M21"/>
  <c r="M22"/>
  <c r="M23"/>
  <c r="M24"/>
  <c r="M25"/>
  <c r="M26"/>
  <c r="M13"/>
  <c r="F29"/>
  <c r="O9"/>
  <c r="O10"/>
  <c r="O11"/>
  <c r="O12"/>
  <c r="O14"/>
  <c r="O15"/>
  <c r="O16"/>
  <c r="O17"/>
  <c r="O18"/>
  <c r="O19"/>
  <c r="O20"/>
  <c r="O21"/>
  <c r="O22"/>
  <c r="O23"/>
  <c r="O24"/>
  <c r="O25"/>
  <c r="O26"/>
  <c r="O27"/>
  <c r="N9"/>
  <c r="N10"/>
  <c r="L9"/>
  <c r="N11"/>
  <c r="L11"/>
  <c r="N12"/>
  <c r="L12"/>
  <c r="L8"/>
  <c r="N14"/>
  <c r="N15"/>
  <c r="L14"/>
  <c r="N16"/>
  <c r="N17"/>
  <c r="N18"/>
  <c r="N19"/>
  <c r="L16"/>
  <c r="N20"/>
  <c r="N21"/>
  <c r="N22"/>
  <c r="N23"/>
  <c r="L20"/>
  <c r="N24"/>
  <c r="N25"/>
  <c r="N26"/>
  <c r="L24"/>
  <c r="L13"/>
  <c r="F30"/>
  <c r="K27"/>
  <c r="J26"/>
  <c r="J25"/>
  <c r="J24"/>
  <c r="J23"/>
  <c r="J22"/>
  <c r="J21"/>
  <c r="J20"/>
  <c r="J19"/>
  <c r="J18"/>
  <c r="J17"/>
  <c r="J16"/>
  <c r="J15"/>
  <c r="J14"/>
  <c r="J12"/>
  <c r="J11"/>
  <c r="J10"/>
  <c r="J9"/>
  <c r="F35" i="4"/>
  <c r="F37"/>
  <c r="E42"/>
  <c r="F32"/>
  <c r="M9"/>
  <c r="M10"/>
  <c r="M11"/>
  <c r="M12"/>
  <c r="M8"/>
  <c r="F28"/>
  <c r="M14"/>
  <c r="M15"/>
  <c r="M16"/>
  <c r="M17"/>
  <c r="M18"/>
  <c r="M19"/>
  <c r="M20"/>
  <c r="M21"/>
  <c r="M22"/>
  <c r="M23"/>
  <c r="M24"/>
  <c r="M25"/>
  <c r="M26"/>
  <c r="M13"/>
  <c r="F29"/>
  <c r="O9"/>
  <c r="O10"/>
  <c r="O11"/>
  <c r="O12"/>
  <c r="O14"/>
  <c r="O15"/>
  <c r="O16"/>
  <c r="O17"/>
  <c r="O18"/>
  <c r="O19"/>
  <c r="O20"/>
  <c r="O21"/>
  <c r="O22"/>
  <c r="O23"/>
  <c r="O24"/>
  <c r="O25"/>
  <c r="O26"/>
  <c r="O27"/>
  <c r="N9"/>
  <c r="N10"/>
  <c r="L9"/>
  <c r="N11"/>
  <c r="L11"/>
  <c r="N12"/>
  <c r="L12"/>
  <c r="L8"/>
  <c r="N14"/>
  <c r="N15"/>
  <c r="L14"/>
  <c r="N16"/>
  <c r="N17"/>
  <c r="N18"/>
  <c r="N19"/>
  <c r="L16"/>
  <c r="N20"/>
  <c r="N21"/>
  <c r="N22"/>
  <c r="N23"/>
  <c r="L20"/>
  <c r="N24"/>
  <c r="N25"/>
  <c r="N26"/>
  <c r="L24"/>
  <c r="L13"/>
  <c r="F30"/>
  <c r="K27"/>
  <c r="J26"/>
  <c r="J25"/>
  <c r="J24"/>
  <c r="J23"/>
  <c r="J22"/>
  <c r="J21"/>
  <c r="J20"/>
  <c r="J19"/>
  <c r="J18"/>
  <c r="J17"/>
  <c r="J16"/>
  <c r="J15"/>
  <c r="J14"/>
  <c r="J12"/>
  <c r="J11"/>
  <c r="J10"/>
  <c r="J9"/>
  <c r="F32" i="1"/>
  <c r="O9"/>
  <c r="O10"/>
  <c r="O11"/>
  <c r="O12"/>
  <c r="O14"/>
  <c r="O15"/>
  <c r="O16"/>
  <c r="O17"/>
  <c r="O18"/>
  <c r="O19"/>
  <c r="O20"/>
  <c r="O21"/>
  <c r="O22"/>
  <c r="O23"/>
  <c r="O24"/>
  <c r="O25"/>
  <c r="O26"/>
  <c r="O27"/>
  <c r="F30"/>
  <c r="K27"/>
  <c r="M24"/>
  <c r="M14"/>
  <c r="M15"/>
  <c r="M16"/>
  <c r="M17"/>
  <c r="M18"/>
  <c r="M19"/>
  <c r="M20"/>
  <c r="M21"/>
  <c r="M22"/>
  <c r="M23"/>
  <c r="M25"/>
  <c r="M26"/>
  <c r="N24"/>
  <c r="N25"/>
  <c r="N26"/>
  <c r="L24"/>
  <c r="N22"/>
  <c r="N23"/>
  <c r="N20"/>
  <c r="N21"/>
  <c r="L20"/>
  <c r="J22"/>
  <c r="J23"/>
  <c r="J24"/>
  <c r="J25"/>
  <c r="N17"/>
  <c r="N18"/>
  <c r="J17"/>
  <c r="J18"/>
  <c r="N15"/>
  <c r="N16"/>
  <c r="N19"/>
  <c r="N14"/>
  <c r="L14"/>
  <c r="L16"/>
  <c r="L13"/>
  <c r="M9"/>
  <c r="M10"/>
  <c r="M11"/>
  <c r="M12"/>
  <c r="N9"/>
  <c r="N10"/>
  <c r="L9"/>
  <c r="N11"/>
  <c r="L11"/>
  <c r="N12"/>
  <c r="L12"/>
  <c r="L8"/>
  <c r="M13"/>
  <c r="F29"/>
  <c r="M8"/>
  <c r="F28"/>
  <c r="J14"/>
  <c r="J15"/>
  <c r="J16"/>
  <c r="J19"/>
  <c r="J20"/>
  <c r="J21"/>
  <c r="J26"/>
  <c r="J10"/>
  <c r="J11"/>
  <c r="J12"/>
  <c r="J9"/>
</calcChain>
</file>

<file path=xl/sharedStrings.xml><?xml version="1.0" encoding="utf-8"?>
<sst xmlns="http://schemas.openxmlformats.org/spreadsheetml/2006/main" count="182" uniqueCount="63">
  <si>
    <t>C2 : Rechercher une information dans une documentation technique, en local ou à distance</t>
  </si>
  <si>
    <t>C5 : Élaborer ou participer à l’élaboration d’un cahier des charges fonctionnel</t>
  </si>
  <si>
    <t>C2.1</t>
  </si>
  <si>
    <t>Mettre en œuvre une démarche de recherche d’information</t>
  </si>
  <si>
    <t>Classer, hiérarchiser des informations</t>
  </si>
  <si>
    <t>Synthétiser une information</t>
  </si>
  <si>
    <t>L'information recherchée est réordonnée</t>
  </si>
  <si>
    <t>La démarche pour l’obtention de l’information est pertinente</t>
  </si>
  <si>
    <t>La démarche et les critères de choix pour l'obtention de l'information sont efficients</t>
  </si>
  <si>
    <t>La synthèse proposée résume les points importants.</t>
  </si>
  <si>
    <t>C2.2</t>
  </si>
  <si>
    <t>C2.3</t>
  </si>
  <si>
    <t>Les fonctions de service sont classées au regard de la hiérarchisation des contraintes technico-économiques.</t>
  </si>
  <si>
    <t>C5.1</t>
  </si>
  <si>
    <t>C5.2</t>
  </si>
  <si>
    <t>C5.3</t>
  </si>
  <si>
    <t>non</t>
  </si>
  <si>
    <t>1/3</t>
  </si>
  <si>
    <t>2/3</t>
  </si>
  <si>
    <t>3/3</t>
  </si>
  <si>
    <t>Indicateurs</t>
  </si>
  <si>
    <t>Compétences</t>
  </si>
  <si>
    <t>Poids</t>
  </si>
  <si>
    <t>Note</t>
  </si>
  <si>
    <t>Taux Txd'indicateurs évalués pourla compétence C2</t>
  </si>
  <si>
    <t>Taux Tx d'indicateurs évalués pourla compétence C5</t>
  </si>
  <si>
    <r>
      <t xml:space="preserve">Note brute (si un taux Tx d'indicateurs évalués par objectif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</si>
  <si>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Note sur 20 proposée au jury* :</t>
  </si>
  <si>
    <t>/20</t>
  </si>
  <si>
    <t>Note x coefficient :</t>
  </si>
  <si>
    <t xml:space="preserve">* La note proposée, arrondie au demi point ou au point entier supérieur, est décidée par les évaluateurs à partir de la note brute </t>
  </si>
  <si>
    <t xml:space="preserve">Candidat : </t>
  </si>
  <si>
    <t>Partie 1 : conduite du projet</t>
  </si>
  <si>
    <t>BTS Conception de Produits Industriels</t>
  </si>
  <si>
    <t>Épreuve E4 – Etude préliminaire de produit</t>
  </si>
  <si>
    <t>Unité U41 – Expression du besoin et cahier des charges fonctionnel</t>
  </si>
  <si>
    <t>(Coefficient 2)</t>
  </si>
  <si>
    <t>Décoder un besoin et ou élaborer un cahier des charges initial</t>
  </si>
  <si>
    <t>Les éléments essentiels du cahier des charges initial sont correctement extraits.</t>
  </si>
  <si>
    <t>L'expression du cahier des charges initial est correctement traduite.</t>
  </si>
  <si>
    <t>Recenser les contraintes d’une étude</t>
  </si>
  <si>
    <t>Les contraintes techniques sont identifiées.</t>
  </si>
  <si>
    <t xml:space="preserve">Les contraintes technico-économiques sont hiérarchisées au regard de l'expression du besoin et du QCDP (Qualité Coût Délai Performance). </t>
  </si>
  <si>
    <t>Les exigences du cycle de vie sont prises en compte.</t>
  </si>
  <si>
    <t>Les aspects normatifs sont pris en compte.</t>
  </si>
  <si>
    <t>Formuler et synthétiser un cahier des charges fonctionnel résultant d’une verbalisation écrite ou orale</t>
  </si>
  <si>
    <t>La frontière de l’étude est correctement définie.</t>
  </si>
  <si>
    <t>Les fonctions de services sont identifiées.</t>
  </si>
  <si>
    <t>Les fonctions de services sont caractérisées : critères - niveaux - flexibilités.</t>
  </si>
  <si>
    <t>C5.4</t>
  </si>
  <si>
    <t>Participer à l’élaboration d’un devis d’une affaire</t>
  </si>
  <si>
    <t>Les délais de recherche d’informations sont respectés.</t>
  </si>
  <si>
    <t>Les moyens liés à l’étude sont inventoriés.</t>
  </si>
  <si>
    <t>Les prototypes pouvant être liés à l’étude sont identifiés.</t>
  </si>
  <si>
    <t>/40</t>
  </si>
  <si>
    <t xml:space="preserve"> /20</t>
  </si>
  <si>
    <t>Note finale brute Brute (50% Phase 1 et 50% Phase 2) :</t>
  </si>
  <si>
    <t>Appréciation globale</t>
  </si>
  <si>
    <t>Signature</t>
  </si>
  <si>
    <t>Date</t>
  </si>
  <si>
    <t>Nom et prénom des évaluateurs</t>
  </si>
  <si>
    <t>Report Note Phase 1  revue de projet:</t>
  </si>
  <si>
    <t>Partie 2 : soutenance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</si>
</sst>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9"/>
      <name val="Arial Narrow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8" fillId="0" borderId="0" xfId="0" applyFont="1"/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14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/>
    <xf numFmtId="0" fontId="10" fillId="0" borderId="18" xfId="0" applyFont="1" applyFill="1" applyBorder="1" applyAlignment="1" applyProtection="1">
      <alignment vertical="center" wrapText="1"/>
    </xf>
    <xf numFmtId="0" fontId="4" fillId="3" borderId="7" xfId="0" applyFont="1" applyFill="1" applyBorder="1" applyAlignment="1"/>
    <xf numFmtId="0" fontId="10" fillId="0" borderId="2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top" wrapText="1"/>
    </xf>
    <xf numFmtId="0" fontId="27" fillId="0" borderId="0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31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vertical="center"/>
    </xf>
    <xf numFmtId="0" fontId="17" fillId="4" borderId="32" xfId="0" applyFont="1" applyFill="1" applyBorder="1" applyAlignment="1" applyProtection="1">
      <alignment vertical="center"/>
    </xf>
    <xf numFmtId="0" fontId="17" fillId="4" borderId="33" xfId="0" applyFont="1" applyFill="1" applyBorder="1" applyAlignment="1" applyProtection="1">
      <alignment vertical="center"/>
    </xf>
    <xf numFmtId="0" fontId="17" fillId="4" borderId="17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17" fillId="0" borderId="19" xfId="0" applyFont="1" applyBorder="1" applyAlignment="1" applyProtection="1">
      <alignment vertical="center" wrapText="1"/>
    </xf>
    <xf numFmtId="0" fontId="0" fillId="0" borderId="19" xfId="0" applyFont="1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10" fillId="0" borderId="35" xfId="0" applyFont="1" applyFill="1" applyBorder="1" applyAlignment="1" applyProtection="1">
      <alignment vertical="center" wrapText="1"/>
    </xf>
    <xf numFmtId="0" fontId="10" fillId="0" borderId="36" xfId="0" applyFont="1" applyFill="1" applyBorder="1" applyAlignment="1" applyProtection="1">
      <alignment vertical="center" wrapText="1"/>
    </xf>
    <xf numFmtId="0" fontId="4" fillId="3" borderId="7" xfId="0" applyFont="1" applyFill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5" fillId="0" borderId="15" xfId="0" applyFont="1" applyBorder="1" applyAlignment="1" applyProtection="1">
      <alignment horizontal="left" vertical="center" wrapText="1"/>
    </xf>
    <xf numFmtId="0" fontId="25" fillId="0" borderId="16" xfId="0" applyFont="1" applyBorder="1" applyAlignment="1" applyProtection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2" fontId="0" fillId="0" borderId="4" xfId="0" applyNumberFormat="1" applyBorder="1" applyAlignment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4" borderId="9" xfId="0" applyFont="1" applyFill="1" applyBorder="1" applyAlignment="1" applyProtection="1">
      <alignment horizontal="center" vertical="center"/>
    </xf>
    <xf numFmtId="164" fontId="14" fillId="0" borderId="8" xfId="0" applyNumberFormat="1" applyFont="1" applyBorder="1" applyAlignment="1" applyProtection="1">
      <alignment horizontal="center" vertical="center"/>
      <protection locked="0"/>
    </xf>
    <xf numFmtId="164" fontId="16" fillId="4" borderId="8" xfId="0" applyNumberFormat="1" applyFont="1" applyFill="1" applyBorder="1" applyAlignment="1" applyProtection="1">
      <alignment horizontal="center" vertical="center"/>
    </xf>
    <xf numFmtId="9" fontId="11" fillId="0" borderId="0" xfId="0" applyNumberFormat="1" applyFont="1" applyBorder="1" applyAlignment="1" applyProtection="1">
      <alignment horizontal="center" vertical="center"/>
    </xf>
    <xf numFmtId="0" fontId="19" fillId="0" borderId="10" xfId="0" applyFont="1" applyBorder="1" applyAlignment="1">
      <alignment horizontal="center" vertical="center"/>
    </xf>
    <xf numFmtId="14" fontId="28" fillId="0" borderId="26" xfId="0" applyNumberFormat="1" applyFont="1" applyBorder="1" applyAlignment="1" applyProtection="1">
      <alignment horizontal="center" vertical="center"/>
      <protection locked="0"/>
    </xf>
    <xf numFmtId="14" fontId="28" fillId="0" borderId="27" xfId="0" applyNumberFormat="1" applyFont="1" applyBorder="1" applyAlignment="1" applyProtection="1">
      <alignment horizontal="center" vertical="center"/>
      <protection locked="0"/>
    </xf>
    <xf numFmtId="14" fontId="28" fillId="0" borderId="28" xfId="0" applyNumberFormat="1" applyFont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 applyProtection="1">
      <alignment horizontal="center" vertical="center"/>
    </xf>
    <xf numFmtId="0" fontId="17" fillId="4" borderId="30" xfId="0" applyFont="1" applyFill="1" applyBorder="1" applyAlignment="1" applyProtection="1">
      <alignment horizontal="center" vertical="center"/>
    </xf>
    <xf numFmtId="0" fontId="17" fillId="4" borderId="12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26" fillId="0" borderId="33" xfId="0" applyFont="1" applyFill="1" applyBorder="1" applyAlignment="1" applyProtection="1">
      <alignment horizontal="right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9" fontId="11" fillId="0" borderId="33" xfId="0" applyNumberFormat="1" applyFont="1" applyBorder="1" applyAlignment="1" applyProtection="1">
      <alignment horizontal="center" vertical="center"/>
    </xf>
    <xf numFmtId="164" fontId="14" fillId="0" borderId="21" xfId="0" applyNumberFormat="1" applyFont="1" applyBorder="1" applyAlignment="1" applyProtection="1">
      <alignment horizontal="center" vertical="center"/>
      <protection locked="0"/>
    </xf>
    <xf numFmtId="164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9" fontId="11" fillId="0" borderId="3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top"/>
    </xf>
    <xf numFmtId="0" fontId="25" fillId="0" borderId="1" xfId="0" applyFont="1" applyBorder="1" applyAlignment="1" applyProtection="1">
      <alignment horizontal="left" vertical="center" wrapText="1"/>
    </xf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3"/>
  <sheetViews>
    <sheetView topLeftCell="A7" zoomScale="70" zoomScaleNormal="70" workbookViewId="0">
      <selection activeCell="F31" sqref="F31:G31"/>
    </sheetView>
  </sheetViews>
  <sheetFormatPr baseColWidth="10" defaultRowHeight="15.75"/>
  <cols>
    <col min="1" max="1" width="3" customWidth="1"/>
    <col min="2" max="2" width="6.5" customWidth="1"/>
    <col min="3" max="3" width="40.5" style="8" customWidth="1"/>
    <col min="4" max="4" width="104.2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6" customWidth="1"/>
    <col min="11" max="12" width="10.875" style="12"/>
    <col min="13" max="13" width="7.625" style="33" customWidth="1"/>
    <col min="14" max="14" width="8.5" style="36" customWidth="1"/>
    <col min="15" max="15" width="6" style="33" customWidth="1"/>
  </cols>
  <sheetData>
    <row r="1" spans="2:15" s="14" customFormat="1" ht="33" customHeight="1">
      <c r="B1" s="38" t="s">
        <v>33</v>
      </c>
      <c r="C1" s="27"/>
      <c r="E1" s="93" t="s">
        <v>31</v>
      </c>
      <c r="F1" s="93"/>
      <c r="G1" s="93"/>
      <c r="H1" s="93"/>
      <c r="I1" s="93"/>
      <c r="J1" s="93"/>
      <c r="K1" s="93"/>
      <c r="L1" s="93"/>
      <c r="M1" s="33"/>
      <c r="N1" s="34"/>
      <c r="O1" s="33"/>
    </row>
    <row r="2" spans="2:15" s="25" customFormat="1" ht="18.75">
      <c r="B2" s="40" t="s">
        <v>34</v>
      </c>
      <c r="E2" s="94" t="s">
        <v>32</v>
      </c>
      <c r="F2" s="94"/>
      <c r="G2" s="94"/>
      <c r="H2" s="94"/>
      <c r="I2" s="94"/>
      <c r="J2" s="94"/>
      <c r="K2" s="94"/>
      <c r="L2" s="94"/>
      <c r="M2" s="26"/>
      <c r="N2" s="35"/>
      <c r="O2" s="26"/>
    </row>
    <row r="3" spans="2:15" s="25" customFormat="1" ht="18.75">
      <c r="B3" s="41" t="s">
        <v>35</v>
      </c>
      <c r="E3" s="29"/>
      <c r="F3" s="29"/>
      <c r="G3" s="29"/>
      <c r="H3" s="29"/>
      <c r="I3" s="29"/>
      <c r="J3" s="29"/>
      <c r="K3" s="29"/>
      <c r="L3" s="29"/>
      <c r="M3" s="26"/>
      <c r="N3" s="35"/>
      <c r="O3" s="26"/>
    </row>
    <row r="4" spans="2:15" s="25" customFormat="1" ht="18.75">
      <c r="B4" s="40" t="s">
        <v>36</v>
      </c>
      <c r="E4" s="29"/>
      <c r="F4" s="29"/>
      <c r="G4" s="29"/>
      <c r="H4" s="29"/>
      <c r="I4" s="29"/>
      <c r="J4" s="29"/>
      <c r="K4" s="29"/>
      <c r="L4" s="29"/>
      <c r="M4" s="26"/>
      <c r="N4" s="35"/>
      <c r="O4" s="26"/>
    </row>
    <row r="5" spans="2:15" s="25" customFormat="1" ht="18.75">
      <c r="B5" s="39"/>
      <c r="E5" s="29"/>
      <c r="F5" s="29"/>
      <c r="G5" s="29"/>
      <c r="H5" s="29"/>
      <c r="I5" s="29"/>
      <c r="J5" s="29"/>
      <c r="K5" s="29"/>
      <c r="L5" s="29"/>
      <c r="M5" s="26"/>
      <c r="N5" s="35"/>
      <c r="O5" s="26"/>
    </row>
    <row r="7" spans="2:15">
      <c r="B7" s="82" t="s">
        <v>21</v>
      </c>
      <c r="C7" s="82"/>
      <c r="D7" s="1" t="s">
        <v>20</v>
      </c>
      <c r="E7" s="2" t="s">
        <v>16</v>
      </c>
      <c r="F7" s="3">
        <v>0</v>
      </c>
      <c r="G7" s="3" t="s">
        <v>17</v>
      </c>
      <c r="H7" s="3" t="s">
        <v>18</v>
      </c>
      <c r="I7" s="3" t="s">
        <v>19</v>
      </c>
      <c r="K7" s="9" t="s">
        <v>22</v>
      </c>
      <c r="L7" s="9" t="s">
        <v>23</v>
      </c>
    </row>
    <row r="8" spans="2:15" ht="16.5" customHeight="1">
      <c r="B8" s="86" t="s">
        <v>0</v>
      </c>
      <c r="C8" s="87"/>
      <c r="D8" s="87"/>
      <c r="E8" s="87"/>
      <c r="F8" s="87"/>
      <c r="G8" s="87"/>
      <c r="H8" s="87"/>
      <c r="I8" s="88"/>
      <c r="K8" s="31">
        <v>0.3</v>
      </c>
      <c r="L8" s="13">
        <f>SUM(L9:L12)</f>
        <v>0</v>
      </c>
      <c r="M8" s="33">
        <f>SUM(M9:M12)</f>
        <v>4</v>
      </c>
    </row>
    <row r="9" spans="2:15">
      <c r="B9" s="71" t="s">
        <v>2</v>
      </c>
      <c r="C9" s="70" t="s">
        <v>3</v>
      </c>
      <c r="D9" s="4" t="s">
        <v>6</v>
      </c>
      <c r="E9" s="10"/>
      <c r="F9" s="10"/>
      <c r="G9" s="10"/>
      <c r="H9" s="10"/>
      <c r="I9" s="10"/>
      <c r="J9" s="28" t="str">
        <f>(IF(O9&lt;&gt;1,"◄",""))</f>
        <v>◄</v>
      </c>
      <c r="K9" s="10">
        <v>1</v>
      </c>
      <c r="L9" s="83">
        <f>SUM(N9:N10)</f>
        <v>0</v>
      </c>
      <c r="M9" s="33">
        <f>IF(E9&lt;&gt;"",0,K9)</f>
        <v>1</v>
      </c>
      <c r="N9" s="36">
        <f>(IF(G9&lt;&gt;"",1/3,0)+IF(H9&lt;&gt;"",2/3,0)+IF(I9&lt;&gt;"",1,0))*K$8*20*M9/SUM(M$9:M$12)</f>
        <v>0</v>
      </c>
      <c r="O9" s="33">
        <f>COUNTA(E9:I9)</f>
        <v>0</v>
      </c>
    </row>
    <row r="10" spans="2:15">
      <c r="B10" s="71"/>
      <c r="C10" s="70"/>
      <c r="D10" s="5" t="s">
        <v>7</v>
      </c>
      <c r="E10" s="30"/>
      <c r="F10" s="30"/>
      <c r="G10" s="30"/>
      <c r="H10" s="30"/>
      <c r="I10" s="30"/>
      <c r="J10" s="28" t="str">
        <f t="shared" ref="J10:J26" si="0">(IF(O10&lt;&gt;1,"◄",""))</f>
        <v>◄</v>
      </c>
      <c r="K10" s="10">
        <v>1</v>
      </c>
      <c r="L10" s="84"/>
      <c r="M10" s="33">
        <f t="shared" ref="M10:M26" si="1">IF(E10&lt;&gt;"",0,K10)</f>
        <v>1</v>
      </c>
      <c r="N10" s="36">
        <f t="shared" ref="N10:N12" si="2">(IF(G10&lt;&gt;"",1/3,0)+IF(H10&lt;&gt;"",2/3,0)+IF(I10&lt;&gt;"",1,0))*K$8*20*M10/SUM(M$9:M$12)</f>
        <v>0</v>
      </c>
      <c r="O10" s="33">
        <f t="shared" ref="O10:O26" si="3">COUNTA(E10:I10)</f>
        <v>0</v>
      </c>
    </row>
    <row r="11" spans="2:15">
      <c r="B11" s="1" t="s">
        <v>10</v>
      </c>
      <c r="C11" s="6" t="s">
        <v>4</v>
      </c>
      <c r="D11" s="7" t="s">
        <v>8</v>
      </c>
      <c r="E11" s="10"/>
      <c r="F11" s="10"/>
      <c r="G11" s="10"/>
      <c r="H11" s="10"/>
      <c r="I11" s="10"/>
      <c r="J11" s="28" t="str">
        <f t="shared" si="0"/>
        <v>◄</v>
      </c>
      <c r="K11" s="10">
        <v>1</v>
      </c>
      <c r="L11" s="11">
        <f>N11</f>
        <v>0</v>
      </c>
      <c r="M11" s="33">
        <f t="shared" si="1"/>
        <v>1</v>
      </c>
      <c r="N11" s="36">
        <f>(IF(G11&lt;&gt;"",1/3,0)+IF(H11&lt;&gt;"",2/3,0)+IF(I11&lt;&gt;"",1,0))*K$8*20*M11/SUM(M$9:M$12)</f>
        <v>0</v>
      </c>
      <c r="O11" s="33">
        <f t="shared" si="3"/>
        <v>0</v>
      </c>
    </row>
    <row r="12" spans="2:15">
      <c r="B12" s="1" t="s">
        <v>11</v>
      </c>
      <c r="C12" s="6" t="s">
        <v>5</v>
      </c>
      <c r="D12" s="5" t="s">
        <v>9</v>
      </c>
      <c r="E12" s="30"/>
      <c r="F12" s="30"/>
      <c r="G12" s="30"/>
      <c r="H12" s="30"/>
      <c r="I12" s="30"/>
      <c r="J12" s="28" t="str">
        <f t="shared" si="0"/>
        <v>◄</v>
      </c>
      <c r="K12" s="10">
        <v>1</v>
      </c>
      <c r="L12" s="11">
        <f>N12</f>
        <v>0</v>
      </c>
      <c r="M12" s="33">
        <f t="shared" si="1"/>
        <v>1</v>
      </c>
      <c r="N12" s="36">
        <f t="shared" si="2"/>
        <v>0</v>
      </c>
      <c r="O12" s="33">
        <f t="shared" si="3"/>
        <v>0</v>
      </c>
    </row>
    <row r="13" spans="2:15" ht="16.5" thickBot="1">
      <c r="B13" s="86" t="s">
        <v>1</v>
      </c>
      <c r="C13" s="87"/>
      <c r="D13" s="87"/>
      <c r="E13" s="87"/>
      <c r="F13" s="87"/>
      <c r="G13" s="87"/>
      <c r="H13" s="87"/>
      <c r="I13" s="88"/>
      <c r="J13" s="28"/>
      <c r="K13" s="31">
        <v>0.7</v>
      </c>
      <c r="L13" s="13">
        <f>SUM(L14:L26)</f>
        <v>0</v>
      </c>
      <c r="M13" s="33">
        <f>SUM(M14:M26)</f>
        <v>13</v>
      </c>
    </row>
    <row r="14" spans="2:15">
      <c r="B14" s="71" t="s">
        <v>13</v>
      </c>
      <c r="C14" s="72" t="s">
        <v>37</v>
      </c>
      <c r="D14" s="42" t="s">
        <v>38</v>
      </c>
      <c r="E14" s="37"/>
      <c r="F14" s="37"/>
      <c r="G14" s="37"/>
      <c r="H14" s="37"/>
      <c r="I14" s="37"/>
      <c r="J14" s="28" t="str">
        <f t="shared" si="0"/>
        <v>◄</v>
      </c>
      <c r="K14" s="10">
        <v>1</v>
      </c>
      <c r="L14" s="83">
        <f>SUM(N13:N15)</f>
        <v>0</v>
      </c>
      <c r="M14" s="33">
        <f t="shared" si="1"/>
        <v>1</v>
      </c>
      <c r="N14" s="36">
        <f>(IF(G14&lt;&gt;"",1/3,0)+IF(H14&lt;&gt;"",2/3,0)+IF(I14&lt;&gt;"",1,0))*K$13*20*M14/SUM(M$14:M$26)</f>
        <v>0</v>
      </c>
      <c r="O14" s="33">
        <f t="shared" si="3"/>
        <v>0</v>
      </c>
    </row>
    <row r="15" spans="2:15">
      <c r="B15" s="71"/>
      <c r="C15" s="73"/>
      <c r="D15" s="5" t="s">
        <v>39</v>
      </c>
      <c r="E15" s="30"/>
      <c r="F15" s="30"/>
      <c r="G15" s="30"/>
      <c r="H15" s="30"/>
      <c r="I15" s="30"/>
      <c r="J15" s="28" t="str">
        <f t="shared" si="0"/>
        <v>◄</v>
      </c>
      <c r="K15" s="10">
        <v>1</v>
      </c>
      <c r="L15" s="79"/>
      <c r="M15" s="33">
        <f t="shared" si="1"/>
        <v>1</v>
      </c>
      <c r="N15" s="36">
        <f>(IF(G15&lt;&gt;"",1/3,0)+IF(H15&lt;&gt;"",2/3,0)+IF(I15&lt;&gt;"",1,0))*K$13*20*M15/SUM(M$14:M$26)</f>
        <v>0</v>
      </c>
      <c r="O15" s="33">
        <f t="shared" si="3"/>
        <v>0</v>
      </c>
    </row>
    <row r="16" spans="2:15">
      <c r="B16" s="71" t="s">
        <v>14</v>
      </c>
      <c r="C16" s="74" t="s">
        <v>40</v>
      </c>
      <c r="D16" s="42" t="s">
        <v>41</v>
      </c>
      <c r="E16" s="64"/>
      <c r="F16" s="64"/>
      <c r="G16" s="64"/>
      <c r="H16" s="64"/>
      <c r="I16" s="64"/>
      <c r="J16" s="28" t="str">
        <f t="shared" si="0"/>
        <v>◄</v>
      </c>
      <c r="K16" s="10">
        <v>1</v>
      </c>
      <c r="L16" s="85">
        <f>SUM(N16:N19)</f>
        <v>0</v>
      </c>
      <c r="M16" s="33">
        <f t="shared" si="1"/>
        <v>1</v>
      </c>
      <c r="N16" s="36">
        <f>(IF(G16&lt;&gt;"",1/3,0)+IF(H16&lt;&gt;"",2/3,0)+IF(I16&lt;&gt;"",1,0))*K$13*20*M16/SUM(M$14:M$26)</f>
        <v>0</v>
      </c>
      <c r="O16" s="33">
        <f t="shared" si="3"/>
        <v>0</v>
      </c>
    </row>
    <row r="17" spans="2:15">
      <c r="B17" s="71"/>
      <c r="C17" s="75"/>
      <c r="D17" s="43" t="s">
        <v>42</v>
      </c>
      <c r="E17" s="30"/>
      <c r="F17" s="30"/>
      <c r="G17" s="30"/>
      <c r="H17" s="30"/>
      <c r="I17" s="30"/>
      <c r="J17" s="28" t="str">
        <f t="shared" si="0"/>
        <v>◄</v>
      </c>
      <c r="K17" s="10">
        <v>1</v>
      </c>
      <c r="L17" s="85"/>
      <c r="M17" s="33">
        <f t="shared" si="1"/>
        <v>1</v>
      </c>
      <c r="N17" s="36">
        <f t="shared" ref="N17:N18" si="4">(IF(G17&lt;&gt;"",1/3,0)+IF(H17&lt;&gt;"",2/3,0)+IF(I17&lt;&gt;"",1,0))*K$13*20*M17/SUM(M$14:M$26)</f>
        <v>0</v>
      </c>
      <c r="O17" s="33">
        <f t="shared" si="3"/>
        <v>0</v>
      </c>
    </row>
    <row r="18" spans="2:15">
      <c r="B18" s="71"/>
      <c r="C18" s="75"/>
      <c r="D18" s="44" t="s">
        <v>43</v>
      </c>
      <c r="E18" s="64"/>
      <c r="F18" s="64"/>
      <c r="G18" s="64"/>
      <c r="H18" s="64"/>
      <c r="I18" s="64"/>
      <c r="J18" s="28" t="str">
        <f t="shared" si="0"/>
        <v>◄</v>
      </c>
      <c r="K18" s="10">
        <v>1</v>
      </c>
      <c r="L18" s="85"/>
      <c r="M18" s="33">
        <f t="shared" si="1"/>
        <v>1</v>
      </c>
      <c r="N18" s="36">
        <f t="shared" si="4"/>
        <v>0</v>
      </c>
      <c r="O18" s="33">
        <f t="shared" si="3"/>
        <v>0</v>
      </c>
    </row>
    <row r="19" spans="2:15">
      <c r="B19" s="71"/>
      <c r="C19" s="76"/>
      <c r="D19" s="43" t="s">
        <v>44</v>
      </c>
      <c r="E19" s="30"/>
      <c r="F19" s="30"/>
      <c r="G19" s="30"/>
      <c r="H19" s="30"/>
      <c r="I19" s="30"/>
      <c r="J19" s="28" t="str">
        <f t="shared" si="0"/>
        <v>◄</v>
      </c>
      <c r="K19" s="10">
        <v>1</v>
      </c>
      <c r="L19" s="71"/>
      <c r="M19" s="33">
        <f t="shared" si="1"/>
        <v>1</v>
      </c>
      <c r="N19" s="36">
        <f>(IF(G19&lt;&gt;"",1/3,0)+IF(H19&lt;&gt;"",2/3,0)+IF(I19&lt;&gt;"",1,0))*K$13*20*M19/SUM(M$14:M$26)</f>
        <v>0</v>
      </c>
      <c r="O19" s="33">
        <f t="shared" si="3"/>
        <v>0</v>
      </c>
    </row>
    <row r="20" spans="2:15" ht="15.75" customHeight="1">
      <c r="B20" s="71" t="s">
        <v>15</v>
      </c>
      <c r="C20" s="74" t="s">
        <v>45</v>
      </c>
      <c r="D20" s="42" t="s">
        <v>46</v>
      </c>
      <c r="E20" s="64"/>
      <c r="F20" s="64"/>
      <c r="G20" s="64"/>
      <c r="H20" s="64"/>
      <c r="I20" s="64"/>
      <c r="J20" s="28" t="str">
        <f t="shared" si="0"/>
        <v>◄</v>
      </c>
      <c r="K20" s="10">
        <v>1</v>
      </c>
      <c r="L20" s="85">
        <f>SUM(N20:N23)</f>
        <v>0</v>
      </c>
      <c r="M20" s="33">
        <f t="shared" si="1"/>
        <v>1</v>
      </c>
      <c r="N20" s="36">
        <f>(IF(G20&lt;&gt;"",1/3,0)+IF(H20&lt;&gt;"",2/3,0)+IF(I20&lt;&gt;"",1,0))*K$13*20*M20/SUM(M$14:M$26)</f>
        <v>0</v>
      </c>
      <c r="O20" s="33">
        <f t="shared" si="3"/>
        <v>0</v>
      </c>
    </row>
    <row r="21" spans="2:15">
      <c r="B21" s="71"/>
      <c r="C21" s="75"/>
      <c r="D21" s="43" t="s">
        <v>47</v>
      </c>
      <c r="E21" s="30"/>
      <c r="F21" s="30"/>
      <c r="G21" s="30"/>
      <c r="H21" s="30"/>
      <c r="I21" s="30"/>
      <c r="J21" s="28" t="str">
        <f t="shared" si="0"/>
        <v>◄</v>
      </c>
      <c r="K21" s="10">
        <v>1</v>
      </c>
      <c r="L21" s="85"/>
      <c r="M21" s="33">
        <f t="shared" si="1"/>
        <v>1</v>
      </c>
      <c r="N21" s="36">
        <f>(IF(G21&lt;&gt;"",1/3,0)+IF(H21&lt;&gt;"",2/3,0)+IF(I21&lt;&gt;"",1,0))*K$13*20*M21/SUM(M$14:M$26)</f>
        <v>0</v>
      </c>
      <c r="O21" s="33">
        <f t="shared" si="3"/>
        <v>0</v>
      </c>
    </row>
    <row r="22" spans="2:15">
      <c r="B22" s="71"/>
      <c r="C22" s="75"/>
      <c r="D22" s="44" t="s">
        <v>48</v>
      </c>
      <c r="E22" s="37"/>
      <c r="F22" s="37"/>
      <c r="G22" s="37"/>
      <c r="H22" s="37"/>
      <c r="I22" s="37"/>
      <c r="J22" s="28" t="str">
        <f t="shared" si="0"/>
        <v>◄</v>
      </c>
      <c r="K22" s="10">
        <v>1</v>
      </c>
      <c r="L22" s="85"/>
      <c r="M22" s="33">
        <f t="shared" si="1"/>
        <v>1</v>
      </c>
      <c r="N22" s="36">
        <f t="shared" ref="N22:N25" si="5">(IF(G22&lt;&gt;"",1/3,0)+IF(H22&lt;&gt;"",2/3,0)+IF(I22&lt;&gt;"",1,0))*K$13*20*M22/SUM(M$14:M$26)</f>
        <v>0</v>
      </c>
      <c r="O22" s="33">
        <f t="shared" si="3"/>
        <v>0</v>
      </c>
    </row>
    <row r="23" spans="2:15">
      <c r="B23" s="71"/>
      <c r="C23" s="76"/>
      <c r="D23" s="43" t="s">
        <v>12</v>
      </c>
      <c r="E23" s="30"/>
      <c r="F23" s="30"/>
      <c r="G23" s="30"/>
      <c r="H23" s="30"/>
      <c r="I23" s="30"/>
      <c r="J23" s="28" t="str">
        <f t="shared" si="0"/>
        <v>◄</v>
      </c>
      <c r="K23" s="10">
        <v>1</v>
      </c>
      <c r="L23" s="71"/>
      <c r="M23" s="33">
        <f t="shared" si="1"/>
        <v>1</v>
      </c>
      <c r="N23" s="36">
        <f t="shared" si="5"/>
        <v>0</v>
      </c>
      <c r="O23" s="33">
        <f t="shared" si="3"/>
        <v>0</v>
      </c>
    </row>
    <row r="24" spans="2:15">
      <c r="B24" s="78" t="s">
        <v>49</v>
      </c>
      <c r="C24" s="77" t="s">
        <v>50</v>
      </c>
      <c r="D24" s="42" t="s">
        <v>51</v>
      </c>
      <c r="E24" s="37"/>
      <c r="F24" s="37"/>
      <c r="G24" s="37"/>
      <c r="H24" s="37"/>
      <c r="I24" s="37"/>
      <c r="J24" s="28" t="str">
        <f t="shared" si="0"/>
        <v>◄</v>
      </c>
      <c r="K24" s="10">
        <v>1</v>
      </c>
      <c r="L24" s="89">
        <f>SUM(N24:N26)</f>
        <v>0</v>
      </c>
      <c r="M24" s="33">
        <f t="shared" si="1"/>
        <v>1</v>
      </c>
      <c r="N24" s="36">
        <f t="shared" si="5"/>
        <v>0</v>
      </c>
      <c r="O24" s="33">
        <f t="shared" si="3"/>
        <v>0</v>
      </c>
    </row>
    <row r="25" spans="2:15">
      <c r="B25" s="79"/>
      <c r="C25" s="77"/>
      <c r="D25" s="45" t="s">
        <v>52</v>
      </c>
      <c r="E25" s="65"/>
      <c r="F25" s="65"/>
      <c r="G25" s="65"/>
      <c r="H25" s="65"/>
      <c r="I25" s="66"/>
      <c r="J25" s="28" t="str">
        <f t="shared" si="0"/>
        <v>◄</v>
      </c>
      <c r="K25" s="10">
        <v>1</v>
      </c>
      <c r="L25" s="79"/>
      <c r="M25" s="33">
        <f t="shared" si="1"/>
        <v>1</v>
      </c>
      <c r="N25" s="36">
        <f t="shared" si="5"/>
        <v>0</v>
      </c>
      <c r="O25" s="33">
        <f t="shared" si="3"/>
        <v>0</v>
      </c>
    </row>
    <row r="26" spans="2:15" ht="16.5" thickBot="1">
      <c r="B26" s="80"/>
      <c r="C26" s="77"/>
      <c r="D26" s="46" t="s">
        <v>53</v>
      </c>
      <c r="E26" s="64"/>
      <c r="F26" s="64"/>
      <c r="G26" s="64"/>
      <c r="H26" s="64"/>
      <c r="I26" s="64"/>
      <c r="J26" s="28" t="str">
        <f t="shared" si="0"/>
        <v>◄</v>
      </c>
      <c r="K26" s="10">
        <v>1</v>
      </c>
      <c r="L26" s="80"/>
      <c r="M26" s="33">
        <f t="shared" si="1"/>
        <v>1</v>
      </c>
      <c r="N26" s="36">
        <f>(IF(G26&lt;&gt;"",1/3,0)+IF(H26&lt;&gt;"",2/3,0)+IF(I26&lt;&gt;"",1,0))*K$13*20*M26/SUM(M$14:M$26)</f>
        <v>0</v>
      </c>
      <c r="O26" s="33">
        <f t="shared" si="3"/>
        <v>0</v>
      </c>
    </row>
    <row r="27" spans="2:15">
      <c r="K27" s="32">
        <f>SUM(K8+K13)</f>
        <v>1</v>
      </c>
      <c r="O27" s="33">
        <f>SUM(O9:O26)</f>
        <v>0</v>
      </c>
    </row>
    <row r="28" spans="2:15">
      <c r="D28" s="17" t="s">
        <v>24</v>
      </c>
      <c r="E28" s="18"/>
      <c r="F28" s="98">
        <f>M8/SUM(K9:K12)</f>
        <v>1</v>
      </c>
      <c r="G28" s="98"/>
      <c r="H28" s="98"/>
      <c r="I28" s="98"/>
    </row>
    <row r="29" spans="2:15">
      <c r="D29" s="17" t="s">
        <v>25</v>
      </c>
      <c r="E29" s="18"/>
      <c r="F29" s="98">
        <f>M13/SUM(K14:K26)</f>
        <v>1</v>
      </c>
      <c r="G29" s="98"/>
      <c r="H29" s="98"/>
      <c r="I29" s="98"/>
    </row>
    <row r="30" spans="2:15" ht="27.95" customHeight="1" thickBot="1">
      <c r="D30" s="19" t="s">
        <v>26</v>
      </c>
      <c r="F30" s="99" t="str">
        <f>IF(OR(F28&lt;0.5,F29&lt;0.5),"Tx&lt;50",IF(O27&lt;&gt;17,"Erreur",(L8+L13)))</f>
        <v>Erreur</v>
      </c>
      <c r="G30" s="99"/>
      <c r="H30" s="91" t="s">
        <v>28</v>
      </c>
      <c r="I30" s="92"/>
    </row>
    <row r="31" spans="2:15" ht="24" customHeight="1" thickBot="1">
      <c r="B31" s="20"/>
      <c r="C31" s="21"/>
      <c r="D31" s="22" t="s">
        <v>27</v>
      </c>
      <c r="E31" s="23"/>
      <c r="F31" s="96"/>
      <c r="G31" s="96"/>
      <c r="H31" s="81" t="s">
        <v>28</v>
      </c>
      <c r="I31" s="81"/>
    </row>
    <row r="32" spans="2:15" ht="24" customHeight="1" thickBot="1">
      <c r="B32" s="20"/>
      <c r="C32" s="21"/>
      <c r="D32" s="24" t="s">
        <v>29</v>
      </c>
      <c r="E32" s="18"/>
      <c r="F32" s="97">
        <f>F31*2</f>
        <v>0</v>
      </c>
      <c r="G32" s="97"/>
      <c r="H32" s="95" t="s">
        <v>54</v>
      </c>
      <c r="I32" s="95"/>
    </row>
    <row r="33" spans="2:9">
      <c r="B33" s="90" t="s">
        <v>30</v>
      </c>
      <c r="C33" s="90"/>
      <c r="D33" s="90"/>
      <c r="E33" s="90"/>
      <c r="F33" s="90"/>
      <c r="G33" s="90"/>
      <c r="H33" s="90"/>
      <c r="I33" s="90"/>
    </row>
  </sheetData>
  <mergeCells count="29">
    <mergeCell ref="L20:L23"/>
    <mergeCell ref="L24:L26"/>
    <mergeCell ref="B33:I33"/>
    <mergeCell ref="H30:I30"/>
    <mergeCell ref="E1:L1"/>
    <mergeCell ref="E2:L2"/>
    <mergeCell ref="H32:I32"/>
    <mergeCell ref="F31:G31"/>
    <mergeCell ref="F32:G32"/>
    <mergeCell ref="F28:I28"/>
    <mergeCell ref="F29:I29"/>
    <mergeCell ref="F30:G30"/>
    <mergeCell ref="B7:C7"/>
    <mergeCell ref="L9:L10"/>
    <mergeCell ref="L14:L15"/>
    <mergeCell ref="L16:L19"/>
    <mergeCell ref="B13:I13"/>
    <mergeCell ref="B8:I8"/>
    <mergeCell ref="C20:C23"/>
    <mergeCell ref="B20:B23"/>
    <mergeCell ref="C24:C26"/>
    <mergeCell ref="B24:B26"/>
    <mergeCell ref="H31:I31"/>
    <mergeCell ref="C9:C10"/>
    <mergeCell ref="B9:B10"/>
    <mergeCell ref="C14:C15"/>
    <mergeCell ref="B14:B15"/>
    <mergeCell ref="C16:C19"/>
    <mergeCell ref="B16:B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O51"/>
  <sheetViews>
    <sheetView topLeftCell="A22" zoomScale="70" zoomScaleNormal="70" workbookViewId="0">
      <selection activeCell="F31" sqref="F31:G31"/>
    </sheetView>
  </sheetViews>
  <sheetFormatPr baseColWidth="10" defaultRowHeight="15.75"/>
  <cols>
    <col min="1" max="1" width="3" customWidth="1"/>
    <col min="2" max="2" width="6.5" customWidth="1"/>
    <col min="3" max="3" width="40.5" style="8" customWidth="1"/>
    <col min="4" max="4" width="104.62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6" customWidth="1"/>
    <col min="11" max="12" width="11" style="12"/>
    <col min="13" max="13" width="7.625" style="33" customWidth="1"/>
    <col min="14" max="14" width="8.5" style="36" customWidth="1"/>
    <col min="15" max="15" width="6" style="33" customWidth="1"/>
  </cols>
  <sheetData>
    <row r="1" spans="2:15" s="14" customFormat="1" ht="33" customHeight="1">
      <c r="B1" s="38" t="s">
        <v>33</v>
      </c>
      <c r="C1" s="27"/>
      <c r="E1" s="93" t="s">
        <v>31</v>
      </c>
      <c r="F1" s="93"/>
      <c r="G1" s="93"/>
      <c r="H1" s="93"/>
      <c r="I1" s="93"/>
      <c r="J1" s="93"/>
      <c r="K1" s="93"/>
      <c r="L1" s="93"/>
      <c r="M1" s="33"/>
      <c r="N1" s="34"/>
      <c r="O1" s="33"/>
    </row>
    <row r="2" spans="2:15" s="25" customFormat="1" ht="18.75">
      <c r="B2" s="40" t="s">
        <v>34</v>
      </c>
      <c r="E2" s="94" t="s">
        <v>62</v>
      </c>
      <c r="F2" s="94"/>
      <c r="G2" s="94"/>
      <c r="H2" s="94"/>
      <c r="I2" s="94"/>
      <c r="J2" s="94"/>
      <c r="K2" s="94"/>
      <c r="L2" s="94"/>
      <c r="M2" s="26"/>
      <c r="N2" s="35"/>
      <c r="O2" s="26"/>
    </row>
    <row r="3" spans="2:15" s="25" customFormat="1" ht="18.75">
      <c r="B3" s="41" t="s">
        <v>35</v>
      </c>
      <c r="E3" s="29"/>
      <c r="F3" s="29"/>
      <c r="G3" s="29"/>
      <c r="H3" s="29"/>
      <c r="I3" s="29"/>
      <c r="J3" s="29"/>
      <c r="K3" s="29"/>
      <c r="L3" s="29"/>
      <c r="M3" s="26"/>
      <c r="N3" s="35"/>
      <c r="O3" s="26"/>
    </row>
    <row r="4" spans="2:15" s="25" customFormat="1" ht="18.75">
      <c r="B4" s="40" t="s">
        <v>36</v>
      </c>
      <c r="E4" s="29"/>
      <c r="F4" s="29"/>
      <c r="G4" s="29"/>
      <c r="H4" s="29"/>
      <c r="I4" s="29"/>
      <c r="J4" s="29"/>
      <c r="K4" s="29"/>
      <c r="L4" s="29"/>
      <c r="M4" s="26"/>
      <c r="N4" s="35"/>
      <c r="O4" s="26"/>
    </row>
    <row r="5" spans="2:15" s="25" customFormat="1" ht="18.75">
      <c r="B5" s="39"/>
      <c r="E5" s="29"/>
      <c r="F5" s="29"/>
      <c r="G5" s="29"/>
      <c r="H5" s="29"/>
      <c r="I5" s="29"/>
      <c r="J5" s="29"/>
      <c r="K5" s="29"/>
      <c r="L5" s="29"/>
      <c r="M5" s="26"/>
      <c r="N5" s="35"/>
      <c r="O5" s="26"/>
    </row>
    <row r="7" spans="2:15">
      <c r="B7" s="82" t="s">
        <v>21</v>
      </c>
      <c r="C7" s="82"/>
      <c r="D7" s="1" t="s">
        <v>20</v>
      </c>
      <c r="E7" s="2" t="s">
        <v>16</v>
      </c>
      <c r="F7" s="3">
        <v>0</v>
      </c>
      <c r="G7" s="3" t="s">
        <v>17</v>
      </c>
      <c r="H7" s="3" t="s">
        <v>18</v>
      </c>
      <c r="I7" s="3" t="s">
        <v>19</v>
      </c>
      <c r="K7" s="9" t="s">
        <v>22</v>
      </c>
      <c r="L7" s="9" t="s">
        <v>23</v>
      </c>
    </row>
    <row r="8" spans="2:15" ht="16.5" customHeight="1">
      <c r="B8" s="86" t="s">
        <v>0</v>
      </c>
      <c r="C8" s="87"/>
      <c r="D8" s="87"/>
      <c r="E8" s="87"/>
      <c r="F8" s="87"/>
      <c r="G8" s="87"/>
      <c r="H8" s="87"/>
      <c r="I8" s="88"/>
      <c r="K8" s="31">
        <v>0.3</v>
      </c>
      <c r="L8" s="13">
        <f>SUM(L9:L12)</f>
        <v>0</v>
      </c>
      <c r="M8" s="33">
        <f>SUM(M9:M12)</f>
        <v>4</v>
      </c>
    </row>
    <row r="9" spans="2:15">
      <c r="B9" s="71" t="s">
        <v>2</v>
      </c>
      <c r="C9" s="70" t="s">
        <v>3</v>
      </c>
      <c r="D9" s="4" t="s">
        <v>6</v>
      </c>
      <c r="E9" s="10"/>
      <c r="F9" s="10"/>
      <c r="G9" s="10"/>
      <c r="H9" s="10"/>
      <c r="I9" s="10"/>
      <c r="J9" s="28" t="str">
        <f>(IF(O9&lt;&gt;1,"◄",""))</f>
        <v>◄</v>
      </c>
      <c r="K9" s="10">
        <v>1</v>
      </c>
      <c r="L9" s="83">
        <f>SUM(N9:N10)</f>
        <v>0</v>
      </c>
      <c r="M9" s="33">
        <f>IF(E9&lt;&gt;"",0,K9)</f>
        <v>1</v>
      </c>
      <c r="N9" s="36">
        <f>(IF(G9&lt;&gt;"",1/3,0)+IF(H9&lt;&gt;"",2/3,0)+IF(I9&lt;&gt;"",1,0))*K$8*20*M9/SUM(M$9:M$12)</f>
        <v>0</v>
      </c>
      <c r="O9" s="33">
        <f>COUNTA(E9:I9)</f>
        <v>0</v>
      </c>
    </row>
    <row r="10" spans="2:15">
      <c r="B10" s="71"/>
      <c r="C10" s="70"/>
      <c r="D10" s="5" t="s">
        <v>7</v>
      </c>
      <c r="E10" s="30"/>
      <c r="F10" s="30"/>
      <c r="G10" s="30"/>
      <c r="H10" s="30"/>
      <c r="I10" s="30"/>
      <c r="J10" s="28" t="str">
        <f t="shared" ref="J10:J26" si="0">(IF(O10&lt;&gt;1,"◄",""))</f>
        <v>◄</v>
      </c>
      <c r="K10" s="10">
        <v>1</v>
      </c>
      <c r="L10" s="84"/>
      <c r="M10" s="33">
        <f t="shared" ref="M10:M26" si="1">IF(E10&lt;&gt;"",0,K10)</f>
        <v>1</v>
      </c>
      <c r="N10" s="36">
        <f t="shared" ref="N10:N12" si="2">(IF(G10&lt;&gt;"",1/3,0)+IF(H10&lt;&gt;"",2/3,0)+IF(I10&lt;&gt;"",1,0))*K$8*20*M10/SUM(M$9:M$12)</f>
        <v>0</v>
      </c>
      <c r="O10" s="33">
        <f t="shared" ref="O10:O26" si="3">COUNTA(E10:I10)</f>
        <v>0</v>
      </c>
    </row>
    <row r="11" spans="2:15">
      <c r="B11" s="1" t="s">
        <v>10</v>
      </c>
      <c r="C11" s="6" t="s">
        <v>4</v>
      </c>
      <c r="D11" s="7" t="s">
        <v>8</v>
      </c>
      <c r="E11" s="10"/>
      <c r="F11" s="10"/>
      <c r="G11" s="10"/>
      <c r="H11" s="10"/>
      <c r="I11" s="10"/>
      <c r="J11" s="28" t="str">
        <f t="shared" si="0"/>
        <v>◄</v>
      </c>
      <c r="K11" s="10">
        <v>1</v>
      </c>
      <c r="L11" s="15">
        <f>N11</f>
        <v>0</v>
      </c>
      <c r="M11" s="33">
        <f t="shared" si="1"/>
        <v>1</v>
      </c>
      <c r="N11" s="36">
        <f>(IF(G11&lt;&gt;"",1/3,0)+IF(H11&lt;&gt;"",2/3,0)+IF(I11&lt;&gt;"",1,0))*K$8*20*M11/SUM(M$9:M$12)</f>
        <v>0</v>
      </c>
      <c r="O11" s="33">
        <f t="shared" si="3"/>
        <v>0</v>
      </c>
    </row>
    <row r="12" spans="2:15">
      <c r="B12" s="1" t="s">
        <v>11</v>
      </c>
      <c r="C12" s="6" t="s">
        <v>5</v>
      </c>
      <c r="D12" s="5" t="s">
        <v>9</v>
      </c>
      <c r="E12" s="30"/>
      <c r="F12" s="30"/>
      <c r="G12" s="30"/>
      <c r="H12" s="30"/>
      <c r="I12" s="30"/>
      <c r="J12" s="28" t="str">
        <f t="shared" si="0"/>
        <v>◄</v>
      </c>
      <c r="K12" s="10">
        <v>1</v>
      </c>
      <c r="L12" s="15">
        <f>N12</f>
        <v>0</v>
      </c>
      <c r="M12" s="33">
        <f t="shared" si="1"/>
        <v>1</v>
      </c>
      <c r="N12" s="36">
        <f t="shared" si="2"/>
        <v>0</v>
      </c>
      <c r="O12" s="33">
        <f t="shared" si="3"/>
        <v>0</v>
      </c>
    </row>
    <row r="13" spans="2:15" ht="16.5" thickBot="1">
      <c r="B13" s="86" t="s">
        <v>1</v>
      </c>
      <c r="C13" s="87"/>
      <c r="D13" s="87"/>
      <c r="E13" s="87"/>
      <c r="F13" s="87"/>
      <c r="G13" s="87"/>
      <c r="H13" s="87"/>
      <c r="I13" s="88"/>
      <c r="J13" s="28"/>
      <c r="K13" s="31">
        <v>0.7</v>
      </c>
      <c r="L13" s="13">
        <f>SUM(L14:L26)</f>
        <v>0</v>
      </c>
      <c r="M13" s="33">
        <f>SUM(M14:M26)</f>
        <v>13</v>
      </c>
    </row>
    <row r="14" spans="2:15">
      <c r="B14" s="71" t="s">
        <v>13</v>
      </c>
      <c r="C14" s="72" t="s">
        <v>37</v>
      </c>
      <c r="D14" s="42" t="s">
        <v>38</v>
      </c>
      <c r="E14" s="37"/>
      <c r="F14" s="37"/>
      <c r="G14" s="37"/>
      <c r="H14" s="37"/>
      <c r="I14" s="37"/>
      <c r="J14" s="28" t="str">
        <f t="shared" si="0"/>
        <v>◄</v>
      </c>
      <c r="K14" s="10">
        <v>1</v>
      </c>
      <c r="L14" s="83">
        <f>SUM(N13:N15)</f>
        <v>0</v>
      </c>
      <c r="M14" s="33">
        <f t="shared" si="1"/>
        <v>1</v>
      </c>
      <c r="N14" s="36">
        <f>(IF(G14&lt;&gt;"",1/3,0)+IF(H14&lt;&gt;"",2/3,0)+IF(I14&lt;&gt;"",1,0))*K$13*20*M14/SUM(M$14:M$26)</f>
        <v>0</v>
      </c>
      <c r="O14" s="33">
        <f t="shared" si="3"/>
        <v>0</v>
      </c>
    </row>
    <row r="15" spans="2:15">
      <c r="B15" s="71"/>
      <c r="C15" s="73"/>
      <c r="D15" s="5" t="s">
        <v>39</v>
      </c>
      <c r="E15" s="30"/>
      <c r="F15" s="30"/>
      <c r="G15" s="30"/>
      <c r="H15" s="30"/>
      <c r="I15" s="30"/>
      <c r="J15" s="28" t="str">
        <f t="shared" si="0"/>
        <v>◄</v>
      </c>
      <c r="K15" s="10">
        <v>1</v>
      </c>
      <c r="L15" s="79"/>
      <c r="M15" s="33">
        <f t="shared" si="1"/>
        <v>1</v>
      </c>
      <c r="N15" s="36">
        <f>(IF(G15&lt;&gt;"",1/3,0)+IF(H15&lt;&gt;"",2/3,0)+IF(I15&lt;&gt;"",1,0))*K$13*20*M15/SUM(M$14:M$26)</f>
        <v>0</v>
      </c>
      <c r="O15" s="33">
        <f t="shared" si="3"/>
        <v>0</v>
      </c>
    </row>
    <row r="16" spans="2:15">
      <c r="B16" s="71" t="s">
        <v>14</v>
      </c>
      <c r="C16" s="74" t="s">
        <v>40</v>
      </c>
      <c r="D16" s="42" t="s">
        <v>41</v>
      </c>
      <c r="E16" s="64"/>
      <c r="F16" s="64"/>
      <c r="G16" s="64"/>
      <c r="H16" s="64"/>
      <c r="I16" s="64"/>
      <c r="J16" s="28" t="str">
        <f t="shared" si="0"/>
        <v>◄</v>
      </c>
      <c r="K16" s="10">
        <v>1</v>
      </c>
      <c r="L16" s="85">
        <f>SUM(N16:N19)</f>
        <v>0</v>
      </c>
      <c r="M16" s="33">
        <f t="shared" si="1"/>
        <v>1</v>
      </c>
      <c r="N16" s="36">
        <f>(IF(G16&lt;&gt;"",1/3,0)+IF(H16&lt;&gt;"",2/3,0)+IF(I16&lt;&gt;"",1,0))*K$13*20*M16/SUM(M$14:M$26)</f>
        <v>0</v>
      </c>
      <c r="O16" s="33">
        <f t="shared" si="3"/>
        <v>0</v>
      </c>
    </row>
    <row r="17" spans="2:15">
      <c r="B17" s="71"/>
      <c r="C17" s="75"/>
      <c r="D17" s="43" t="s">
        <v>42</v>
      </c>
      <c r="E17" s="30"/>
      <c r="F17" s="30"/>
      <c r="G17" s="30"/>
      <c r="H17" s="30"/>
      <c r="I17" s="30"/>
      <c r="J17" s="28" t="str">
        <f t="shared" si="0"/>
        <v>◄</v>
      </c>
      <c r="K17" s="10">
        <v>1</v>
      </c>
      <c r="L17" s="85"/>
      <c r="M17" s="33">
        <f t="shared" si="1"/>
        <v>1</v>
      </c>
      <c r="N17" s="36">
        <f t="shared" ref="N17:N18" si="4">(IF(G17&lt;&gt;"",1/3,0)+IF(H17&lt;&gt;"",2/3,0)+IF(I17&lt;&gt;"",1,0))*K$13*20*M17/SUM(M$14:M$26)</f>
        <v>0</v>
      </c>
      <c r="O17" s="33">
        <f t="shared" si="3"/>
        <v>0</v>
      </c>
    </row>
    <row r="18" spans="2:15">
      <c r="B18" s="71"/>
      <c r="C18" s="75"/>
      <c r="D18" s="44" t="s">
        <v>43</v>
      </c>
      <c r="E18" s="64"/>
      <c r="F18" s="64"/>
      <c r="G18" s="64"/>
      <c r="H18" s="64"/>
      <c r="I18" s="64"/>
      <c r="J18" s="28" t="str">
        <f t="shared" si="0"/>
        <v>◄</v>
      </c>
      <c r="K18" s="10">
        <v>1</v>
      </c>
      <c r="L18" s="85"/>
      <c r="M18" s="33">
        <f t="shared" si="1"/>
        <v>1</v>
      </c>
      <c r="N18" s="36">
        <f t="shared" si="4"/>
        <v>0</v>
      </c>
      <c r="O18" s="33">
        <f t="shared" si="3"/>
        <v>0</v>
      </c>
    </row>
    <row r="19" spans="2:15">
      <c r="B19" s="71"/>
      <c r="C19" s="76"/>
      <c r="D19" s="43" t="s">
        <v>44</v>
      </c>
      <c r="E19" s="30"/>
      <c r="F19" s="30"/>
      <c r="G19" s="30"/>
      <c r="H19" s="30"/>
      <c r="I19" s="30"/>
      <c r="J19" s="28" t="str">
        <f t="shared" si="0"/>
        <v>◄</v>
      </c>
      <c r="K19" s="10">
        <v>1</v>
      </c>
      <c r="L19" s="71"/>
      <c r="M19" s="33">
        <f t="shared" si="1"/>
        <v>1</v>
      </c>
      <c r="N19" s="36">
        <f>(IF(G19&lt;&gt;"",1/3,0)+IF(H19&lt;&gt;"",2/3,0)+IF(I19&lt;&gt;"",1,0))*K$13*20*M19/SUM(M$14:M$26)</f>
        <v>0</v>
      </c>
      <c r="O19" s="33">
        <f t="shared" si="3"/>
        <v>0</v>
      </c>
    </row>
    <row r="20" spans="2:15" ht="15.75" customHeight="1">
      <c r="B20" s="71" t="s">
        <v>15</v>
      </c>
      <c r="C20" s="74" t="s">
        <v>45</v>
      </c>
      <c r="D20" s="42" t="s">
        <v>46</v>
      </c>
      <c r="E20" s="64"/>
      <c r="F20" s="64"/>
      <c r="G20" s="64"/>
      <c r="H20" s="64"/>
      <c r="I20" s="64"/>
      <c r="J20" s="28" t="str">
        <f t="shared" si="0"/>
        <v>◄</v>
      </c>
      <c r="K20" s="10">
        <v>1</v>
      </c>
      <c r="L20" s="85">
        <f>SUM(N20:N23)</f>
        <v>0</v>
      </c>
      <c r="M20" s="33">
        <f t="shared" si="1"/>
        <v>1</v>
      </c>
      <c r="N20" s="36">
        <f>(IF(G20&lt;&gt;"",1/3,0)+IF(H20&lt;&gt;"",2/3,0)+IF(I20&lt;&gt;"",1,0))*K$13*20*M20/SUM(M$14:M$26)</f>
        <v>0</v>
      </c>
      <c r="O20" s="33">
        <f t="shared" si="3"/>
        <v>0</v>
      </c>
    </row>
    <row r="21" spans="2:15">
      <c r="B21" s="71"/>
      <c r="C21" s="75"/>
      <c r="D21" s="43" t="s">
        <v>47</v>
      </c>
      <c r="E21" s="30"/>
      <c r="F21" s="30"/>
      <c r="G21" s="30"/>
      <c r="H21" s="30"/>
      <c r="I21" s="30"/>
      <c r="J21" s="28" t="str">
        <f t="shared" si="0"/>
        <v>◄</v>
      </c>
      <c r="K21" s="10">
        <v>1</v>
      </c>
      <c r="L21" s="85"/>
      <c r="M21" s="33">
        <f t="shared" si="1"/>
        <v>1</v>
      </c>
      <c r="N21" s="36">
        <f>(IF(G21&lt;&gt;"",1/3,0)+IF(H21&lt;&gt;"",2/3,0)+IF(I21&lt;&gt;"",1,0))*K$13*20*M21/SUM(M$14:M$26)</f>
        <v>0</v>
      </c>
      <c r="O21" s="33">
        <f t="shared" si="3"/>
        <v>0</v>
      </c>
    </row>
    <row r="22" spans="2:15">
      <c r="B22" s="71"/>
      <c r="C22" s="75"/>
      <c r="D22" s="44" t="s">
        <v>48</v>
      </c>
      <c r="E22" s="37"/>
      <c r="F22" s="37"/>
      <c r="G22" s="37"/>
      <c r="H22" s="37"/>
      <c r="I22" s="37"/>
      <c r="J22" s="28" t="str">
        <f t="shared" si="0"/>
        <v>◄</v>
      </c>
      <c r="K22" s="10">
        <v>1</v>
      </c>
      <c r="L22" s="85"/>
      <c r="M22" s="33">
        <f t="shared" si="1"/>
        <v>1</v>
      </c>
      <c r="N22" s="36">
        <f t="shared" ref="N22:N25" si="5">(IF(G22&lt;&gt;"",1/3,0)+IF(H22&lt;&gt;"",2/3,0)+IF(I22&lt;&gt;"",1,0))*K$13*20*M22/SUM(M$14:M$26)</f>
        <v>0</v>
      </c>
      <c r="O22" s="33">
        <f t="shared" si="3"/>
        <v>0</v>
      </c>
    </row>
    <row r="23" spans="2:15">
      <c r="B23" s="71"/>
      <c r="C23" s="76"/>
      <c r="D23" s="43" t="s">
        <v>12</v>
      </c>
      <c r="E23" s="30"/>
      <c r="F23" s="30"/>
      <c r="G23" s="30"/>
      <c r="H23" s="30"/>
      <c r="I23" s="30"/>
      <c r="J23" s="28" t="str">
        <f t="shared" si="0"/>
        <v>◄</v>
      </c>
      <c r="K23" s="10">
        <v>1</v>
      </c>
      <c r="L23" s="71"/>
      <c r="M23" s="33">
        <f t="shared" si="1"/>
        <v>1</v>
      </c>
      <c r="N23" s="36">
        <f t="shared" si="5"/>
        <v>0</v>
      </c>
      <c r="O23" s="33">
        <f t="shared" si="3"/>
        <v>0</v>
      </c>
    </row>
    <row r="24" spans="2:15">
      <c r="B24" s="78" t="s">
        <v>49</v>
      </c>
      <c r="C24" s="77" t="s">
        <v>50</v>
      </c>
      <c r="D24" s="42" t="s">
        <v>51</v>
      </c>
      <c r="E24" s="37"/>
      <c r="F24" s="37"/>
      <c r="G24" s="37"/>
      <c r="H24" s="37"/>
      <c r="I24" s="37"/>
      <c r="J24" s="28" t="str">
        <f t="shared" si="0"/>
        <v>◄</v>
      </c>
      <c r="K24" s="10">
        <v>1</v>
      </c>
      <c r="L24" s="89">
        <f>SUM(N24:N26)</f>
        <v>0</v>
      </c>
      <c r="M24" s="33">
        <f t="shared" si="1"/>
        <v>1</v>
      </c>
      <c r="N24" s="36">
        <f t="shared" si="5"/>
        <v>0</v>
      </c>
      <c r="O24" s="33">
        <f t="shared" si="3"/>
        <v>0</v>
      </c>
    </row>
    <row r="25" spans="2:15">
      <c r="B25" s="79"/>
      <c r="C25" s="77"/>
      <c r="D25" s="45" t="s">
        <v>52</v>
      </c>
      <c r="E25" s="65"/>
      <c r="F25" s="65"/>
      <c r="G25" s="65"/>
      <c r="H25" s="65"/>
      <c r="I25" s="66"/>
      <c r="J25" s="28" t="str">
        <f t="shared" si="0"/>
        <v>◄</v>
      </c>
      <c r="K25" s="10">
        <v>1</v>
      </c>
      <c r="L25" s="79"/>
      <c r="M25" s="33">
        <f t="shared" si="1"/>
        <v>1</v>
      </c>
      <c r="N25" s="36">
        <f t="shared" si="5"/>
        <v>0</v>
      </c>
      <c r="O25" s="33">
        <f t="shared" si="3"/>
        <v>0</v>
      </c>
    </row>
    <row r="26" spans="2:15" ht="16.5" thickBot="1">
      <c r="B26" s="80"/>
      <c r="C26" s="77"/>
      <c r="D26" s="46" t="s">
        <v>53</v>
      </c>
      <c r="E26" s="64"/>
      <c r="F26" s="64"/>
      <c r="G26" s="64"/>
      <c r="H26" s="64"/>
      <c r="I26" s="64"/>
      <c r="J26" s="28" t="str">
        <f t="shared" si="0"/>
        <v>◄</v>
      </c>
      <c r="K26" s="10">
        <v>1</v>
      </c>
      <c r="L26" s="80"/>
      <c r="M26" s="33">
        <f t="shared" si="1"/>
        <v>1</v>
      </c>
      <c r="N26" s="36">
        <f>(IF(G26&lt;&gt;"",1/3,0)+IF(H26&lt;&gt;"",2/3,0)+IF(I26&lt;&gt;"",1,0))*K$13*20*M26/SUM(M$14:M$26)</f>
        <v>0</v>
      </c>
      <c r="O26" s="33">
        <f t="shared" si="3"/>
        <v>0</v>
      </c>
    </row>
    <row r="27" spans="2:15">
      <c r="K27" s="32">
        <f>SUM(K8+K13)</f>
        <v>1</v>
      </c>
      <c r="O27" s="33">
        <f>SUM(O9:O26)</f>
        <v>0</v>
      </c>
    </row>
    <row r="28" spans="2:15">
      <c r="D28" s="17" t="s">
        <v>24</v>
      </c>
      <c r="E28" s="18"/>
      <c r="F28" s="98">
        <f>M8/SUM(K9:K12)</f>
        <v>1</v>
      </c>
      <c r="G28" s="98"/>
      <c r="H28" s="98"/>
      <c r="I28" s="98"/>
    </row>
    <row r="29" spans="2:15">
      <c r="D29" s="17" t="s">
        <v>25</v>
      </c>
      <c r="E29" s="18"/>
      <c r="F29" s="98">
        <f>M13/SUM(K14:K26)</f>
        <v>1</v>
      </c>
      <c r="G29" s="98"/>
      <c r="H29" s="98"/>
      <c r="I29" s="98"/>
    </row>
    <row r="30" spans="2:15" ht="27.95" customHeight="1" thickBot="1">
      <c r="D30" s="19" t="s">
        <v>26</v>
      </c>
      <c r="F30" s="99" t="str">
        <f>IF(OR(F28&lt;0.5,F29&lt;0.5),"Tx&lt;50",IF(O27&lt;&gt;17,"Erreur",(L8+L13)))</f>
        <v>Erreur</v>
      </c>
      <c r="G30" s="99"/>
      <c r="H30" s="91" t="s">
        <v>28</v>
      </c>
      <c r="I30" s="92"/>
    </row>
    <row r="31" spans="2:15" ht="24" customHeight="1" thickBot="1">
      <c r="B31" s="20"/>
      <c r="C31" s="21"/>
      <c r="D31" s="22" t="s">
        <v>27</v>
      </c>
      <c r="E31" s="23"/>
      <c r="F31" s="96"/>
      <c r="G31" s="96"/>
      <c r="H31" s="81" t="s">
        <v>28</v>
      </c>
      <c r="I31" s="81"/>
    </row>
    <row r="32" spans="2:15" ht="24" customHeight="1" thickBot="1">
      <c r="B32" s="20"/>
      <c r="C32" s="21"/>
      <c r="D32" s="24" t="s">
        <v>29</v>
      </c>
      <c r="E32" s="18"/>
      <c r="F32" s="97">
        <f>F31*2</f>
        <v>0</v>
      </c>
      <c r="G32" s="97"/>
      <c r="H32" s="95" t="s">
        <v>54</v>
      </c>
      <c r="I32" s="95"/>
    </row>
    <row r="33" spans="2:15">
      <c r="B33" s="90" t="s">
        <v>30</v>
      </c>
      <c r="C33" s="90"/>
      <c r="D33" s="90"/>
      <c r="E33" s="90"/>
      <c r="F33" s="90"/>
      <c r="G33" s="90"/>
      <c r="H33" s="90"/>
      <c r="I33" s="90"/>
    </row>
    <row r="35" spans="2:15">
      <c r="C35" s="21"/>
      <c r="D35" s="19" t="s">
        <v>61</v>
      </c>
      <c r="E35" s="23"/>
      <c r="F35" s="107">
        <f>IF('U41 PHASE 1 REVUE DE PROJET'!F31:G31="Erreur","Erreur",'U41 PHASE 1 REVUE DE PROJET'!F31:G31)</f>
        <v>0</v>
      </c>
      <c r="G35" s="107"/>
      <c r="H35" s="106" t="s">
        <v>55</v>
      </c>
      <c r="I35" s="106"/>
      <c r="J35" s="12"/>
      <c r="L35" s="33"/>
      <c r="M35" s="36"/>
      <c r="N35" s="33"/>
      <c r="O35"/>
    </row>
    <row r="36" spans="2:15">
      <c r="C36" s="48"/>
      <c r="D36" s="48"/>
      <c r="E36" s="18"/>
      <c r="F36" s="98"/>
      <c r="G36" s="98"/>
      <c r="H36" s="98"/>
      <c r="I36" s="98"/>
      <c r="J36" s="12"/>
      <c r="L36" s="33"/>
      <c r="M36" s="36"/>
      <c r="N36" s="33"/>
      <c r="O36"/>
    </row>
    <row r="37" spans="2:15">
      <c r="C37" s="21"/>
      <c r="D37" s="19" t="s">
        <v>56</v>
      </c>
      <c r="E37" s="23"/>
      <c r="F37" s="107">
        <f>IF(OR(G31="Erreur",F35="Erreur"),"Erreur",(F31+F35)/2)</f>
        <v>0</v>
      </c>
      <c r="G37" s="107"/>
      <c r="H37" s="106" t="s">
        <v>55</v>
      </c>
      <c r="I37" s="106"/>
      <c r="J37" s="12"/>
      <c r="L37" s="33"/>
      <c r="M37" s="36"/>
      <c r="N37" s="33"/>
      <c r="O37"/>
    </row>
    <row r="38" spans="2:15" ht="16.5" thickBot="1">
      <c r="C38" s="48"/>
      <c r="D38" s="48"/>
      <c r="E38" s="18"/>
      <c r="F38" s="114"/>
      <c r="G38" s="114"/>
      <c r="H38" s="114"/>
      <c r="I38" s="114"/>
      <c r="J38" s="12"/>
      <c r="L38" s="33"/>
      <c r="M38" s="36"/>
      <c r="N38" s="33"/>
      <c r="O38"/>
    </row>
    <row r="39" spans="2:15" ht="16.5" thickBot="1">
      <c r="C39" s="21"/>
      <c r="D39" s="22" t="s">
        <v>27</v>
      </c>
      <c r="E39" s="23"/>
      <c r="F39" s="115"/>
      <c r="G39" s="116"/>
      <c r="H39" s="117" t="s">
        <v>28</v>
      </c>
      <c r="I39" s="118"/>
      <c r="J39" s="60"/>
      <c r="L39" s="33"/>
      <c r="M39" s="36"/>
      <c r="N39" s="33"/>
      <c r="O39"/>
    </row>
    <row r="40" spans="2:15">
      <c r="C40" s="47"/>
      <c r="D40" s="48"/>
      <c r="E40" s="48"/>
      <c r="F40" s="18"/>
      <c r="G40" s="119"/>
      <c r="H40" s="119"/>
      <c r="I40" s="119"/>
      <c r="J40" s="98"/>
    </row>
    <row r="41" spans="2:15">
      <c r="C41" s="90" t="s">
        <v>30</v>
      </c>
      <c r="D41" s="90"/>
      <c r="E41" s="90"/>
      <c r="F41" s="90"/>
      <c r="G41" s="90"/>
      <c r="H41" s="90"/>
      <c r="I41" s="90"/>
      <c r="J41" s="90"/>
    </row>
    <row r="42" spans="2:15" ht="16.5" thickBot="1">
      <c r="C42" s="49"/>
      <c r="D42" s="49"/>
      <c r="E42" s="110" t="str">
        <f>(IF(Q25&gt;33,"ATTENTION. Erreur de saisie : cocher une seule colonne par ligne ! Voir repères ◄ à droite de la grille.",""))</f>
        <v/>
      </c>
      <c r="F42" s="110"/>
      <c r="G42" s="110"/>
      <c r="H42" s="110"/>
      <c r="I42" s="110"/>
      <c r="J42" s="110"/>
    </row>
    <row r="43" spans="2:15">
      <c r="C43" s="103" t="s">
        <v>57</v>
      </c>
      <c r="D43" s="104"/>
      <c r="E43" s="104"/>
      <c r="F43" s="104"/>
      <c r="G43" s="104"/>
      <c r="H43" s="104"/>
      <c r="I43" s="104"/>
      <c r="J43" s="105"/>
    </row>
    <row r="44" spans="2:15">
      <c r="C44" s="55"/>
      <c r="D44" s="54"/>
      <c r="E44" s="54"/>
      <c r="F44" s="54"/>
      <c r="G44" s="54"/>
      <c r="H44" s="54"/>
      <c r="I44" s="54"/>
      <c r="J44" s="56"/>
    </row>
    <row r="45" spans="2:15">
      <c r="C45" s="55"/>
      <c r="D45" s="54"/>
      <c r="E45" s="54"/>
      <c r="F45" s="54"/>
      <c r="G45" s="54"/>
      <c r="H45" s="54"/>
      <c r="I45" s="54"/>
      <c r="J45" s="56"/>
    </row>
    <row r="46" spans="2:15">
      <c r="C46" s="55"/>
      <c r="D46" s="54"/>
      <c r="E46" s="54"/>
      <c r="F46" s="54"/>
      <c r="G46" s="54"/>
      <c r="H46" s="54"/>
      <c r="I46" s="54"/>
      <c r="J46" s="56"/>
    </row>
    <row r="47" spans="2:15">
      <c r="C47" s="55"/>
      <c r="D47" s="54"/>
      <c r="E47" s="54"/>
      <c r="F47" s="54"/>
      <c r="G47" s="54"/>
      <c r="H47" s="54"/>
      <c r="I47" s="54"/>
      <c r="J47" s="56"/>
    </row>
    <row r="48" spans="2:15" ht="16.5" thickBot="1">
      <c r="C48" s="57"/>
      <c r="D48" s="58"/>
      <c r="E48" s="58"/>
      <c r="F48" s="58"/>
      <c r="G48" s="58"/>
      <c r="H48" s="58"/>
      <c r="I48" s="58"/>
      <c r="J48" s="59"/>
    </row>
    <row r="49" spans="3:10" ht="16.5" thickBot="1">
      <c r="C49" s="50"/>
      <c r="D49" s="51"/>
      <c r="E49" s="51"/>
      <c r="F49" s="52"/>
      <c r="G49" s="52"/>
      <c r="H49" s="52"/>
      <c r="I49" s="52"/>
      <c r="J49" s="52"/>
    </row>
    <row r="50" spans="3:10">
      <c r="C50" s="61" t="s">
        <v>60</v>
      </c>
      <c r="D50" s="108" t="s">
        <v>58</v>
      </c>
      <c r="E50" s="108"/>
      <c r="F50" s="53"/>
      <c r="G50" s="111" t="s">
        <v>59</v>
      </c>
      <c r="H50" s="112"/>
      <c r="I50" s="112"/>
      <c r="J50" s="113"/>
    </row>
    <row r="51" spans="3:10" ht="65.25" customHeight="1" thickBot="1">
      <c r="C51" s="62"/>
      <c r="D51" s="109"/>
      <c r="E51" s="109"/>
      <c r="F51" s="18"/>
      <c r="G51" s="100"/>
      <c r="H51" s="101"/>
      <c r="I51" s="101"/>
      <c r="J51" s="102"/>
    </row>
  </sheetData>
  <mergeCells count="45">
    <mergeCell ref="E1:L1"/>
    <mergeCell ref="E2:L2"/>
    <mergeCell ref="B7:C7"/>
    <mergeCell ref="B8:I8"/>
    <mergeCell ref="B9:B10"/>
    <mergeCell ref="C9:C10"/>
    <mergeCell ref="L9:L10"/>
    <mergeCell ref="B13:I13"/>
    <mergeCell ref="B14:B15"/>
    <mergeCell ref="C14:C15"/>
    <mergeCell ref="L14:L15"/>
    <mergeCell ref="B16:B19"/>
    <mergeCell ref="C16:C19"/>
    <mergeCell ref="L16:L19"/>
    <mergeCell ref="B20:B23"/>
    <mergeCell ref="C20:C23"/>
    <mergeCell ref="L20:L23"/>
    <mergeCell ref="B24:B26"/>
    <mergeCell ref="C24:C26"/>
    <mergeCell ref="L24:L26"/>
    <mergeCell ref="F32:G32"/>
    <mergeCell ref="H32:I32"/>
    <mergeCell ref="B33:I33"/>
    <mergeCell ref="F28:I28"/>
    <mergeCell ref="F29:I29"/>
    <mergeCell ref="F30:G30"/>
    <mergeCell ref="H30:I30"/>
    <mergeCell ref="F31:G31"/>
    <mergeCell ref="H31:I31"/>
    <mergeCell ref="G51:J51"/>
    <mergeCell ref="C43:J43"/>
    <mergeCell ref="F36:I36"/>
    <mergeCell ref="H35:I35"/>
    <mergeCell ref="F35:G35"/>
    <mergeCell ref="D50:E50"/>
    <mergeCell ref="D51:E51"/>
    <mergeCell ref="C41:J41"/>
    <mergeCell ref="E42:J42"/>
    <mergeCell ref="G50:J50"/>
    <mergeCell ref="F37:G37"/>
    <mergeCell ref="H37:I37"/>
    <mergeCell ref="F38:I38"/>
    <mergeCell ref="F39:G39"/>
    <mergeCell ref="H39:I39"/>
    <mergeCell ref="G40:J40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>
  <dimension ref="B1:O46"/>
  <sheetViews>
    <sheetView tabSelected="1" zoomScale="70" zoomScaleNormal="70" workbookViewId="0">
      <selection activeCell="F31" sqref="F31:G31"/>
    </sheetView>
  </sheetViews>
  <sheetFormatPr baseColWidth="10" defaultRowHeight="15.75"/>
  <cols>
    <col min="1" max="1" width="3" customWidth="1"/>
    <col min="2" max="2" width="6.5" customWidth="1"/>
    <col min="3" max="3" width="40.5" style="8" customWidth="1"/>
    <col min="4" max="4" width="103.7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6" customWidth="1"/>
    <col min="11" max="12" width="11" style="12"/>
    <col min="13" max="13" width="7.625" style="33" customWidth="1"/>
    <col min="14" max="14" width="8.5" style="36" customWidth="1"/>
    <col min="15" max="15" width="6" style="33" customWidth="1"/>
  </cols>
  <sheetData>
    <row r="1" spans="2:15" s="14" customFormat="1" ht="33" customHeight="1">
      <c r="B1" s="38" t="s">
        <v>33</v>
      </c>
      <c r="C1" s="27"/>
      <c r="E1" s="93" t="s">
        <v>31</v>
      </c>
      <c r="F1" s="93"/>
      <c r="G1" s="93"/>
      <c r="H1" s="93"/>
      <c r="I1" s="93"/>
      <c r="J1" s="93"/>
      <c r="K1" s="93"/>
      <c r="L1" s="93"/>
      <c r="M1" s="33"/>
      <c r="N1" s="34"/>
      <c r="O1" s="33"/>
    </row>
    <row r="2" spans="2:15" s="25" customFormat="1" ht="18.75">
      <c r="B2" s="40" t="s">
        <v>34</v>
      </c>
      <c r="E2" s="94"/>
      <c r="F2" s="94"/>
      <c r="G2" s="94"/>
      <c r="H2" s="94"/>
      <c r="I2" s="94"/>
      <c r="J2" s="94"/>
      <c r="K2" s="94"/>
      <c r="L2" s="94"/>
      <c r="M2" s="26"/>
      <c r="N2" s="35"/>
      <c r="O2" s="26"/>
    </row>
    <row r="3" spans="2:15" s="25" customFormat="1" ht="18.75">
      <c r="B3" s="41" t="s">
        <v>35</v>
      </c>
      <c r="E3" s="29"/>
      <c r="F3" s="29"/>
      <c r="G3" s="29"/>
      <c r="H3" s="29"/>
      <c r="I3" s="29"/>
      <c r="J3" s="29"/>
      <c r="K3" s="29"/>
      <c r="L3" s="29"/>
      <c r="M3" s="26"/>
      <c r="N3" s="35"/>
      <c r="O3" s="26"/>
    </row>
    <row r="4" spans="2:15" s="25" customFormat="1" ht="18.75">
      <c r="B4" s="40" t="s">
        <v>36</v>
      </c>
      <c r="E4" s="29"/>
      <c r="F4" s="29"/>
      <c r="G4" s="29"/>
      <c r="H4" s="29"/>
      <c r="I4" s="29"/>
      <c r="J4" s="29"/>
      <c r="K4" s="29"/>
      <c r="L4" s="29"/>
      <c r="M4" s="26"/>
      <c r="N4" s="35"/>
      <c r="O4" s="26"/>
    </row>
    <row r="5" spans="2:15" s="25" customFormat="1" ht="18.75">
      <c r="B5" s="39"/>
      <c r="E5" s="29"/>
      <c r="F5" s="29"/>
      <c r="G5" s="29"/>
      <c r="H5" s="29"/>
      <c r="I5" s="29"/>
      <c r="J5" s="29"/>
      <c r="K5" s="29"/>
      <c r="L5" s="29"/>
      <c r="M5" s="26"/>
      <c r="N5" s="35"/>
      <c r="O5" s="26"/>
    </row>
    <row r="7" spans="2:15">
      <c r="B7" s="82" t="s">
        <v>21</v>
      </c>
      <c r="C7" s="82"/>
      <c r="D7" s="1" t="s">
        <v>20</v>
      </c>
      <c r="E7" s="2" t="s">
        <v>16</v>
      </c>
      <c r="F7" s="3">
        <v>0</v>
      </c>
      <c r="G7" s="3" t="s">
        <v>17</v>
      </c>
      <c r="H7" s="3" t="s">
        <v>18</v>
      </c>
      <c r="I7" s="3" t="s">
        <v>19</v>
      </c>
      <c r="K7" s="9" t="s">
        <v>22</v>
      </c>
      <c r="L7" s="9" t="s">
        <v>23</v>
      </c>
    </row>
    <row r="8" spans="2:15" ht="16.5" customHeight="1">
      <c r="B8" s="86" t="s">
        <v>0</v>
      </c>
      <c r="C8" s="87"/>
      <c r="D8" s="87"/>
      <c r="E8" s="87"/>
      <c r="F8" s="87"/>
      <c r="G8" s="87"/>
      <c r="H8" s="87"/>
      <c r="I8" s="88"/>
      <c r="K8" s="31">
        <v>0.3</v>
      </c>
      <c r="L8" s="13">
        <f>SUM(L9:L12)</f>
        <v>0</v>
      </c>
      <c r="M8" s="33">
        <f>SUM(M9:M12)</f>
        <v>4</v>
      </c>
    </row>
    <row r="9" spans="2:15">
      <c r="B9" s="71" t="s">
        <v>2</v>
      </c>
      <c r="C9" s="70" t="s">
        <v>3</v>
      </c>
      <c r="D9" s="4" t="s">
        <v>6</v>
      </c>
      <c r="E9" s="10"/>
      <c r="F9" s="10"/>
      <c r="G9" s="10"/>
      <c r="H9" s="10"/>
      <c r="I9" s="10"/>
      <c r="J9" s="28" t="str">
        <f>(IF(O9&lt;&gt;1,"◄",""))</f>
        <v>◄</v>
      </c>
      <c r="K9" s="10">
        <v>1</v>
      </c>
      <c r="L9" s="83">
        <f>SUM(N9:N10)</f>
        <v>0</v>
      </c>
      <c r="M9" s="33">
        <f>IF(E9&lt;&gt;"",0,K9)</f>
        <v>1</v>
      </c>
      <c r="N9" s="36">
        <f>(IF(G9&lt;&gt;"",1/3,0)+IF(H9&lt;&gt;"",2/3,0)+IF(I9&lt;&gt;"",1,0))*K$8*20*M9/SUM(M$9:M$12)</f>
        <v>0</v>
      </c>
      <c r="O9" s="33">
        <f>COUNTA(E9:I9)</f>
        <v>0</v>
      </c>
    </row>
    <row r="10" spans="2:15">
      <c r="B10" s="71"/>
      <c r="C10" s="70"/>
      <c r="D10" s="5" t="s">
        <v>7</v>
      </c>
      <c r="E10" s="30"/>
      <c r="F10" s="30"/>
      <c r="G10" s="30"/>
      <c r="H10" s="30"/>
      <c r="I10" s="30"/>
      <c r="J10" s="28" t="str">
        <f t="shared" ref="J10:J26" si="0">(IF(O10&lt;&gt;1,"◄",""))</f>
        <v>◄</v>
      </c>
      <c r="K10" s="10">
        <v>1</v>
      </c>
      <c r="L10" s="84"/>
      <c r="M10" s="33">
        <f t="shared" ref="M10:M26" si="1">IF(E10&lt;&gt;"",0,K10)</f>
        <v>1</v>
      </c>
      <c r="N10" s="36">
        <f t="shared" ref="N10:N12" si="2">(IF(G10&lt;&gt;"",1/3,0)+IF(H10&lt;&gt;"",2/3,0)+IF(I10&lt;&gt;"",1,0))*K$8*20*M10/SUM(M$9:M$12)</f>
        <v>0</v>
      </c>
      <c r="O10" s="33">
        <f t="shared" ref="O10:O26" si="3">COUNTA(E10:I10)</f>
        <v>0</v>
      </c>
    </row>
    <row r="11" spans="2:15">
      <c r="B11" s="1" t="s">
        <v>10</v>
      </c>
      <c r="C11" s="6" t="s">
        <v>4</v>
      </c>
      <c r="D11" s="7" t="s">
        <v>8</v>
      </c>
      <c r="E11" s="10"/>
      <c r="F11" s="10"/>
      <c r="G11" s="10"/>
      <c r="H11" s="10"/>
      <c r="I11" s="10"/>
      <c r="J11" s="28" t="str">
        <f t="shared" si="0"/>
        <v>◄</v>
      </c>
      <c r="K11" s="10">
        <v>1</v>
      </c>
      <c r="L11" s="15">
        <f>N11</f>
        <v>0</v>
      </c>
      <c r="M11" s="33">
        <f t="shared" si="1"/>
        <v>1</v>
      </c>
      <c r="N11" s="36">
        <f>(IF(G11&lt;&gt;"",1/3,0)+IF(H11&lt;&gt;"",2/3,0)+IF(I11&lt;&gt;"",1,0))*K$8*20*M11/SUM(M$9:M$12)</f>
        <v>0</v>
      </c>
      <c r="O11" s="33">
        <f t="shared" si="3"/>
        <v>0</v>
      </c>
    </row>
    <row r="12" spans="2:15">
      <c r="B12" s="1" t="s">
        <v>11</v>
      </c>
      <c r="C12" s="6" t="s">
        <v>5</v>
      </c>
      <c r="D12" s="5" t="s">
        <v>9</v>
      </c>
      <c r="E12" s="30"/>
      <c r="F12" s="30"/>
      <c r="G12" s="30"/>
      <c r="H12" s="30"/>
      <c r="I12" s="30"/>
      <c r="J12" s="28" t="str">
        <f t="shared" si="0"/>
        <v>◄</v>
      </c>
      <c r="K12" s="10">
        <v>1</v>
      </c>
      <c r="L12" s="15">
        <f>N12</f>
        <v>0</v>
      </c>
      <c r="M12" s="33">
        <f t="shared" si="1"/>
        <v>1</v>
      </c>
      <c r="N12" s="36">
        <f t="shared" si="2"/>
        <v>0</v>
      </c>
      <c r="O12" s="33">
        <f t="shared" si="3"/>
        <v>0</v>
      </c>
    </row>
    <row r="13" spans="2:15">
      <c r="B13" s="86" t="s">
        <v>1</v>
      </c>
      <c r="C13" s="121"/>
      <c r="D13" s="87"/>
      <c r="E13" s="87"/>
      <c r="F13" s="87"/>
      <c r="G13" s="87"/>
      <c r="H13" s="87"/>
      <c r="I13" s="88"/>
      <c r="J13" s="28"/>
      <c r="K13" s="31">
        <v>0.7</v>
      </c>
      <c r="L13" s="13">
        <f>SUM(L14:L26)</f>
        <v>0</v>
      </c>
      <c r="M13" s="33">
        <f>SUM(M14:M26)</f>
        <v>13</v>
      </c>
    </row>
    <row r="14" spans="2:15">
      <c r="B14" s="71" t="s">
        <v>13</v>
      </c>
      <c r="C14" s="122" t="s">
        <v>37</v>
      </c>
      <c r="D14" s="67" t="s">
        <v>38</v>
      </c>
      <c r="E14" s="10"/>
      <c r="F14" s="10"/>
      <c r="G14" s="10"/>
      <c r="H14" s="10"/>
      <c r="I14" s="10"/>
      <c r="J14" s="28" t="str">
        <f t="shared" si="0"/>
        <v>◄</v>
      </c>
      <c r="K14" s="10">
        <v>1</v>
      </c>
      <c r="L14" s="83">
        <f>SUM(N13:N15)</f>
        <v>0</v>
      </c>
      <c r="M14" s="33">
        <f t="shared" si="1"/>
        <v>1</v>
      </c>
      <c r="N14" s="36">
        <f>(IF(G14&lt;&gt;"",1/3,0)+IF(H14&lt;&gt;"",2/3,0)+IF(I14&lt;&gt;"",1,0))*K$13*20*M14/SUM(M$14:M$26)</f>
        <v>0</v>
      </c>
      <c r="O14" s="33">
        <f t="shared" si="3"/>
        <v>0</v>
      </c>
    </row>
    <row r="15" spans="2:15">
      <c r="B15" s="71"/>
      <c r="C15" s="122"/>
      <c r="D15" s="69" t="s">
        <v>39</v>
      </c>
      <c r="E15" s="30"/>
      <c r="F15" s="30"/>
      <c r="G15" s="30"/>
      <c r="H15" s="30"/>
      <c r="I15" s="30"/>
      <c r="J15" s="28" t="str">
        <f t="shared" si="0"/>
        <v>◄</v>
      </c>
      <c r="K15" s="10">
        <v>1</v>
      </c>
      <c r="L15" s="79"/>
      <c r="M15" s="33">
        <f t="shared" si="1"/>
        <v>1</v>
      </c>
      <c r="N15" s="36">
        <f>(IF(G15&lt;&gt;"",1/3,0)+IF(H15&lt;&gt;"",2/3,0)+IF(I15&lt;&gt;"",1,0))*K$13*20*M15/SUM(M$14:M$26)</f>
        <v>0</v>
      </c>
      <c r="O15" s="33">
        <f t="shared" si="3"/>
        <v>0</v>
      </c>
    </row>
    <row r="16" spans="2:15">
      <c r="B16" s="71" t="s">
        <v>14</v>
      </c>
      <c r="C16" s="74" t="s">
        <v>40</v>
      </c>
      <c r="D16" s="42" t="s">
        <v>41</v>
      </c>
      <c r="E16" s="64"/>
      <c r="F16" s="64"/>
      <c r="G16" s="64"/>
      <c r="H16" s="64"/>
      <c r="I16" s="64"/>
      <c r="J16" s="28" t="str">
        <f t="shared" si="0"/>
        <v>◄</v>
      </c>
      <c r="K16" s="10">
        <v>1</v>
      </c>
      <c r="L16" s="85">
        <f>SUM(N16:N19)</f>
        <v>0</v>
      </c>
      <c r="M16" s="33">
        <f t="shared" si="1"/>
        <v>1</v>
      </c>
      <c r="N16" s="36">
        <f>(IF(G16&lt;&gt;"",1/3,0)+IF(H16&lt;&gt;"",2/3,0)+IF(I16&lt;&gt;"",1,0))*K$13*20*M16/SUM(M$14:M$26)</f>
        <v>0</v>
      </c>
      <c r="O16" s="33">
        <f t="shared" si="3"/>
        <v>0</v>
      </c>
    </row>
    <row r="17" spans="2:15">
      <c r="B17" s="71"/>
      <c r="C17" s="75"/>
      <c r="D17" s="43" t="s">
        <v>42</v>
      </c>
      <c r="E17" s="30"/>
      <c r="F17" s="30"/>
      <c r="G17" s="30"/>
      <c r="H17" s="30"/>
      <c r="I17" s="30"/>
      <c r="J17" s="28" t="str">
        <f t="shared" si="0"/>
        <v>◄</v>
      </c>
      <c r="K17" s="10">
        <v>1</v>
      </c>
      <c r="L17" s="85"/>
      <c r="M17" s="33">
        <f t="shared" si="1"/>
        <v>1</v>
      </c>
      <c r="N17" s="36">
        <f t="shared" ref="N17:N18" si="4">(IF(G17&lt;&gt;"",1/3,0)+IF(H17&lt;&gt;"",2/3,0)+IF(I17&lt;&gt;"",1,0))*K$13*20*M17/SUM(M$14:M$26)</f>
        <v>0</v>
      </c>
      <c r="O17" s="33">
        <f t="shared" si="3"/>
        <v>0</v>
      </c>
    </row>
    <row r="18" spans="2:15">
      <c r="B18" s="71"/>
      <c r="C18" s="75"/>
      <c r="D18" s="44" t="s">
        <v>43</v>
      </c>
      <c r="E18" s="64"/>
      <c r="F18" s="64"/>
      <c r="G18" s="64"/>
      <c r="H18" s="64"/>
      <c r="I18" s="64"/>
      <c r="J18" s="28" t="str">
        <f t="shared" si="0"/>
        <v>◄</v>
      </c>
      <c r="K18" s="10">
        <v>1</v>
      </c>
      <c r="L18" s="85"/>
      <c r="M18" s="33">
        <f t="shared" si="1"/>
        <v>1</v>
      </c>
      <c r="N18" s="36">
        <f t="shared" si="4"/>
        <v>0</v>
      </c>
      <c r="O18" s="33">
        <f t="shared" si="3"/>
        <v>0</v>
      </c>
    </row>
    <row r="19" spans="2:15">
      <c r="B19" s="71"/>
      <c r="C19" s="76"/>
      <c r="D19" s="43" t="s">
        <v>44</v>
      </c>
      <c r="E19" s="30"/>
      <c r="F19" s="30"/>
      <c r="G19" s="30"/>
      <c r="H19" s="30"/>
      <c r="I19" s="30"/>
      <c r="J19" s="28" t="str">
        <f t="shared" si="0"/>
        <v>◄</v>
      </c>
      <c r="K19" s="10">
        <v>1</v>
      </c>
      <c r="L19" s="71"/>
      <c r="M19" s="33">
        <f t="shared" si="1"/>
        <v>1</v>
      </c>
      <c r="N19" s="36">
        <f>(IF(G19&lt;&gt;"",1/3,0)+IF(H19&lt;&gt;"",2/3,0)+IF(I19&lt;&gt;"",1,0))*K$13*20*M19/SUM(M$14:M$26)</f>
        <v>0</v>
      </c>
      <c r="O19" s="33">
        <f t="shared" si="3"/>
        <v>0</v>
      </c>
    </row>
    <row r="20" spans="2:15" ht="15.75" customHeight="1">
      <c r="B20" s="71" t="s">
        <v>15</v>
      </c>
      <c r="C20" s="74" t="s">
        <v>45</v>
      </c>
      <c r="D20" s="42" t="s">
        <v>46</v>
      </c>
      <c r="E20" s="64"/>
      <c r="F20" s="64"/>
      <c r="G20" s="64"/>
      <c r="H20" s="64"/>
      <c r="I20" s="64"/>
      <c r="J20" s="28" t="str">
        <f t="shared" si="0"/>
        <v>◄</v>
      </c>
      <c r="K20" s="10">
        <v>1</v>
      </c>
      <c r="L20" s="85">
        <f>SUM(N20:N23)</f>
        <v>0</v>
      </c>
      <c r="M20" s="33">
        <f t="shared" si="1"/>
        <v>1</v>
      </c>
      <c r="N20" s="36">
        <f>(IF(G20&lt;&gt;"",1/3,0)+IF(H20&lt;&gt;"",2/3,0)+IF(I20&lt;&gt;"",1,0))*K$13*20*M20/SUM(M$14:M$26)</f>
        <v>0</v>
      </c>
      <c r="O20" s="33">
        <f t="shared" si="3"/>
        <v>0</v>
      </c>
    </row>
    <row r="21" spans="2:15">
      <c r="B21" s="71"/>
      <c r="C21" s="75"/>
      <c r="D21" s="43" t="s">
        <v>47</v>
      </c>
      <c r="E21" s="30"/>
      <c r="F21" s="30"/>
      <c r="G21" s="30"/>
      <c r="H21" s="30"/>
      <c r="I21" s="30"/>
      <c r="J21" s="28" t="str">
        <f t="shared" si="0"/>
        <v>◄</v>
      </c>
      <c r="K21" s="10">
        <v>1</v>
      </c>
      <c r="L21" s="85"/>
      <c r="M21" s="33">
        <f t="shared" si="1"/>
        <v>1</v>
      </c>
      <c r="N21" s="36">
        <f>(IF(G21&lt;&gt;"",1/3,0)+IF(H21&lt;&gt;"",2/3,0)+IF(I21&lt;&gt;"",1,0))*K$13*20*M21/SUM(M$14:M$26)</f>
        <v>0</v>
      </c>
      <c r="O21" s="33">
        <f t="shared" si="3"/>
        <v>0</v>
      </c>
    </row>
    <row r="22" spans="2:15">
      <c r="B22" s="71"/>
      <c r="C22" s="75"/>
      <c r="D22" s="44" t="s">
        <v>48</v>
      </c>
      <c r="E22" s="10"/>
      <c r="F22" s="10"/>
      <c r="G22" s="10"/>
      <c r="H22" s="10"/>
      <c r="I22" s="10"/>
      <c r="J22" s="28" t="str">
        <f t="shared" si="0"/>
        <v>◄</v>
      </c>
      <c r="K22" s="10">
        <v>1</v>
      </c>
      <c r="L22" s="85"/>
      <c r="M22" s="33">
        <f t="shared" si="1"/>
        <v>1</v>
      </c>
      <c r="N22" s="36">
        <f t="shared" ref="N22:N25" si="5">(IF(G22&lt;&gt;"",1/3,0)+IF(H22&lt;&gt;"",2/3,0)+IF(I22&lt;&gt;"",1,0))*K$13*20*M22/SUM(M$14:M$26)</f>
        <v>0</v>
      </c>
      <c r="O22" s="33">
        <f t="shared" si="3"/>
        <v>0</v>
      </c>
    </row>
    <row r="23" spans="2:15">
      <c r="B23" s="71"/>
      <c r="C23" s="76"/>
      <c r="D23" s="43" t="s">
        <v>12</v>
      </c>
      <c r="E23" s="30"/>
      <c r="F23" s="30"/>
      <c r="G23" s="30"/>
      <c r="H23" s="30"/>
      <c r="I23" s="30"/>
      <c r="J23" s="28" t="str">
        <f t="shared" si="0"/>
        <v>◄</v>
      </c>
      <c r="K23" s="10">
        <v>1</v>
      </c>
      <c r="L23" s="71"/>
      <c r="M23" s="33">
        <f t="shared" si="1"/>
        <v>1</v>
      </c>
      <c r="N23" s="36">
        <f t="shared" si="5"/>
        <v>0</v>
      </c>
      <c r="O23" s="33">
        <f t="shared" si="3"/>
        <v>0</v>
      </c>
    </row>
    <row r="24" spans="2:15">
      <c r="B24" s="78" t="s">
        <v>49</v>
      </c>
      <c r="C24" s="77" t="s">
        <v>50</v>
      </c>
      <c r="D24" s="67" t="s">
        <v>51</v>
      </c>
      <c r="E24" s="10"/>
      <c r="F24" s="10"/>
      <c r="G24" s="10"/>
      <c r="H24" s="10"/>
      <c r="I24" s="10"/>
      <c r="J24" s="28" t="str">
        <f t="shared" si="0"/>
        <v>◄</v>
      </c>
      <c r="K24" s="10">
        <v>1</v>
      </c>
      <c r="L24" s="89">
        <f>SUM(N24:N26)</f>
        <v>0</v>
      </c>
      <c r="M24" s="33">
        <f t="shared" si="1"/>
        <v>1</v>
      </c>
      <c r="N24" s="36">
        <f t="shared" si="5"/>
        <v>0</v>
      </c>
      <c r="O24" s="33">
        <f t="shared" si="3"/>
        <v>0</v>
      </c>
    </row>
    <row r="25" spans="2:15">
      <c r="B25" s="79"/>
      <c r="C25" s="120"/>
      <c r="D25" s="45" t="s">
        <v>52</v>
      </c>
      <c r="E25" s="65"/>
      <c r="F25" s="65"/>
      <c r="G25" s="65"/>
      <c r="H25" s="66"/>
      <c r="I25" s="66"/>
      <c r="J25" s="28" t="str">
        <f t="shared" si="0"/>
        <v>◄</v>
      </c>
      <c r="K25" s="10">
        <v>1</v>
      </c>
      <c r="L25" s="79"/>
      <c r="M25" s="33">
        <f t="shared" si="1"/>
        <v>1</v>
      </c>
      <c r="N25" s="36">
        <f t="shared" si="5"/>
        <v>0</v>
      </c>
      <c r="O25" s="33">
        <f t="shared" si="3"/>
        <v>0</v>
      </c>
    </row>
    <row r="26" spans="2:15">
      <c r="B26" s="80"/>
      <c r="C26" s="120"/>
      <c r="D26" s="68" t="s">
        <v>53</v>
      </c>
      <c r="E26" s="64"/>
      <c r="F26" s="64"/>
      <c r="G26" s="64"/>
      <c r="H26" s="64"/>
      <c r="I26" s="64"/>
      <c r="J26" s="28" t="str">
        <f t="shared" si="0"/>
        <v>◄</v>
      </c>
      <c r="K26" s="10">
        <v>1</v>
      </c>
      <c r="L26" s="80"/>
      <c r="M26" s="33">
        <f t="shared" si="1"/>
        <v>1</v>
      </c>
      <c r="N26" s="36">
        <f>(IF(G26&lt;&gt;"",1/3,0)+IF(H26&lt;&gt;"",2/3,0)+IF(I26&lt;&gt;"",1,0))*K$13*20*M26/SUM(M$14:M$26)</f>
        <v>0</v>
      </c>
      <c r="O26" s="33">
        <f t="shared" si="3"/>
        <v>0</v>
      </c>
    </row>
    <row r="27" spans="2:15">
      <c r="K27" s="32">
        <f>SUM(K8+K13)</f>
        <v>1</v>
      </c>
      <c r="O27" s="33">
        <f>SUM(O9:O26)</f>
        <v>0</v>
      </c>
    </row>
    <row r="28" spans="2:15">
      <c r="D28" s="17" t="s">
        <v>24</v>
      </c>
      <c r="E28" s="18"/>
      <c r="F28" s="98">
        <f>M8/SUM(K9:K12)</f>
        <v>1</v>
      </c>
      <c r="G28" s="98"/>
      <c r="H28" s="98"/>
      <c r="I28" s="98"/>
    </row>
    <row r="29" spans="2:15">
      <c r="D29" s="17" t="s">
        <v>25</v>
      </c>
      <c r="E29" s="18"/>
      <c r="F29" s="98">
        <f>M13/SUM(K14:K26)</f>
        <v>1</v>
      </c>
      <c r="G29" s="98"/>
      <c r="H29" s="98"/>
      <c r="I29" s="98"/>
    </row>
    <row r="30" spans="2:15" ht="27.95" customHeight="1" thickBot="1">
      <c r="D30" s="19" t="s">
        <v>26</v>
      </c>
      <c r="F30" s="99" t="str">
        <f>IF(OR(F28&lt;0.5,F29&lt;0.5),"Tx&lt;50",IF(O27&lt;&gt;17,"Erreur",(L8+L13)))</f>
        <v>Erreur</v>
      </c>
      <c r="G30" s="99"/>
      <c r="H30" s="91" t="s">
        <v>28</v>
      </c>
      <c r="I30" s="92"/>
    </row>
    <row r="31" spans="2:15" ht="24" customHeight="1" thickBot="1">
      <c r="B31" s="20"/>
      <c r="C31" s="21"/>
      <c r="D31" s="22" t="s">
        <v>27</v>
      </c>
      <c r="E31" s="23"/>
      <c r="F31" s="96"/>
      <c r="G31" s="96"/>
      <c r="H31" s="81" t="s">
        <v>28</v>
      </c>
      <c r="I31" s="81"/>
    </row>
    <row r="32" spans="2:15" ht="24" customHeight="1" thickBot="1">
      <c r="B32" s="20"/>
      <c r="C32" s="21"/>
      <c r="D32" s="24" t="s">
        <v>29</v>
      </c>
      <c r="E32" s="18"/>
      <c r="F32" s="97">
        <f>F31*2</f>
        <v>0</v>
      </c>
      <c r="G32" s="97"/>
      <c r="H32" s="95" t="s">
        <v>54</v>
      </c>
      <c r="I32" s="95"/>
    </row>
    <row r="33" spans="2:15">
      <c r="B33" s="90" t="s">
        <v>30</v>
      </c>
      <c r="C33" s="90"/>
      <c r="D33" s="90"/>
      <c r="E33" s="90"/>
      <c r="F33" s="90"/>
      <c r="G33" s="90"/>
      <c r="H33" s="90"/>
      <c r="I33" s="90"/>
    </row>
    <row r="34" spans="2:15">
      <c r="G34" s="63"/>
      <c r="H34" s="63"/>
      <c r="I34" s="63"/>
    </row>
    <row r="35" spans="2:15">
      <c r="C35" s="47"/>
      <c r="D35" s="48"/>
      <c r="E35" s="48"/>
      <c r="F35" s="18"/>
      <c r="G35" s="98"/>
      <c r="H35" s="98"/>
      <c r="I35" s="98"/>
      <c r="J35" s="98"/>
    </row>
    <row r="36" spans="2:15">
      <c r="C36" s="90"/>
      <c r="D36" s="90"/>
      <c r="E36" s="90"/>
      <c r="F36" s="90"/>
      <c r="G36" s="90"/>
      <c r="H36" s="90"/>
      <c r="I36" s="90"/>
      <c r="J36" s="90"/>
    </row>
    <row r="37" spans="2:15" ht="16.5" thickBot="1">
      <c r="C37" s="49"/>
      <c r="D37" s="49"/>
      <c r="E37" s="110" t="str">
        <f>(IF(Q25&gt;33,"ATTENTION. Erreur de saisie : cocher une seule colonne par ligne ! Voir repères ◄ à droite de la grille.",""))</f>
        <v/>
      </c>
      <c r="F37" s="110"/>
      <c r="G37" s="110"/>
      <c r="H37" s="110"/>
      <c r="I37" s="110"/>
      <c r="J37" s="110"/>
    </row>
    <row r="38" spans="2:15">
      <c r="C38" s="103" t="s">
        <v>57</v>
      </c>
      <c r="D38" s="104"/>
      <c r="E38" s="104"/>
      <c r="F38" s="104"/>
      <c r="G38" s="104"/>
      <c r="H38" s="104"/>
      <c r="I38" s="104"/>
      <c r="J38" s="105"/>
    </row>
    <row r="39" spans="2:15">
      <c r="C39" s="55"/>
      <c r="D39" s="54"/>
      <c r="E39" s="54"/>
      <c r="F39" s="54"/>
      <c r="G39" s="54"/>
      <c r="H39" s="54"/>
      <c r="I39" s="54"/>
      <c r="J39" s="56"/>
    </row>
    <row r="40" spans="2:15">
      <c r="C40" s="55"/>
      <c r="D40" s="54"/>
      <c r="E40" s="54"/>
      <c r="F40" s="54"/>
      <c r="G40" s="54"/>
      <c r="H40" s="54"/>
      <c r="I40" s="54"/>
      <c r="J40" s="56"/>
    </row>
    <row r="41" spans="2:15">
      <c r="C41" s="55"/>
      <c r="D41" s="54"/>
      <c r="E41" s="54"/>
      <c r="F41" s="54"/>
      <c r="G41" s="54"/>
      <c r="H41" s="54"/>
      <c r="I41" s="54"/>
      <c r="J41" s="56"/>
    </row>
    <row r="42" spans="2:15">
      <c r="C42" s="55"/>
      <c r="D42" s="54"/>
      <c r="E42" s="54"/>
      <c r="F42" s="54"/>
      <c r="G42" s="54"/>
      <c r="H42" s="54"/>
      <c r="I42" s="54"/>
      <c r="J42" s="56"/>
    </row>
    <row r="43" spans="2:15" ht="16.5" thickBot="1">
      <c r="C43" s="57"/>
      <c r="D43" s="58"/>
      <c r="E43" s="58"/>
      <c r="F43" s="58"/>
      <c r="G43" s="58"/>
      <c r="H43" s="58"/>
      <c r="I43" s="58"/>
      <c r="J43" s="59"/>
    </row>
    <row r="44" spans="2:15" s="12" customFormat="1" ht="16.5" thickBot="1">
      <c r="B44"/>
      <c r="C44" s="50"/>
      <c r="D44" s="51"/>
      <c r="E44" s="51"/>
      <c r="F44" s="52"/>
      <c r="G44" s="52"/>
      <c r="H44" s="52"/>
      <c r="I44" s="52"/>
      <c r="J44" s="52"/>
      <c r="M44" s="33"/>
      <c r="N44" s="36"/>
      <c r="O44" s="33"/>
    </row>
    <row r="45" spans="2:15" s="12" customFormat="1">
      <c r="B45"/>
      <c r="C45" s="61" t="s">
        <v>60</v>
      </c>
      <c r="D45" s="108" t="s">
        <v>58</v>
      </c>
      <c r="E45" s="108"/>
      <c r="F45" s="53"/>
      <c r="G45" s="111" t="s">
        <v>59</v>
      </c>
      <c r="H45" s="112"/>
      <c r="I45" s="112"/>
      <c r="J45" s="113"/>
      <c r="M45" s="33"/>
      <c r="N45" s="36"/>
      <c r="O45" s="33"/>
    </row>
    <row r="46" spans="2:15" s="12" customFormat="1" ht="65.25" customHeight="1" thickBot="1">
      <c r="B46"/>
      <c r="C46" s="62"/>
      <c r="D46" s="109"/>
      <c r="E46" s="109"/>
      <c r="F46" s="18"/>
      <c r="G46" s="100"/>
      <c r="H46" s="101"/>
      <c r="I46" s="101"/>
      <c r="J46" s="102"/>
      <c r="M46" s="33"/>
      <c r="N46" s="36"/>
      <c r="O46" s="33"/>
    </row>
  </sheetData>
  <mergeCells count="37">
    <mergeCell ref="E1:L1"/>
    <mergeCell ref="E2:L2"/>
    <mergeCell ref="B7:C7"/>
    <mergeCell ref="B8:I8"/>
    <mergeCell ref="B9:B10"/>
    <mergeCell ref="C9:C10"/>
    <mergeCell ref="L9:L10"/>
    <mergeCell ref="B13:I13"/>
    <mergeCell ref="B14:B15"/>
    <mergeCell ref="C14:C15"/>
    <mergeCell ref="L14:L15"/>
    <mergeCell ref="B16:B19"/>
    <mergeCell ref="C16:C19"/>
    <mergeCell ref="L16:L19"/>
    <mergeCell ref="B20:B23"/>
    <mergeCell ref="C20:C23"/>
    <mergeCell ref="L20:L23"/>
    <mergeCell ref="B24:B26"/>
    <mergeCell ref="C24:C26"/>
    <mergeCell ref="L24:L26"/>
    <mergeCell ref="F28:I28"/>
    <mergeCell ref="F29:I29"/>
    <mergeCell ref="F30:G30"/>
    <mergeCell ref="H30:I30"/>
    <mergeCell ref="F31:G31"/>
    <mergeCell ref="H31:I31"/>
    <mergeCell ref="D46:E46"/>
    <mergeCell ref="G46:J46"/>
    <mergeCell ref="G35:J35"/>
    <mergeCell ref="F32:G32"/>
    <mergeCell ref="H32:I32"/>
    <mergeCell ref="B33:I33"/>
    <mergeCell ref="C36:J36"/>
    <mergeCell ref="E37:J37"/>
    <mergeCell ref="C38:J38"/>
    <mergeCell ref="D45:E45"/>
    <mergeCell ref="G45:J45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U41 PHASE 1 REVUE DE PROJET</vt:lpstr>
      <vt:lpstr>U41 PHASE 2 SOUTENANCE</vt:lpstr>
      <vt:lpstr>U41 CAS EPREUVE ORALE SEULE</vt:lpstr>
    </vt:vector>
  </TitlesOfParts>
  <Company>IGEN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Rage</dc:creator>
  <cp:lastModifiedBy>RIGAUD</cp:lastModifiedBy>
  <dcterms:created xsi:type="dcterms:W3CDTF">2015-11-24T16:36:06Z</dcterms:created>
  <dcterms:modified xsi:type="dcterms:W3CDTF">2015-11-28T11:53:53Z</dcterms:modified>
</cp:coreProperties>
</file>