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 activeTab="2"/>
  </bookViews>
  <sheets>
    <sheet name="Mode d'emploi" sheetId="1" r:id="rId1"/>
    <sheet name="1. Présentation générale" sheetId="2" r:id="rId2"/>
    <sheet name="2. Problématisation" sheetId="3" r:id="rId3"/>
    <sheet name="3. Scénario" sheetId="4" r:id="rId4"/>
    <sheet name="4. Barème " sheetId="5" r:id="rId5"/>
    <sheet name="Données générales" sheetId="6" r:id="rId6"/>
    <sheet name="Tâches" sheetId="7" r:id="rId7"/>
    <sheet name="Compétences" sheetId="8" r:id="rId8"/>
    <sheet name="Savoirs" sheetId="9" r:id="rId9"/>
  </sheets>
  <calcPr calcId="145621"/>
</workbook>
</file>

<file path=xl/calcChain.xml><?xml version="1.0" encoding="utf-8"?>
<calcChain xmlns="http://schemas.openxmlformats.org/spreadsheetml/2006/main">
  <c r="F37" i="9" l="1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G3" i="9"/>
  <c r="F3" i="9"/>
  <c r="O27" i="5"/>
  <c r="N27" i="5"/>
  <c r="S27" i="5" s="1"/>
  <c r="M27" i="5"/>
  <c r="R27" i="5" s="1"/>
  <c r="L27" i="5"/>
  <c r="Q27" i="5" s="1"/>
  <c r="K27" i="5"/>
  <c r="P27" i="5" s="1"/>
  <c r="D27" i="5"/>
  <c r="DD27" i="5" s="1"/>
  <c r="DE27" i="5" s="1"/>
  <c r="DE26" i="5"/>
  <c r="DD26" i="5"/>
  <c r="DB26" i="5"/>
  <c r="DC26" i="5" s="1"/>
  <c r="CV26" i="5"/>
  <c r="CW26" i="5" s="1"/>
  <c r="CT26" i="5"/>
  <c r="CU26" i="5" s="1"/>
  <c r="CO26" i="5"/>
  <c r="CN26" i="5"/>
  <c r="CL26" i="5"/>
  <c r="CM26" i="5" s="1"/>
  <c r="CG26" i="5"/>
  <c r="CF26" i="5"/>
  <c r="CD26" i="5"/>
  <c r="CE26" i="5" s="1"/>
  <c r="BX26" i="5"/>
  <c r="BY26" i="5" s="1"/>
  <c r="BV26" i="5"/>
  <c r="BW26" i="5" s="1"/>
  <c r="BP26" i="5"/>
  <c r="BQ26" i="5" s="1"/>
  <c r="BN26" i="5"/>
  <c r="BO26" i="5" s="1"/>
  <c r="BI26" i="5"/>
  <c r="BH26" i="5"/>
  <c r="BF26" i="5"/>
  <c r="BG26" i="5" s="1"/>
  <c r="AZ26" i="5"/>
  <c r="BA26" i="5" s="1"/>
  <c r="AX26" i="5"/>
  <c r="AY26" i="5" s="1"/>
  <c r="AS26" i="5"/>
  <c r="AR26" i="5"/>
  <c r="AP26" i="5"/>
  <c r="AQ26" i="5" s="1"/>
  <c r="AJ26" i="5"/>
  <c r="AK26" i="5" s="1"/>
  <c r="AH26" i="5"/>
  <c r="AI26" i="5" s="1"/>
  <c r="AC26" i="5"/>
  <c r="AB26" i="5"/>
  <c r="Z26" i="5"/>
  <c r="AA26" i="5" s="1"/>
  <c r="U26" i="5"/>
  <c r="T26" i="5"/>
  <c r="O26" i="5"/>
  <c r="N26" i="5"/>
  <c r="S26" i="5" s="1"/>
  <c r="M26" i="5"/>
  <c r="R26" i="5" s="1"/>
  <c r="L26" i="5"/>
  <c r="Q26" i="5" s="1"/>
  <c r="K26" i="5"/>
  <c r="P26" i="5" s="1"/>
  <c r="D26" i="5"/>
  <c r="CZ26" i="5" s="1"/>
  <c r="DA26" i="5" s="1"/>
  <c r="DD25" i="5"/>
  <c r="DE25" i="5" s="1"/>
  <c r="DC25" i="5"/>
  <c r="CW25" i="5"/>
  <c r="CV25" i="5"/>
  <c r="CO25" i="5"/>
  <c r="CN25" i="5"/>
  <c r="CG25" i="5"/>
  <c r="CF25" i="5"/>
  <c r="BX25" i="5"/>
  <c r="BY25" i="5" s="1"/>
  <c r="BQ25" i="5"/>
  <c r="BP25" i="5"/>
  <c r="BI25" i="5"/>
  <c r="BH25" i="5"/>
  <c r="BA25" i="5"/>
  <c r="AZ25" i="5"/>
  <c r="AR25" i="5"/>
  <c r="AS25" i="5" s="1"/>
  <c r="AK25" i="5"/>
  <c r="AJ25" i="5"/>
  <c r="AB25" i="5"/>
  <c r="U25" i="5"/>
  <c r="T25" i="5"/>
  <c r="Q25" i="5"/>
  <c r="O25" i="5"/>
  <c r="S25" i="5" s="1"/>
  <c r="N25" i="5"/>
  <c r="M25" i="5"/>
  <c r="L25" i="5"/>
  <c r="K25" i="5"/>
  <c r="D25" i="5"/>
  <c r="DB25" i="5" s="1"/>
  <c r="DD24" i="5"/>
  <c r="DE24" i="5" s="1"/>
  <c r="DB24" i="5"/>
  <c r="DC24" i="5" s="1"/>
  <c r="CZ24" i="5"/>
  <c r="DA24" i="5" s="1"/>
  <c r="CP24" i="5"/>
  <c r="CQ24" i="5" s="1"/>
  <c r="CN24" i="5"/>
  <c r="CO24" i="5" s="1"/>
  <c r="CD24" i="5"/>
  <c r="CE24" i="5" s="1"/>
  <c r="CB24" i="5"/>
  <c r="CC24" i="5" s="1"/>
  <c r="BP24" i="5"/>
  <c r="BQ24" i="5" s="1"/>
  <c r="BG24" i="5"/>
  <c r="BF24" i="5"/>
  <c r="AT24" i="5"/>
  <c r="AU24" i="5" s="1"/>
  <c r="AS24" i="5"/>
  <c r="AR24" i="5"/>
  <c r="AF24" i="5"/>
  <c r="AG24" i="5" s="1"/>
  <c r="V24" i="5"/>
  <c r="W24" i="5" s="1"/>
  <c r="S24" i="5"/>
  <c r="R24" i="5"/>
  <c r="P24" i="5"/>
  <c r="O24" i="5"/>
  <c r="N24" i="5"/>
  <c r="M24" i="5"/>
  <c r="L24" i="5"/>
  <c r="Q24" i="5" s="1"/>
  <c r="K24" i="5"/>
  <c r="D24" i="5"/>
  <c r="CL24" i="5" s="1"/>
  <c r="CM24" i="5" s="1"/>
  <c r="CN23" i="5"/>
  <c r="CO23" i="5" s="1"/>
  <c r="CL23" i="5"/>
  <c r="CM23" i="5" s="1"/>
  <c r="BZ23" i="5"/>
  <c r="CA23" i="5" s="1"/>
  <c r="BN23" i="5"/>
  <c r="BO23" i="5" s="1"/>
  <c r="AD23" i="5"/>
  <c r="AE23" i="5" s="1"/>
  <c r="AB23" i="5"/>
  <c r="AC23" i="5" s="1"/>
  <c r="S23" i="5"/>
  <c r="Q23" i="5"/>
  <c r="P23" i="5"/>
  <c r="O23" i="5"/>
  <c r="N23" i="5"/>
  <c r="M23" i="5"/>
  <c r="L23" i="5"/>
  <c r="K23" i="5"/>
  <c r="D23" i="5"/>
  <c r="BX23" i="5" s="1"/>
  <c r="BY23" i="5" s="1"/>
  <c r="DD22" i="5"/>
  <c r="DE22" i="5" s="1"/>
  <c r="DB22" i="5"/>
  <c r="DC22" i="5" s="1"/>
  <c r="CX22" i="5"/>
  <c r="CY22" i="5" s="1"/>
  <c r="CU22" i="5"/>
  <c r="CT22" i="5"/>
  <c r="CR22" i="5"/>
  <c r="CS22" i="5" s="1"/>
  <c r="CM22" i="5"/>
  <c r="CL22" i="5"/>
  <c r="CJ22" i="5"/>
  <c r="CK22" i="5" s="1"/>
  <c r="CI22" i="5"/>
  <c r="CH22" i="5"/>
  <c r="CF22" i="5"/>
  <c r="CG22" i="5" s="1"/>
  <c r="CB22" i="5"/>
  <c r="CC22" i="5" s="1"/>
  <c r="BZ22" i="5"/>
  <c r="CA22" i="5" s="1"/>
  <c r="BX22" i="5"/>
  <c r="BY22" i="5" s="1"/>
  <c r="BV22" i="5"/>
  <c r="BW22" i="5" s="1"/>
  <c r="BR22" i="5"/>
  <c r="BS22" i="5" s="1"/>
  <c r="BP22" i="5"/>
  <c r="BQ22" i="5" s="1"/>
  <c r="BO22" i="5"/>
  <c r="BN22" i="5"/>
  <c r="BL22" i="5"/>
  <c r="BM22" i="5" s="1"/>
  <c r="BG22" i="5"/>
  <c r="BF22" i="5"/>
  <c r="BD22" i="5"/>
  <c r="BE22" i="5" s="1"/>
  <c r="BC22" i="5"/>
  <c r="BB22" i="5"/>
  <c r="AZ22" i="5"/>
  <c r="BA22" i="5" s="1"/>
  <c r="AV22" i="5"/>
  <c r="AW22" i="5" s="1"/>
  <c r="AT22" i="5"/>
  <c r="AU22" i="5" s="1"/>
  <c r="AR22" i="5"/>
  <c r="AS22" i="5" s="1"/>
  <c r="AP22" i="5"/>
  <c r="AQ22" i="5" s="1"/>
  <c r="AL22" i="5"/>
  <c r="AM22" i="5" s="1"/>
  <c r="AJ22" i="5"/>
  <c r="AK22" i="5" s="1"/>
  <c r="AI22" i="5"/>
  <c r="AH22" i="5"/>
  <c r="AF22" i="5"/>
  <c r="AG22" i="5" s="1"/>
  <c r="AA22" i="5"/>
  <c r="Z22" i="5"/>
  <c r="X22" i="5"/>
  <c r="Y22" i="5" s="1"/>
  <c r="W22" i="5"/>
  <c r="V22" i="5"/>
  <c r="T22" i="5"/>
  <c r="U22" i="5" s="1"/>
  <c r="O22" i="5"/>
  <c r="R22" i="5" s="1"/>
  <c r="N22" i="5"/>
  <c r="M22" i="5"/>
  <c r="L22" i="5"/>
  <c r="K22" i="5"/>
  <c r="D22" i="5"/>
  <c r="CZ22" i="5" s="1"/>
  <c r="DA22" i="5" s="1"/>
  <c r="DB21" i="5"/>
  <c r="DC21" i="5" s="1"/>
  <c r="DA21" i="5"/>
  <c r="CY21" i="5"/>
  <c r="CX21" i="5"/>
  <c r="CU21" i="5"/>
  <c r="CT21" i="5"/>
  <c r="CQ21" i="5"/>
  <c r="CP21" i="5"/>
  <c r="CL21" i="5"/>
  <c r="CM21" i="5" s="1"/>
  <c r="CH21" i="5"/>
  <c r="CI21" i="5" s="1"/>
  <c r="CE21" i="5"/>
  <c r="CD21" i="5"/>
  <c r="BZ21" i="5"/>
  <c r="CA21" i="5" s="1"/>
  <c r="BV21" i="5"/>
  <c r="BW21" i="5" s="1"/>
  <c r="BS21" i="5"/>
  <c r="BR21" i="5"/>
  <c r="BN21" i="5"/>
  <c r="BO21" i="5" s="1"/>
  <c r="BK21" i="5"/>
  <c r="BJ21" i="5"/>
  <c r="BF21" i="5"/>
  <c r="BG21" i="5" s="1"/>
  <c r="BC21" i="5"/>
  <c r="BB21" i="5"/>
  <c r="AY21" i="5"/>
  <c r="AX21" i="5"/>
  <c r="AT21" i="5"/>
  <c r="AU21" i="5" s="1"/>
  <c r="AP21" i="5"/>
  <c r="AQ21" i="5" s="1"/>
  <c r="AM21" i="5"/>
  <c r="AL21" i="5"/>
  <c r="AI21" i="5"/>
  <c r="AH21" i="5"/>
  <c r="AE21" i="5"/>
  <c r="AD21" i="5"/>
  <c r="Z21" i="5"/>
  <c r="AA21" i="5" s="1"/>
  <c r="V21" i="5"/>
  <c r="W21" i="5" s="1"/>
  <c r="O21" i="5"/>
  <c r="Q21" i="5" s="1"/>
  <c r="N21" i="5"/>
  <c r="S21" i="5" s="1"/>
  <c r="M21" i="5"/>
  <c r="R21" i="5" s="1"/>
  <c r="L21" i="5"/>
  <c r="K21" i="5"/>
  <c r="P21" i="5" s="1"/>
  <c r="D21" i="5"/>
  <c r="CZ21" i="5" s="1"/>
  <c r="DE20" i="5"/>
  <c r="DD20" i="5"/>
  <c r="DB20" i="5"/>
  <c r="DC20" i="5" s="1"/>
  <c r="DA20" i="5"/>
  <c r="CZ20" i="5"/>
  <c r="CX20" i="5"/>
  <c r="CY20" i="5" s="1"/>
  <c r="CT20" i="5"/>
  <c r="CU20" i="5" s="1"/>
  <c r="CR20" i="5"/>
  <c r="CS20" i="5" s="1"/>
  <c r="CP20" i="5"/>
  <c r="CQ20" i="5" s="1"/>
  <c r="CN20" i="5"/>
  <c r="CO20" i="5" s="1"/>
  <c r="CK20" i="5"/>
  <c r="CJ20" i="5"/>
  <c r="CH20" i="5"/>
  <c r="CI20" i="5" s="1"/>
  <c r="CF20" i="5"/>
  <c r="CG20" i="5" s="1"/>
  <c r="CD20" i="5"/>
  <c r="CE20" i="5" s="1"/>
  <c r="BZ20" i="5"/>
  <c r="CA20" i="5" s="1"/>
  <c r="BX20" i="5"/>
  <c r="BY20" i="5" s="1"/>
  <c r="BV20" i="5"/>
  <c r="BW20" i="5" s="1"/>
  <c r="BT20" i="5"/>
  <c r="BU20" i="5" s="1"/>
  <c r="BR20" i="5"/>
  <c r="BS20" i="5" s="1"/>
  <c r="BP20" i="5"/>
  <c r="BQ20" i="5" s="1"/>
  <c r="BN20" i="5"/>
  <c r="BO20" i="5" s="1"/>
  <c r="BL20" i="5"/>
  <c r="BM20" i="5" s="1"/>
  <c r="BJ20" i="5"/>
  <c r="BK20" i="5" s="1"/>
  <c r="BH20" i="5"/>
  <c r="BI20" i="5" s="1"/>
  <c r="BE20" i="5"/>
  <c r="BD20" i="5"/>
  <c r="BB20" i="5"/>
  <c r="BC20" i="5" s="1"/>
  <c r="BA20" i="5"/>
  <c r="AZ20" i="5"/>
  <c r="AX20" i="5"/>
  <c r="AY20" i="5" s="1"/>
  <c r="AT20" i="5"/>
  <c r="AU20" i="5" s="1"/>
  <c r="AS20" i="5"/>
  <c r="AR20" i="5"/>
  <c r="AP20" i="5"/>
  <c r="AQ20" i="5" s="1"/>
  <c r="AO20" i="5"/>
  <c r="AN20" i="5"/>
  <c r="AL20" i="5"/>
  <c r="AM20" i="5" s="1"/>
  <c r="AJ20" i="5"/>
  <c r="AK20" i="5" s="1"/>
  <c r="AH20" i="5"/>
  <c r="AI20" i="5" s="1"/>
  <c r="AG20" i="5"/>
  <c r="AF20" i="5"/>
  <c r="AD20" i="5"/>
  <c r="AE20" i="5" s="1"/>
  <c r="AC20" i="5"/>
  <c r="AB20" i="5"/>
  <c r="X20" i="5"/>
  <c r="Y20" i="5" s="1"/>
  <c r="V20" i="5"/>
  <c r="W20" i="5" s="1"/>
  <c r="U20" i="5"/>
  <c r="T20" i="5"/>
  <c r="R20" i="5"/>
  <c r="Q20" i="5"/>
  <c r="P20" i="5"/>
  <c r="O20" i="5"/>
  <c r="N20" i="5"/>
  <c r="M20" i="5"/>
  <c r="L20" i="5"/>
  <c r="K20" i="5"/>
  <c r="D20" i="5"/>
  <c r="CL20" i="5" s="1"/>
  <c r="CM20" i="5" s="1"/>
  <c r="CJ19" i="5"/>
  <c r="CK19" i="5" s="1"/>
  <c r="BY19" i="5"/>
  <c r="BX19" i="5"/>
  <c r="BD19" i="5"/>
  <c r="BE19" i="5" s="1"/>
  <c r="AZ19" i="5"/>
  <c r="BA19" i="5" s="1"/>
  <c r="AN19" i="5"/>
  <c r="AO19" i="5" s="1"/>
  <c r="Q19" i="5"/>
  <c r="O19" i="5"/>
  <c r="N19" i="5"/>
  <c r="S19" i="5" s="1"/>
  <c r="M19" i="5"/>
  <c r="R19" i="5" s="1"/>
  <c r="L19" i="5"/>
  <c r="K19" i="5"/>
  <c r="P19" i="5" s="1"/>
  <c r="D19" i="5"/>
  <c r="DC18" i="5"/>
  <c r="DB18" i="5"/>
  <c r="CR18" i="5"/>
  <c r="CS18" i="5" s="1"/>
  <c r="CB18" i="5"/>
  <c r="CC18" i="5" s="1"/>
  <c r="BV18" i="5"/>
  <c r="BW18" i="5" s="1"/>
  <c r="AG18" i="5"/>
  <c r="AF18" i="5"/>
  <c r="Q18" i="5"/>
  <c r="O18" i="5"/>
  <c r="N18" i="5"/>
  <c r="S18" i="5" s="1"/>
  <c r="M18" i="5"/>
  <c r="R18" i="5" s="1"/>
  <c r="L18" i="5"/>
  <c r="K18" i="5"/>
  <c r="D18" i="5"/>
  <c r="CT17" i="5"/>
  <c r="CU17" i="5" s="1"/>
  <c r="CB17" i="5"/>
  <c r="CC17" i="5" s="1"/>
  <c r="BD17" i="5"/>
  <c r="BE17" i="5" s="1"/>
  <c r="AJ17" i="5"/>
  <c r="AK17" i="5" s="1"/>
  <c r="X17" i="5"/>
  <c r="Y17" i="5" s="1"/>
  <c r="O17" i="5"/>
  <c r="S17" i="5" s="1"/>
  <c r="N17" i="5"/>
  <c r="M17" i="5"/>
  <c r="R17" i="5" s="1"/>
  <c r="L17" i="5"/>
  <c r="Q17" i="5" s="1"/>
  <c r="K17" i="5"/>
  <c r="P17" i="5" s="1"/>
  <c r="D17" i="5"/>
  <c r="CP17" i="5" s="1"/>
  <c r="CQ17" i="5" s="1"/>
  <c r="DE16" i="5"/>
  <c r="DD16" i="5"/>
  <c r="DB16" i="5"/>
  <c r="DC16" i="5" s="1"/>
  <c r="DA16" i="5"/>
  <c r="CX16" i="5"/>
  <c r="CY16" i="5" s="1"/>
  <c r="CW16" i="5"/>
  <c r="CV16" i="5"/>
  <c r="CT16" i="5"/>
  <c r="CU16" i="5" s="1"/>
  <c r="CQ16" i="5"/>
  <c r="CP16" i="5"/>
  <c r="CN16" i="5"/>
  <c r="CO16" i="5" s="1"/>
  <c r="CM16" i="5"/>
  <c r="CL16" i="5"/>
  <c r="CH16" i="5"/>
  <c r="CI16" i="5" s="1"/>
  <c r="CF16" i="5"/>
  <c r="CG16" i="5" s="1"/>
  <c r="CD16" i="5"/>
  <c r="CE16" i="5" s="1"/>
  <c r="CA16" i="5"/>
  <c r="BZ16" i="5"/>
  <c r="BY16" i="5"/>
  <c r="BX16" i="5"/>
  <c r="BV16" i="5"/>
  <c r="BW16" i="5" s="1"/>
  <c r="BR16" i="5"/>
  <c r="BS16" i="5" s="1"/>
  <c r="BQ16" i="5"/>
  <c r="BP16" i="5"/>
  <c r="BN16" i="5"/>
  <c r="BO16" i="5" s="1"/>
  <c r="BI16" i="5"/>
  <c r="BH16" i="5"/>
  <c r="BG16" i="5"/>
  <c r="BF16" i="5"/>
  <c r="BB16" i="5"/>
  <c r="BC16" i="5" s="1"/>
  <c r="AZ16" i="5"/>
  <c r="BA16" i="5" s="1"/>
  <c r="AY16" i="5"/>
  <c r="AX16" i="5"/>
  <c r="AT16" i="5"/>
  <c r="AU16" i="5" s="1"/>
  <c r="AS16" i="5"/>
  <c r="AR16" i="5"/>
  <c r="AP16" i="5"/>
  <c r="AQ16" i="5" s="1"/>
  <c r="AL16" i="5"/>
  <c r="AM16" i="5" s="1"/>
  <c r="AK16" i="5"/>
  <c r="AJ16" i="5"/>
  <c r="AH16" i="5"/>
  <c r="AI16" i="5" s="1"/>
  <c r="AE16" i="5"/>
  <c r="AD16" i="5"/>
  <c r="AC16" i="5"/>
  <c r="AB16" i="5"/>
  <c r="AA16" i="5"/>
  <c r="Z16" i="5"/>
  <c r="V16" i="5"/>
  <c r="W16" i="5" s="1"/>
  <c r="T16" i="5"/>
  <c r="U16" i="5" s="1"/>
  <c r="O16" i="5"/>
  <c r="N16" i="5"/>
  <c r="S16" i="5" s="1"/>
  <c r="M16" i="5"/>
  <c r="L16" i="5"/>
  <c r="BJ16" i="5" s="1"/>
  <c r="K16" i="5"/>
  <c r="D16" i="5"/>
  <c r="CZ16" i="5" s="1"/>
  <c r="DE15" i="5"/>
  <c r="DD15" i="5"/>
  <c r="DB15" i="5"/>
  <c r="DC15" i="5" s="1"/>
  <c r="CZ15" i="5"/>
  <c r="DA15" i="5" s="1"/>
  <c r="CW15" i="5"/>
  <c r="CV15" i="5"/>
  <c r="CS15" i="5"/>
  <c r="CR15" i="5"/>
  <c r="CP15" i="5"/>
  <c r="CQ15" i="5" s="1"/>
  <c r="CN15" i="5"/>
  <c r="CO15" i="5" s="1"/>
  <c r="CM15" i="5"/>
  <c r="CL15" i="5"/>
  <c r="CJ15" i="5"/>
  <c r="CK15" i="5" s="1"/>
  <c r="CH15" i="5"/>
  <c r="CI15" i="5" s="1"/>
  <c r="CE15" i="5"/>
  <c r="CD15" i="5"/>
  <c r="BZ15" i="5"/>
  <c r="CA15" i="5" s="1"/>
  <c r="BY15" i="5"/>
  <c r="BX15" i="5"/>
  <c r="BV15" i="5"/>
  <c r="BW15" i="5" s="1"/>
  <c r="BU15" i="5"/>
  <c r="BT15" i="5"/>
  <c r="BP15" i="5"/>
  <c r="BQ15" i="5" s="1"/>
  <c r="BM15" i="5"/>
  <c r="BL15" i="5"/>
  <c r="BJ15" i="5"/>
  <c r="BK15" i="5" s="1"/>
  <c r="BH15" i="5"/>
  <c r="BI15" i="5" s="1"/>
  <c r="BG15" i="5"/>
  <c r="BF15" i="5"/>
  <c r="BD15" i="5"/>
  <c r="BE15" i="5" s="1"/>
  <c r="BB15" i="5"/>
  <c r="BC15" i="5" s="1"/>
  <c r="AX15" i="5"/>
  <c r="AY15" i="5" s="1"/>
  <c r="AT15" i="5"/>
  <c r="AU15" i="5" s="1"/>
  <c r="AR15" i="5"/>
  <c r="AS15" i="5" s="1"/>
  <c r="AP15" i="5"/>
  <c r="AQ15" i="5" s="1"/>
  <c r="AO15" i="5"/>
  <c r="AN15" i="5"/>
  <c r="AJ15" i="5"/>
  <c r="AK15" i="5" s="1"/>
  <c r="AF15" i="5"/>
  <c r="AG15" i="5" s="1"/>
  <c r="AD15" i="5"/>
  <c r="AE15" i="5" s="1"/>
  <c r="AB15" i="5"/>
  <c r="AC15" i="5" s="1"/>
  <c r="Z15" i="5"/>
  <c r="AA15" i="5" s="1"/>
  <c r="X15" i="5"/>
  <c r="Y15" i="5" s="1"/>
  <c r="V15" i="5"/>
  <c r="W15" i="5" s="1"/>
  <c r="Q15" i="5"/>
  <c r="O15" i="5"/>
  <c r="N15" i="5"/>
  <c r="S15" i="5" s="1"/>
  <c r="M15" i="5"/>
  <c r="R15" i="5" s="1"/>
  <c r="L15" i="5"/>
  <c r="K15" i="5"/>
  <c r="P15" i="5" s="1"/>
  <c r="D15" i="5"/>
  <c r="CX15" i="5" s="1"/>
  <c r="CY15" i="5" s="1"/>
  <c r="DD14" i="5"/>
  <c r="DE14" i="5" s="1"/>
  <c r="CV14" i="5"/>
  <c r="CW14" i="5" s="1"/>
  <c r="CR14" i="5"/>
  <c r="CS14" i="5" s="1"/>
  <c r="CF14" i="5"/>
  <c r="CG14" i="5" s="1"/>
  <c r="BX14" i="5"/>
  <c r="BY14" i="5" s="1"/>
  <c r="BT14" i="5"/>
  <c r="BU14" i="5" s="1"/>
  <c r="AZ14" i="5"/>
  <c r="BA14" i="5" s="1"/>
  <c r="AX14" i="5"/>
  <c r="AY14" i="5" s="1"/>
  <c r="AV14" i="5"/>
  <c r="AW14" i="5" s="1"/>
  <c r="AA14" i="5"/>
  <c r="Z14" i="5"/>
  <c r="S14" i="5"/>
  <c r="Q14" i="5"/>
  <c r="P14" i="5"/>
  <c r="O14" i="5"/>
  <c r="N14" i="5"/>
  <c r="M14" i="5"/>
  <c r="R14" i="5" s="1"/>
  <c r="L14" i="5"/>
  <c r="K14" i="5"/>
  <c r="D14" i="5"/>
  <c r="DD13" i="5"/>
  <c r="DE13" i="5" s="1"/>
  <c r="DB13" i="5"/>
  <c r="DC13" i="5" s="1"/>
  <c r="CZ13" i="5"/>
  <c r="DA13" i="5" s="1"/>
  <c r="CX13" i="5"/>
  <c r="CY13" i="5" s="1"/>
  <c r="CU13" i="5"/>
  <c r="CT13" i="5"/>
  <c r="CP13" i="5"/>
  <c r="CQ13" i="5" s="1"/>
  <c r="CN13" i="5"/>
  <c r="CJ13" i="5"/>
  <c r="CK13" i="5" s="1"/>
  <c r="CH13" i="5"/>
  <c r="CI13" i="5" s="1"/>
  <c r="CF13" i="5"/>
  <c r="CG13" i="5" s="1"/>
  <c r="CC13" i="5"/>
  <c r="CB13" i="5"/>
  <c r="BX13" i="5"/>
  <c r="BY13" i="5" s="1"/>
  <c r="BV13" i="5"/>
  <c r="BW13" i="5" s="1"/>
  <c r="BT13" i="5"/>
  <c r="BU13" i="5" s="1"/>
  <c r="BR13" i="5"/>
  <c r="BS13" i="5" s="1"/>
  <c r="BJ13" i="5"/>
  <c r="BK13" i="5" s="1"/>
  <c r="BH13" i="5"/>
  <c r="BI13" i="5" s="1"/>
  <c r="BF13" i="5"/>
  <c r="BG13" i="5" s="1"/>
  <c r="BE13" i="5"/>
  <c r="BD13" i="5"/>
  <c r="AZ13" i="5"/>
  <c r="BA13" i="5" s="1"/>
  <c r="AW13" i="5"/>
  <c r="AV13" i="5"/>
  <c r="AR13" i="5"/>
  <c r="AS13" i="5" s="1"/>
  <c r="AN13" i="5"/>
  <c r="AO13" i="5" s="1"/>
  <c r="AM13" i="5"/>
  <c r="AL13" i="5"/>
  <c r="AH13" i="5"/>
  <c r="AI13" i="5" s="1"/>
  <c r="AB13" i="5"/>
  <c r="AC13" i="5" s="1"/>
  <c r="Z13" i="5"/>
  <c r="AA13" i="5" s="1"/>
  <c r="Y13" i="5"/>
  <c r="X13" i="5"/>
  <c r="V13" i="5"/>
  <c r="W13" i="5" s="1"/>
  <c r="T13" i="5"/>
  <c r="U13" i="5" s="1"/>
  <c r="O13" i="5"/>
  <c r="N13" i="5"/>
  <c r="M13" i="5"/>
  <c r="L13" i="5"/>
  <c r="Q13" i="5" s="1"/>
  <c r="K13" i="5"/>
  <c r="D13" i="5"/>
  <c r="CP12" i="5"/>
  <c r="CQ12" i="5" s="1"/>
  <c r="BR12" i="5"/>
  <c r="BS12" i="5" s="1"/>
  <c r="BN12" i="5"/>
  <c r="BO12" i="5" s="1"/>
  <c r="AH12" i="5"/>
  <c r="AI12" i="5" s="1"/>
  <c r="AD12" i="5"/>
  <c r="AE12" i="5" s="1"/>
  <c r="O12" i="5"/>
  <c r="N12" i="5"/>
  <c r="M12" i="5"/>
  <c r="L12" i="5"/>
  <c r="K12" i="5"/>
  <c r="D12" i="5"/>
  <c r="CJ12" i="5" s="1"/>
  <c r="CK12" i="5" s="1"/>
  <c r="DE11" i="5"/>
  <c r="DB11" i="5"/>
  <c r="DC11" i="5" s="1"/>
  <c r="CZ11" i="5"/>
  <c r="DA11" i="5" s="1"/>
  <c r="CX11" i="5"/>
  <c r="CY11" i="5" s="1"/>
  <c r="CV11" i="5"/>
  <c r="CW11" i="5" s="1"/>
  <c r="CR11" i="5"/>
  <c r="CS11" i="5" s="1"/>
  <c r="CQ11" i="5"/>
  <c r="CP11" i="5"/>
  <c r="CN11" i="5"/>
  <c r="CO11" i="5" s="1"/>
  <c r="CL11" i="5"/>
  <c r="CM11" i="5" s="1"/>
  <c r="CJ11" i="5"/>
  <c r="CK11" i="5" s="1"/>
  <c r="CH11" i="5"/>
  <c r="CI11" i="5" s="1"/>
  <c r="CF11" i="5"/>
  <c r="CG11" i="5" s="1"/>
  <c r="CD11" i="5"/>
  <c r="CE11" i="5" s="1"/>
  <c r="CA11" i="5"/>
  <c r="BZ11" i="5"/>
  <c r="BY11" i="5"/>
  <c r="BX11" i="5"/>
  <c r="BV11" i="5"/>
  <c r="BW11" i="5" s="1"/>
  <c r="BT11" i="5"/>
  <c r="BU11" i="5" s="1"/>
  <c r="BR11" i="5"/>
  <c r="BS11" i="5" s="1"/>
  <c r="BQ11" i="5"/>
  <c r="BP11" i="5"/>
  <c r="BN11" i="5"/>
  <c r="BO11" i="5" s="1"/>
  <c r="BL11" i="5"/>
  <c r="BM11" i="5" s="1"/>
  <c r="BH11" i="5"/>
  <c r="BI11" i="5" s="1"/>
  <c r="BF11" i="5"/>
  <c r="BD11" i="5"/>
  <c r="BE11" i="5" s="1"/>
  <c r="BC11" i="5"/>
  <c r="BB11" i="5"/>
  <c r="AZ11" i="5"/>
  <c r="BA11" i="5" s="1"/>
  <c r="AX11" i="5"/>
  <c r="AY11" i="5" s="1"/>
  <c r="AW11" i="5"/>
  <c r="AV11" i="5"/>
  <c r="AU11" i="5"/>
  <c r="AT11" i="5"/>
  <c r="AP11" i="5"/>
  <c r="AQ11" i="5" s="1"/>
  <c r="AO11" i="5"/>
  <c r="AN11" i="5"/>
  <c r="AL11" i="5"/>
  <c r="AM11" i="5" s="1"/>
  <c r="AK11" i="5"/>
  <c r="AJ11" i="5"/>
  <c r="AF11" i="5"/>
  <c r="AG11" i="5" s="1"/>
  <c r="AE11" i="5"/>
  <c r="AD11" i="5"/>
  <c r="AB11" i="5"/>
  <c r="AC11" i="5" s="1"/>
  <c r="Z11" i="5"/>
  <c r="X11" i="5"/>
  <c r="Y11" i="5" s="1"/>
  <c r="V11" i="5"/>
  <c r="W11" i="5" s="1"/>
  <c r="T11" i="5"/>
  <c r="U11" i="5" s="1"/>
  <c r="R11" i="5"/>
  <c r="O11" i="5"/>
  <c r="P11" i="5" s="1"/>
  <c r="N11" i="5"/>
  <c r="S11" i="5" s="1"/>
  <c r="M11" i="5"/>
  <c r="L11" i="5"/>
  <c r="K11" i="5"/>
  <c r="D11" i="5"/>
  <c r="DD11" i="5" s="1"/>
  <c r="DD10" i="5"/>
  <c r="DE10" i="5" s="1"/>
  <c r="CZ10" i="5"/>
  <c r="DA10" i="5" s="1"/>
  <c r="CR10" i="5"/>
  <c r="CS10" i="5" s="1"/>
  <c r="CN10" i="5"/>
  <c r="CO10" i="5" s="1"/>
  <c r="CB10" i="5"/>
  <c r="CC10" i="5" s="1"/>
  <c r="BZ10" i="5"/>
  <c r="CA10" i="5" s="1"/>
  <c r="BT10" i="5"/>
  <c r="BU10" i="5" s="1"/>
  <c r="BP10" i="5"/>
  <c r="BQ10" i="5" s="1"/>
  <c r="BL10" i="5"/>
  <c r="BM10" i="5" s="1"/>
  <c r="BH10" i="5"/>
  <c r="BI10" i="5" s="1"/>
  <c r="BB10" i="5"/>
  <c r="BC10" i="5" s="1"/>
  <c r="AV10" i="5"/>
  <c r="AW10" i="5" s="1"/>
  <c r="AT10" i="5"/>
  <c r="AU10" i="5" s="1"/>
  <c r="AR10" i="5"/>
  <c r="AS10" i="5" s="1"/>
  <c r="AN10" i="5"/>
  <c r="AO10" i="5" s="1"/>
  <c r="AE10" i="5"/>
  <c r="AD10" i="5"/>
  <c r="AB10" i="5"/>
  <c r="AC10" i="5" s="1"/>
  <c r="V10" i="5"/>
  <c r="S10" i="5"/>
  <c r="P10" i="5"/>
  <c r="O10" i="5"/>
  <c r="N10" i="5"/>
  <c r="M10" i="5"/>
  <c r="R10" i="5" s="1"/>
  <c r="L10" i="5"/>
  <c r="Q10" i="5" s="1"/>
  <c r="K10" i="5"/>
  <c r="D10" i="5"/>
  <c r="DB9" i="5"/>
  <c r="DC9" i="5" s="1"/>
  <c r="CT9" i="5"/>
  <c r="CU9" i="5" s="1"/>
  <c r="CJ9" i="5"/>
  <c r="CK9" i="5" s="1"/>
  <c r="CB9" i="5"/>
  <c r="CC9" i="5" s="1"/>
  <c r="BX9" i="5"/>
  <c r="BY9" i="5" s="1"/>
  <c r="BL9" i="5"/>
  <c r="BM9" i="5" s="1"/>
  <c r="BJ9" i="5"/>
  <c r="BK9" i="5" s="1"/>
  <c r="AV9" i="5"/>
  <c r="AW9" i="5" s="1"/>
  <c r="AR9" i="5"/>
  <c r="AS9" i="5" s="1"/>
  <c r="AL9" i="5"/>
  <c r="AM9" i="5" s="1"/>
  <c r="AD9" i="5"/>
  <c r="AE9" i="5" s="1"/>
  <c r="AB9" i="5"/>
  <c r="AC9" i="5" s="1"/>
  <c r="R9" i="5"/>
  <c r="Q9" i="5"/>
  <c r="P9" i="5"/>
  <c r="O9" i="5"/>
  <c r="N9" i="5"/>
  <c r="S9" i="5" s="1"/>
  <c r="M9" i="5"/>
  <c r="L9" i="5"/>
  <c r="K9" i="5"/>
  <c r="D9" i="5"/>
  <c r="C9" i="5"/>
  <c r="CZ8" i="5"/>
  <c r="DA8" i="5" s="1"/>
  <c r="CW8" i="5"/>
  <c r="CV8" i="5"/>
  <c r="CR8" i="5"/>
  <c r="CS8" i="5" s="1"/>
  <c r="CN8" i="5"/>
  <c r="CO8" i="5" s="1"/>
  <c r="CF8" i="5"/>
  <c r="CG8" i="5" s="1"/>
  <c r="BT8" i="5"/>
  <c r="BU8" i="5" s="1"/>
  <c r="BP8" i="5"/>
  <c r="BQ8" i="5" s="1"/>
  <c r="BF8" i="5"/>
  <c r="BG8" i="5" s="1"/>
  <c r="AX8" i="5"/>
  <c r="AY8" i="5" s="1"/>
  <c r="AS8" i="5"/>
  <c r="AR8" i="5"/>
  <c r="AP8" i="5"/>
  <c r="AQ8" i="5" s="1"/>
  <c r="AN8" i="5"/>
  <c r="AO8" i="5" s="1"/>
  <c r="AJ8" i="5"/>
  <c r="AK8" i="5" s="1"/>
  <c r="AH8" i="5"/>
  <c r="AI8" i="5" s="1"/>
  <c r="AG8" i="5"/>
  <c r="AF8" i="5"/>
  <c r="Z8" i="5"/>
  <c r="AA8" i="5" s="1"/>
  <c r="R8" i="5"/>
  <c r="Q8" i="5"/>
  <c r="O8" i="5"/>
  <c r="N8" i="5"/>
  <c r="M8" i="5"/>
  <c r="L8" i="5"/>
  <c r="K8" i="5"/>
  <c r="D8" i="5"/>
  <c r="CZ7" i="5"/>
  <c r="DA7" i="5" s="1"/>
  <c r="CY7" i="5"/>
  <c r="CX7" i="5"/>
  <c r="CV7" i="5"/>
  <c r="CW7" i="5" s="1"/>
  <c r="CT7" i="5"/>
  <c r="CU7" i="5" s="1"/>
  <c r="CN7" i="5"/>
  <c r="CO7" i="5" s="1"/>
  <c r="CL7" i="5"/>
  <c r="CM7" i="5" s="1"/>
  <c r="CF7" i="5"/>
  <c r="CG7" i="5" s="1"/>
  <c r="CB7" i="5"/>
  <c r="CC7" i="5" s="1"/>
  <c r="BX7" i="5"/>
  <c r="BY7" i="5" s="1"/>
  <c r="BT7" i="5"/>
  <c r="BU7" i="5" s="1"/>
  <c r="BN7" i="5"/>
  <c r="BO7" i="5" s="1"/>
  <c r="BL7" i="5"/>
  <c r="BM7" i="5" s="1"/>
  <c r="BJ7" i="5"/>
  <c r="BK7" i="5" s="1"/>
  <c r="BD7" i="5"/>
  <c r="BE7" i="5" s="1"/>
  <c r="BB7" i="5"/>
  <c r="BC7" i="5" s="1"/>
  <c r="AX7" i="5"/>
  <c r="AY7" i="5" s="1"/>
  <c r="AR7" i="5"/>
  <c r="AS7" i="5" s="1"/>
  <c r="AN7" i="5"/>
  <c r="AO7" i="5" s="1"/>
  <c r="AJ7" i="5"/>
  <c r="AK7" i="5" s="1"/>
  <c r="AI7" i="5"/>
  <c r="AH7" i="5"/>
  <c r="AB7" i="5"/>
  <c r="AC7" i="5" s="1"/>
  <c r="Z7" i="5"/>
  <c r="AA7" i="5" s="1"/>
  <c r="V7" i="5"/>
  <c r="W7" i="5" s="1"/>
  <c r="S7" i="5"/>
  <c r="R7" i="5"/>
  <c r="O7" i="5"/>
  <c r="N7" i="5"/>
  <c r="M7" i="5"/>
  <c r="L7" i="5"/>
  <c r="Q7" i="5" s="1"/>
  <c r="K7" i="5"/>
  <c r="AD7" i="5" s="1"/>
  <c r="D7" i="5"/>
  <c r="DC6" i="5"/>
  <c r="DB6" i="5"/>
  <c r="CZ6" i="5"/>
  <c r="DA6" i="5" s="1"/>
  <c r="CU6" i="5"/>
  <c r="CT6" i="5"/>
  <c r="CR6" i="5"/>
  <c r="CS6" i="5" s="1"/>
  <c r="CP6" i="5"/>
  <c r="CQ6" i="5" s="1"/>
  <c r="CJ6" i="5"/>
  <c r="CK6" i="5" s="1"/>
  <c r="CI6" i="5"/>
  <c r="CH6" i="5"/>
  <c r="CA6" i="5"/>
  <c r="BZ6" i="5"/>
  <c r="BW6" i="5"/>
  <c r="BV6" i="5"/>
  <c r="BT6" i="5"/>
  <c r="BU6" i="5" s="1"/>
  <c r="BO6" i="5"/>
  <c r="BN6" i="5"/>
  <c r="BJ6" i="5"/>
  <c r="BK6" i="5" s="1"/>
  <c r="BF6" i="5"/>
  <c r="BG6" i="5" s="1"/>
  <c r="BD6" i="5"/>
  <c r="BE6" i="5" s="1"/>
  <c r="BB6" i="5"/>
  <c r="BC6" i="5" s="1"/>
  <c r="AX6" i="5"/>
  <c r="AY6" i="5" s="1"/>
  <c r="AV6" i="5"/>
  <c r="AW6" i="5" s="1"/>
  <c r="AQ6" i="5"/>
  <c r="AP6" i="5"/>
  <c r="AN6" i="5"/>
  <c r="AO6" i="5" s="1"/>
  <c r="AL6" i="5"/>
  <c r="AM6" i="5" s="1"/>
  <c r="AI6" i="5"/>
  <c r="AH6" i="5"/>
  <c r="AF6" i="5"/>
  <c r="AG6" i="5" s="1"/>
  <c r="AD6" i="5"/>
  <c r="AE6" i="5" s="1"/>
  <c r="Z6" i="5"/>
  <c r="AA6" i="5" s="1"/>
  <c r="Y6" i="5"/>
  <c r="X6" i="5"/>
  <c r="V6" i="5"/>
  <c r="W6" i="5" s="1"/>
  <c r="O6" i="5"/>
  <c r="Q6" i="5" s="1"/>
  <c r="N6" i="5"/>
  <c r="S6" i="5" s="1"/>
  <c r="M6" i="5"/>
  <c r="L6" i="5"/>
  <c r="K6" i="5"/>
  <c r="P6" i="5" s="1"/>
  <c r="D6" i="5"/>
  <c r="R5" i="5"/>
  <c r="O5" i="5"/>
  <c r="P5" i="5" s="1"/>
  <c r="N5" i="5"/>
  <c r="M5" i="5"/>
  <c r="L5" i="5"/>
  <c r="Q5" i="5" s="1"/>
  <c r="K5" i="5"/>
  <c r="D5" i="5"/>
  <c r="DA4" i="5"/>
  <c r="CZ4" i="5"/>
  <c r="CV4" i="5"/>
  <c r="CT4" i="5"/>
  <c r="CR4" i="5"/>
  <c r="CQ4" i="5"/>
  <c r="CP4" i="5"/>
  <c r="CL4" i="5"/>
  <c r="CK4" i="5"/>
  <c r="CJ4" i="5"/>
  <c r="CH4" i="5"/>
  <c r="CD4" i="5"/>
  <c r="CB4" i="5"/>
  <c r="CA4" i="5"/>
  <c r="BZ4" i="5"/>
  <c r="BX4" i="5"/>
  <c r="BU4" i="5"/>
  <c r="BT4" i="5"/>
  <c r="BR4" i="5"/>
  <c r="BQ4" i="5"/>
  <c r="BP4" i="5"/>
  <c r="BN4" i="5"/>
  <c r="BL4" i="5"/>
  <c r="BK4" i="5"/>
  <c r="BJ4" i="5"/>
  <c r="BH4" i="5"/>
  <c r="BF4" i="5"/>
  <c r="BB4" i="5"/>
  <c r="BA4" i="5"/>
  <c r="AZ4" i="5"/>
  <c r="AV4" i="5"/>
  <c r="AT4" i="5"/>
  <c r="AR4" i="5"/>
  <c r="AP4" i="5"/>
  <c r="AK4" i="5"/>
  <c r="AJ4" i="5"/>
  <c r="AH4" i="5"/>
  <c r="AF4" i="5"/>
  <c r="AB4" i="5"/>
  <c r="Z4" i="5"/>
  <c r="X4" i="5"/>
  <c r="V4" i="5"/>
  <c r="Q4" i="5"/>
  <c r="P4" i="5"/>
  <c r="O4" i="5"/>
  <c r="S4" i="5" s="1"/>
  <c r="M4" i="5"/>
  <c r="R4" i="5" s="1"/>
  <c r="L4" i="5"/>
  <c r="K4" i="5"/>
  <c r="K28" i="5" s="1"/>
  <c r="K29" i="5" s="1"/>
  <c r="D4" i="5"/>
  <c r="O82" i="4"/>
  <c r="O81" i="4"/>
  <c r="O69" i="4"/>
  <c r="O68" i="4"/>
  <c r="O60" i="4"/>
  <c r="O85" i="4" s="1"/>
  <c r="O88" i="4" s="1"/>
  <c r="P42" i="4"/>
  <c r="P62" i="4" s="1"/>
  <c r="O41" i="4"/>
  <c r="O44" i="4" s="1"/>
  <c r="N40" i="4"/>
  <c r="N59" i="4" s="1"/>
  <c r="Q39" i="4"/>
  <c r="U38" i="4"/>
  <c r="S38" i="4"/>
  <c r="M38" i="4"/>
  <c r="R38" i="4" s="1"/>
  <c r="L38" i="4"/>
  <c r="F27" i="5" s="1"/>
  <c r="K38" i="4"/>
  <c r="E27" i="5" s="1"/>
  <c r="I38" i="4"/>
  <c r="C27" i="5" s="1"/>
  <c r="G38" i="4"/>
  <c r="H38" i="4" s="1"/>
  <c r="E38" i="4"/>
  <c r="U37" i="4"/>
  <c r="S37" i="4"/>
  <c r="M37" i="4"/>
  <c r="R37" i="4" s="1"/>
  <c r="L37" i="4"/>
  <c r="F26" i="5" s="1"/>
  <c r="K37" i="4"/>
  <c r="E26" i="5" s="1"/>
  <c r="I37" i="4"/>
  <c r="C26" i="5" s="1"/>
  <c r="E37" i="4"/>
  <c r="G37" i="4" s="1"/>
  <c r="H37" i="4" s="1"/>
  <c r="U36" i="4"/>
  <c r="S36" i="4"/>
  <c r="R36" i="4"/>
  <c r="M36" i="4"/>
  <c r="L36" i="4"/>
  <c r="F25" i="5" s="1"/>
  <c r="K36" i="4"/>
  <c r="E25" i="5" s="1"/>
  <c r="I36" i="4"/>
  <c r="C25" i="5" s="1"/>
  <c r="G36" i="4"/>
  <c r="H36" i="4" s="1"/>
  <c r="E36" i="4"/>
  <c r="U35" i="4"/>
  <c r="S35" i="4"/>
  <c r="R35" i="4"/>
  <c r="M35" i="4"/>
  <c r="L35" i="4"/>
  <c r="F24" i="5" s="1"/>
  <c r="K35" i="4"/>
  <c r="E24" i="5" s="1"/>
  <c r="I35" i="4"/>
  <c r="C24" i="5" s="1"/>
  <c r="F35" i="4"/>
  <c r="E35" i="4"/>
  <c r="G35" i="4" s="1"/>
  <c r="H35" i="4" s="1"/>
  <c r="U34" i="4"/>
  <c r="S34" i="4"/>
  <c r="M34" i="4"/>
  <c r="R34" i="4" s="1"/>
  <c r="L34" i="4"/>
  <c r="F23" i="5" s="1"/>
  <c r="K34" i="4"/>
  <c r="E23" i="5" s="1"/>
  <c r="I34" i="4"/>
  <c r="C23" i="5" s="1"/>
  <c r="F34" i="4"/>
  <c r="E34" i="4"/>
  <c r="G34" i="4" s="1"/>
  <c r="H34" i="4" s="1"/>
  <c r="C34" i="4"/>
  <c r="U33" i="4"/>
  <c r="S33" i="4"/>
  <c r="R33" i="4"/>
  <c r="M33" i="4"/>
  <c r="L33" i="4"/>
  <c r="F22" i="5" s="1"/>
  <c r="K33" i="4"/>
  <c r="E22" i="5" s="1"/>
  <c r="I33" i="4"/>
  <c r="C22" i="5" s="1"/>
  <c r="E33" i="4"/>
  <c r="G33" i="4" s="1"/>
  <c r="H33" i="4" s="1"/>
  <c r="D33" i="4"/>
  <c r="Q30" i="4"/>
  <c r="U29" i="4"/>
  <c r="S29" i="4"/>
  <c r="R29" i="4"/>
  <c r="M29" i="4"/>
  <c r="L29" i="4"/>
  <c r="F21" i="5" s="1"/>
  <c r="K29" i="4"/>
  <c r="E21" i="5" s="1"/>
  <c r="I29" i="4"/>
  <c r="C21" i="5" s="1"/>
  <c r="G29" i="4"/>
  <c r="H29" i="4" s="1"/>
  <c r="U28" i="4"/>
  <c r="S28" i="4"/>
  <c r="M28" i="4"/>
  <c r="R28" i="4" s="1"/>
  <c r="L28" i="4"/>
  <c r="F20" i="5" s="1"/>
  <c r="K28" i="4"/>
  <c r="E20" i="5" s="1"/>
  <c r="I28" i="4"/>
  <c r="C20" i="5" s="1"/>
  <c r="G28" i="4"/>
  <c r="H28" i="4" s="1"/>
  <c r="F28" i="4"/>
  <c r="E28" i="4"/>
  <c r="U27" i="4"/>
  <c r="S27" i="4"/>
  <c r="R27" i="4"/>
  <c r="M27" i="4"/>
  <c r="L27" i="4"/>
  <c r="F19" i="5" s="1"/>
  <c r="K27" i="4"/>
  <c r="E19" i="5" s="1"/>
  <c r="I27" i="4"/>
  <c r="C19" i="5" s="1"/>
  <c r="F27" i="4"/>
  <c r="E27" i="4"/>
  <c r="G27" i="4" s="1"/>
  <c r="H27" i="4" s="1"/>
  <c r="U26" i="4"/>
  <c r="S26" i="4"/>
  <c r="M26" i="4"/>
  <c r="R26" i="4" s="1"/>
  <c r="L26" i="4"/>
  <c r="F18" i="5" s="1"/>
  <c r="K26" i="4"/>
  <c r="E18" i="5" s="1"/>
  <c r="I26" i="4"/>
  <c r="C18" i="5" s="1"/>
  <c r="E26" i="4"/>
  <c r="G26" i="4" s="1"/>
  <c r="H26" i="4" s="1"/>
  <c r="U25" i="4"/>
  <c r="S25" i="4"/>
  <c r="M25" i="4"/>
  <c r="R25" i="4" s="1"/>
  <c r="L25" i="4"/>
  <c r="F17" i="5" s="1"/>
  <c r="K25" i="4"/>
  <c r="E17" i="5" s="1"/>
  <c r="I25" i="4"/>
  <c r="C17" i="5" s="1"/>
  <c r="G25" i="4"/>
  <c r="H25" i="4" s="1"/>
  <c r="E25" i="4"/>
  <c r="C25" i="4"/>
  <c r="U24" i="4"/>
  <c r="S24" i="4"/>
  <c r="M24" i="4"/>
  <c r="R24" i="4" s="1"/>
  <c r="L24" i="4"/>
  <c r="F16" i="5" s="1"/>
  <c r="K24" i="4"/>
  <c r="E16" i="5" s="1"/>
  <c r="I24" i="4"/>
  <c r="C16" i="5" s="1"/>
  <c r="E24" i="4"/>
  <c r="G24" i="4" s="1"/>
  <c r="H24" i="4" s="1"/>
  <c r="D24" i="4"/>
  <c r="Q21" i="4"/>
  <c r="S20" i="4"/>
  <c r="M20" i="4"/>
  <c r="R20" i="4" s="1"/>
  <c r="L20" i="4"/>
  <c r="F15" i="5" s="1"/>
  <c r="K20" i="4"/>
  <c r="E15" i="5" s="1"/>
  <c r="I20" i="4"/>
  <c r="C15" i="5" s="1"/>
  <c r="G20" i="4"/>
  <c r="H20" i="4" s="1"/>
  <c r="E20" i="4"/>
  <c r="S19" i="4"/>
  <c r="M19" i="4"/>
  <c r="R19" i="4" s="1"/>
  <c r="L19" i="4"/>
  <c r="F14" i="5" s="1"/>
  <c r="K19" i="4"/>
  <c r="E14" i="5" s="1"/>
  <c r="I19" i="4"/>
  <c r="C14" i="5" s="1"/>
  <c r="E19" i="4"/>
  <c r="G19" i="4" s="1"/>
  <c r="H19" i="4" s="1"/>
  <c r="U18" i="4"/>
  <c r="S18" i="4"/>
  <c r="M18" i="4"/>
  <c r="R18" i="4" s="1"/>
  <c r="L18" i="4"/>
  <c r="F13" i="5" s="1"/>
  <c r="K18" i="4"/>
  <c r="E13" i="5" s="1"/>
  <c r="I18" i="4"/>
  <c r="C13" i="5" s="1"/>
  <c r="E18" i="4"/>
  <c r="G18" i="4" s="1"/>
  <c r="H18" i="4" s="1"/>
  <c r="U17" i="4"/>
  <c r="S17" i="4"/>
  <c r="M17" i="4"/>
  <c r="R17" i="4" s="1"/>
  <c r="L17" i="4"/>
  <c r="F12" i="5" s="1"/>
  <c r="K17" i="4"/>
  <c r="E12" i="5" s="1"/>
  <c r="I17" i="4"/>
  <c r="C12" i="5" s="1"/>
  <c r="G17" i="4"/>
  <c r="H17" i="4" s="1"/>
  <c r="E17" i="4"/>
  <c r="U16" i="4"/>
  <c r="S16" i="4"/>
  <c r="M16" i="4"/>
  <c r="R16" i="4" s="1"/>
  <c r="L16" i="4"/>
  <c r="F11" i="5" s="1"/>
  <c r="K16" i="4"/>
  <c r="E11" i="5" s="1"/>
  <c r="I16" i="4"/>
  <c r="C11" i="5" s="1"/>
  <c r="G16" i="4"/>
  <c r="H16" i="4" s="1"/>
  <c r="E16" i="4"/>
  <c r="C16" i="4"/>
  <c r="U15" i="4"/>
  <c r="S15" i="4"/>
  <c r="R15" i="4"/>
  <c r="M15" i="4"/>
  <c r="L15" i="4"/>
  <c r="F10" i="5" s="1"/>
  <c r="K15" i="4"/>
  <c r="E10" i="5" s="1"/>
  <c r="I15" i="4"/>
  <c r="C10" i="5" s="1"/>
  <c r="G15" i="4"/>
  <c r="H15" i="4" s="1"/>
  <c r="F15" i="4"/>
  <c r="E15" i="4"/>
  <c r="D15" i="4"/>
  <c r="Q12" i="4"/>
  <c r="Q43" i="4" s="1"/>
  <c r="M11" i="4"/>
  <c r="L11" i="4"/>
  <c r="F9" i="5" s="1"/>
  <c r="K11" i="4"/>
  <c r="E9" i="5" s="1"/>
  <c r="U10" i="4"/>
  <c r="S10" i="4"/>
  <c r="R10" i="4"/>
  <c r="M10" i="4"/>
  <c r="L10" i="4"/>
  <c r="F8" i="5" s="1"/>
  <c r="K10" i="4"/>
  <c r="E8" i="5" s="1"/>
  <c r="I10" i="4"/>
  <c r="C8" i="5" s="1"/>
  <c r="G10" i="4"/>
  <c r="H10" i="4" s="1"/>
  <c r="F10" i="4"/>
  <c r="E10" i="4"/>
  <c r="U9" i="4"/>
  <c r="S9" i="4"/>
  <c r="M9" i="4"/>
  <c r="R9" i="4" s="1"/>
  <c r="L9" i="4"/>
  <c r="F7" i="5" s="1"/>
  <c r="K9" i="4"/>
  <c r="E7" i="5" s="1"/>
  <c r="I9" i="4"/>
  <c r="C7" i="5" s="1"/>
  <c r="F9" i="4"/>
  <c r="E9" i="4"/>
  <c r="G9" i="4" s="1"/>
  <c r="H9" i="4" s="1"/>
  <c r="U8" i="4"/>
  <c r="S8" i="4"/>
  <c r="M8" i="4"/>
  <c r="R8" i="4" s="1"/>
  <c r="L8" i="4"/>
  <c r="F6" i="5" s="1"/>
  <c r="K8" i="4"/>
  <c r="E6" i="5" s="1"/>
  <c r="I8" i="4"/>
  <c r="C6" i="5" s="1"/>
  <c r="E8" i="4"/>
  <c r="G8" i="4" s="1"/>
  <c r="H8" i="4" s="1"/>
  <c r="U7" i="4"/>
  <c r="S7" i="4"/>
  <c r="M7" i="4"/>
  <c r="R7" i="4" s="1"/>
  <c r="L7" i="4"/>
  <c r="F5" i="5" s="1"/>
  <c r="K7" i="4"/>
  <c r="E5" i="5" s="1"/>
  <c r="I7" i="4"/>
  <c r="C5" i="5" s="1"/>
  <c r="G7" i="4"/>
  <c r="H7" i="4" s="1"/>
  <c r="E7" i="4"/>
  <c r="U6" i="4"/>
  <c r="S6" i="4"/>
  <c r="S46" i="4" s="1"/>
  <c r="M6" i="4"/>
  <c r="R6" i="4" s="1"/>
  <c r="L6" i="4"/>
  <c r="F4" i="5" s="1"/>
  <c r="K6" i="4"/>
  <c r="E4" i="5" s="1"/>
  <c r="I6" i="4"/>
  <c r="I42" i="4" s="1"/>
  <c r="G6" i="4"/>
  <c r="E6" i="4"/>
  <c r="D6" i="4"/>
  <c r="D44" i="4" s="1"/>
  <c r="C6" i="4"/>
  <c r="G47" i="3"/>
  <c r="D45" i="3"/>
  <c r="E44" i="3"/>
  <c r="E45" i="3" s="1"/>
  <c r="D44" i="3"/>
  <c r="D43" i="3"/>
  <c r="D46" i="3" s="1"/>
  <c r="G38" i="3"/>
  <c r="F38" i="3"/>
  <c r="F38" i="4" s="1"/>
  <c r="G37" i="3"/>
  <c r="F37" i="3"/>
  <c r="F37" i="4" s="1"/>
  <c r="G36" i="3"/>
  <c r="F36" i="3"/>
  <c r="F36" i="4" s="1"/>
  <c r="G35" i="3"/>
  <c r="F35" i="3"/>
  <c r="G34" i="3"/>
  <c r="F34" i="3"/>
  <c r="G33" i="3"/>
  <c r="F33" i="3"/>
  <c r="F33" i="4" s="1"/>
  <c r="G29" i="3"/>
  <c r="F29" i="3"/>
  <c r="G28" i="3"/>
  <c r="F28" i="3"/>
  <c r="G27" i="3"/>
  <c r="F27" i="3"/>
  <c r="G26" i="3"/>
  <c r="F26" i="3"/>
  <c r="F26" i="4" s="1"/>
  <c r="G25" i="3"/>
  <c r="F25" i="3"/>
  <c r="F25" i="4" s="1"/>
  <c r="G24" i="3"/>
  <c r="F24" i="3"/>
  <c r="F24" i="4" s="1"/>
  <c r="G20" i="3"/>
  <c r="F20" i="3"/>
  <c r="F20" i="4" s="1"/>
  <c r="G19" i="3"/>
  <c r="F19" i="3"/>
  <c r="F19" i="4" s="1"/>
  <c r="G18" i="3"/>
  <c r="F18" i="3"/>
  <c r="F18" i="4" s="1"/>
  <c r="G17" i="3"/>
  <c r="F17" i="3"/>
  <c r="F17" i="4" s="1"/>
  <c r="G16" i="3"/>
  <c r="F16" i="3"/>
  <c r="F16" i="4" s="1"/>
  <c r="G15" i="3"/>
  <c r="F15" i="3"/>
  <c r="G11" i="3"/>
  <c r="F11" i="3"/>
  <c r="G10" i="3"/>
  <c r="F10" i="3"/>
  <c r="G9" i="3"/>
  <c r="F9" i="3"/>
  <c r="G8" i="3"/>
  <c r="F8" i="3"/>
  <c r="F8" i="4" s="1"/>
  <c r="G7" i="3"/>
  <c r="G45" i="3" s="1"/>
  <c r="F7" i="3"/>
  <c r="F7" i="4" s="1"/>
  <c r="G6" i="3"/>
  <c r="G46" i="3" s="1"/>
  <c r="F6" i="3"/>
  <c r="F6" i="4" s="1"/>
  <c r="R28" i="5" l="1"/>
  <c r="R29" i="5" s="1"/>
  <c r="G44" i="4"/>
  <c r="Q63" i="4"/>
  <c r="Q77" i="4"/>
  <c r="Q72" i="4"/>
  <c r="Q54" i="4"/>
  <c r="Q87" i="4" s="1"/>
  <c r="Q88" i="4" s="1"/>
  <c r="Q44" i="4"/>
  <c r="G44" i="3"/>
  <c r="S40" i="4"/>
  <c r="N44" i="4"/>
  <c r="N51" i="4"/>
  <c r="AA4" i="5"/>
  <c r="BG4" i="5"/>
  <c r="CZ5" i="5"/>
  <c r="DA5" i="5" s="1"/>
  <c r="DA28" i="5" s="1"/>
  <c r="DA29" i="5" s="1"/>
  <c r="DA30" i="5" s="1"/>
  <c r="CH5" i="5"/>
  <c r="CI5" i="5" s="1"/>
  <c r="BP5" i="5"/>
  <c r="BQ5" i="5" s="1"/>
  <c r="BQ28" i="5" s="1"/>
  <c r="BQ29" i="5" s="1"/>
  <c r="BQ30" i="5" s="1"/>
  <c r="BF5" i="5"/>
  <c r="BG5" i="5" s="1"/>
  <c r="AN5" i="5"/>
  <c r="AO5" i="5" s="1"/>
  <c r="V5" i="5"/>
  <c r="W5" i="5" s="1"/>
  <c r="CL5" i="5"/>
  <c r="CM5" i="5" s="1"/>
  <c r="CB5" i="5"/>
  <c r="CC5" i="5" s="1"/>
  <c r="BR5" i="5"/>
  <c r="BS5" i="5" s="1"/>
  <c r="BH5" i="5"/>
  <c r="BI5" i="5" s="1"/>
  <c r="AV5" i="5"/>
  <c r="AW5" i="5" s="1"/>
  <c r="AL5" i="5"/>
  <c r="AM5" i="5" s="1"/>
  <c r="AB5" i="5"/>
  <c r="AC5" i="5" s="1"/>
  <c r="AD5" i="5"/>
  <c r="AE5" i="5" s="1"/>
  <c r="AP5" i="5"/>
  <c r="AQ5" i="5" s="1"/>
  <c r="BB5" i="5"/>
  <c r="BC5" i="5" s="1"/>
  <c r="BZ5" i="5"/>
  <c r="CA5" i="5" s="1"/>
  <c r="CX5" i="5"/>
  <c r="CY5" i="5" s="1"/>
  <c r="Q12" i="5"/>
  <c r="S12" i="5"/>
  <c r="R12" i="5"/>
  <c r="G41" i="4"/>
  <c r="S42" i="4"/>
  <c r="P44" i="4"/>
  <c r="N52" i="4"/>
  <c r="C4" i="5"/>
  <c r="AC4" i="5"/>
  <c r="AW4" i="5"/>
  <c r="CM4" i="5"/>
  <c r="CW4" i="5"/>
  <c r="T5" i="5"/>
  <c r="U5" i="5" s="1"/>
  <c r="AF5" i="5"/>
  <c r="AG5" i="5" s="1"/>
  <c r="AR5" i="5"/>
  <c r="AS5" i="5" s="1"/>
  <c r="BN5" i="5"/>
  <c r="BO5" i="5" s="1"/>
  <c r="CN5" i="5"/>
  <c r="CO5" i="5" s="1"/>
  <c r="P7" i="5"/>
  <c r="P28" i="5" s="1"/>
  <c r="P29" i="5" s="1"/>
  <c r="P12" i="5"/>
  <c r="H6" i="4"/>
  <c r="I41" i="4"/>
  <c r="G43" i="4"/>
  <c r="N53" i="4"/>
  <c r="N70" i="4"/>
  <c r="DB4" i="5"/>
  <c r="DD4" i="5"/>
  <c r="CX4" i="5"/>
  <c r="CF4" i="5"/>
  <c r="BV4" i="5"/>
  <c r="BD4" i="5"/>
  <c r="AL4" i="5"/>
  <c r="T4" i="5"/>
  <c r="AD4" i="5"/>
  <c r="AN4" i="5"/>
  <c r="AX4" i="5"/>
  <c r="BI4" i="5"/>
  <c r="BS4" i="5"/>
  <c r="CC4" i="5"/>
  <c r="CN4" i="5"/>
  <c r="BD5" i="5"/>
  <c r="BE5" i="5" s="1"/>
  <c r="DB7" i="5"/>
  <c r="DC7" i="5" s="1"/>
  <c r="CJ7" i="5"/>
  <c r="CK7" i="5" s="1"/>
  <c r="BR7" i="5"/>
  <c r="BS7" i="5" s="1"/>
  <c r="BH7" i="5"/>
  <c r="BI7" i="5" s="1"/>
  <c r="AP7" i="5"/>
  <c r="AQ7" i="5" s="1"/>
  <c r="X7" i="5"/>
  <c r="Y7" i="5" s="1"/>
  <c r="CR7" i="5"/>
  <c r="CS7" i="5" s="1"/>
  <c r="BZ7" i="5"/>
  <c r="CA7" i="5" s="1"/>
  <c r="BP7" i="5"/>
  <c r="BQ7" i="5" s="1"/>
  <c r="CP7" i="5"/>
  <c r="CQ7" i="5" s="1"/>
  <c r="CD7" i="5"/>
  <c r="CE7" i="5" s="1"/>
  <c r="BF7" i="5"/>
  <c r="BG7" i="5" s="1"/>
  <c r="AV7" i="5"/>
  <c r="AW7" i="5" s="1"/>
  <c r="AL7" i="5"/>
  <c r="CH7" i="5"/>
  <c r="CI7" i="5" s="1"/>
  <c r="BV7" i="5"/>
  <c r="BW7" i="5" s="1"/>
  <c r="AZ7" i="5"/>
  <c r="BA7" i="5" s="1"/>
  <c r="T7" i="5"/>
  <c r="U7" i="5" s="1"/>
  <c r="AF7" i="5"/>
  <c r="AG7" i="5" s="1"/>
  <c r="AT7" i="5"/>
  <c r="AU7" i="5" s="1"/>
  <c r="DD7" i="5"/>
  <c r="DE7" i="5" s="1"/>
  <c r="AV17" i="5"/>
  <c r="AW17" i="5" s="1"/>
  <c r="G43" i="3"/>
  <c r="I43" i="4"/>
  <c r="S44" i="4"/>
  <c r="N71" i="4"/>
  <c r="CE4" i="5"/>
  <c r="AH5" i="5"/>
  <c r="AI5" i="5" s="1"/>
  <c r="AT5" i="5"/>
  <c r="AU5" i="5" s="1"/>
  <c r="CD5" i="5"/>
  <c r="CE5" i="5" s="1"/>
  <c r="CP5" i="5"/>
  <c r="CQ5" i="5" s="1"/>
  <c r="DB5" i="5"/>
  <c r="DC5" i="5" s="1"/>
  <c r="R6" i="5"/>
  <c r="S8" i="5"/>
  <c r="S28" i="5" s="1"/>
  <c r="S29" i="5" s="1"/>
  <c r="P8" i="5"/>
  <c r="DD12" i="5"/>
  <c r="DE12" i="5" s="1"/>
  <c r="CV12" i="5"/>
  <c r="CW12" i="5" s="1"/>
  <c r="CN12" i="5"/>
  <c r="CO12" i="5" s="1"/>
  <c r="CF12" i="5"/>
  <c r="CG12" i="5" s="1"/>
  <c r="BX12" i="5"/>
  <c r="BY12" i="5" s="1"/>
  <c r="BP12" i="5"/>
  <c r="BQ12" i="5" s="1"/>
  <c r="BH12" i="5"/>
  <c r="BI12" i="5" s="1"/>
  <c r="AZ12" i="5"/>
  <c r="BA12" i="5" s="1"/>
  <c r="AR12" i="5"/>
  <c r="AS12" i="5" s="1"/>
  <c r="AJ12" i="5"/>
  <c r="AK12" i="5" s="1"/>
  <c r="AB12" i="5"/>
  <c r="AC12" i="5" s="1"/>
  <c r="T12" i="5"/>
  <c r="U12" i="5" s="1"/>
  <c r="CZ12" i="5"/>
  <c r="DA12" i="5" s="1"/>
  <c r="CH12" i="5"/>
  <c r="CI12" i="5" s="1"/>
  <c r="BF12" i="5"/>
  <c r="BG12" i="5" s="1"/>
  <c r="AN12" i="5"/>
  <c r="AO12" i="5" s="1"/>
  <c r="V12" i="5"/>
  <c r="W12" i="5" s="1"/>
  <c r="CL12" i="5"/>
  <c r="CM12" i="5" s="1"/>
  <c r="BT12" i="5"/>
  <c r="BU12" i="5" s="1"/>
  <c r="BB12" i="5"/>
  <c r="BC12" i="5" s="1"/>
  <c r="Z12" i="5"/>
  <c r="AA12" i="5" s="1"/>
  <c r="CB12" i="5"/>
  <c r="CC12" i="5" s="1"/>
  <c r="BD12" i="5"/>
  <c r="BE12" i="5" s="1"/>
  <c r="AF12" i="5"/>
  <c r="AG12" i="5" s="1"/>
  <c r="CT12" i="5"/>
  <c r="CU12" i="5" s="1"/>
  <c r="BV12" i="5"/>
  <c r="BW12" i="5" s="1"/>
  <c r="BJ12" i="5"/>
  <c r="BK12" i="5" s="1"/>
  <c r="AX12" i="5"/>
  <c r="AY12" i="5" s="1"/>
  <c r="AL12" i="5"/>
  <c r="AM12" i="5" s="1"/>
  <c r="AV12" i="5"/>
  <c r="AW12" i="5" s="1"/>
  <c r="X12" i="5"/>
  <c r="Y12" i="5" s="1"/>
  <c r="CR12" i="5"/>
  <c r="BZ12" i="5"/>
  <c r="CA12" i="5" s="1"/>
  <c r="AT12" i="5"/>
  <c r="AU12" i="5" s="1"/>
  <c r="CX12" i="5"/>
  <c r="CY12" i="5" s="1"/>
  <c r="CD12" i="5"/>
  <c r="CE12" i="5" s="1"/>
  <c r="BL12" i="5"/>
  <c r="BM12" i="5" s="1"/>
  <c r="AP12" i="5"/>
  <c r="AQ12" i="5" s="1"/>
  <c r="AX17" i="5"/>
  <c r="AY17" i="5" s="1"/>
  <c r="S41" i="4"/>
  <c r="D45" i="4"/>
  <c r="AQ4" i="5"/>
  <c r="X5" i="5"/>
  <c r="Y5" i="5" s="1"/>
  <c r="AJ5" i="5"/>
  <c r="AK5" i="5" s="1"/>
  <c r="BT5" i="5"/>
  <c r="BU5" i="5" s="1"/>
  <c r="BU28" i="5" s="1"/>
  <c r="BU29" i="5" s="1"/>
  <c r="BU30" i="5" s="1"/>
  <c r="CF5" i="5"/>
  <c r="CG5" i="5" s="1"/>
  <c r="CR5" i="5"/>
  <c r="CS5" i="5" s="1"/>
  <c r="DD5" i="5"/>
  <c r="DE5" i="5" s="1"/>
  <c r="G40" i="4"/>
  <c r="D42" i="4"/>
  <c r="S43" i="4"/>
  <c r="S45" i="4"/>
  <c r="L28" i="5"/>
  <c r="L29" i="5" s="1"/>
  <c r="W4" i="5"/>
  <c r="AG4" i="5"/>
  <c r="BM4" i="5"/>
  <c r="N28" i="5"/>
  <c r="N29" i="5" s="1"/>
  <c r="S5" i="5"/>
  <c r="AX5" i="5"/>
  <c r="AY5" i="5" s="1"/>
  <c r="BJ5" i="5"/>
  <c r="BK5" i="5" s="1"/>
  <c r="I40" i="4"/>
  <c r="G42" i="4"/>
  <c r="P61" i="4"/>
  <c r="P79" i="4"/>
  <c r="M28" i="5"/>
  <c r="M29" i="5" s="1"/>
  <c r="AI4" i="5"/>
  <c r="AS4" i="5"/>
  <c r="BC4" i="5"/>
  <c r="BO4" i="5"/>
  <c r="BY4" i="5"/>
  <c r="CI4" i="5"/>
  <c r="CS4" i="5"/>
  <c r="Z5" i="5"/>
  <c r="Z28" i="5" s="1"/>
  <c r="AA11" i="5" s="1"/>
  <c r="AZ5" i="5"/>
  <c r="BA5" i="5" s="1"/>
  <c r="BV5" i="5"/>
  <c r="BW5" i="5" s="1"/>
  <c r="CT5" i="5"/>
  <c r="CU5" i="5" s="1"/>
  <c r="DB17" i="5"/>
  <c r="DC17" i="5" s="1"/>
  <c r="CR17" i="5"/>
  <c r="CS17" i="5" s="1"/>
  <c r="BZ17" i="5"/>
  <c r="CA17" i="5" s="1"/>
  <c r="BH17" i="5"/>
  <c r="BI17" i="5" s="1"/>
  <c r="AP17" i="5"/>
  <c r="AQ17" i="5" s="1"/>
  <c r="AF17" i="5"/>
  <c r="AG17" i="5" s="1"/>
  <c r="CN17" i="5"/>
  <c r="CO17" i="5" s="1"/>
  <c r="BV17" i="5"/>
  <c r="BW17" i="5" s="1"/>
  <c r="BL17" i="5"/>
  <c r="BM17" i="5" s="1"/>
  <c r="AT17" i="5"/>
  <c r="AU17" i="5" s="1"/>
  <c r="AB17" i="5"/>
  <c r="AC17" i="5" s="1"/>
  <c r="DD17" i="5"/>
  <c r="DE17" i="5" s="1"/>
  <c r="CF17" i="5"/>
  <c r="CG17" i="5" s="1"/>
  <c r="V17" i="5"/>
  <c r="W17" i="5" s="1"/>
  <c r="BB17" i="5"/>
  <c r="BC17" i="5" s="1"/>
  <c r="AD17" i="5"/>
  <c r="AE17" i="5" s="1"/>
  <c r="CX17" i="5"/>
  <c r="CY17" i="5" s="1"/>
  <c r="CL17" i="5"/>
  <c r="CM17" i="5" s="1"/>
  <c r="BN17" i="5"/>
  <c r="BO17" i="5" s="1"/>
  <c r="AN17" i="5"/>
  <c r="AO17" i="5" s="1"/>
  <c r="CV17" i="5"/>
  <c r="CW17" i="5" s="1"/>
  <c r="CJ17" i="5"/>
  <c r="CK17" i="5" s="1"/>
  <c r="BX17" i="5"/>
  <c r="BY17" i="5" s="1"/>
  <c r="AZ17" i="5"/>
  <c r="BA17" i="5" s="1"/>
  <c r="CD17" i="5"/>
  <c r="CE17" i="5" s="1"/>
  <c r="BF17" i="5"/>
  <c r="BG17" i="5" s="1"/>
  <c r="AH17" i="5"/>
  <c r="AI17" i="5" s="1"/>
  <c r="BP17" i="5"/>
  <c r="BQ17" i="5" s="1"/>
  <c r="AR17" i="5"/>
  <c r="T17" i="5"/>
  <c r="U17" i="5" s="1"/>
  <c r="CH17" i="5"/>
  <c r="CI17" i="5" s="1"/>
  <c r="BJ17" i="5"/>
  <c r="BK17" i="5" s="1"/>
  <c r="AL17" i="5"/>
  <c r="AM17" i="5" s="1"/>
  <c r="Z17" i="5"/>
  <c r="AA17" i="5" s="1"/>
  <c r="BR17" i="5"/>
  <c r="BS17" i="5" s="1"/>
  <c r="CZ17" i="5"/>
  <c r="DA17" i="5" s="1"/>
  <c r="D43" i="4"/>
  <c r="N78" i="4"/>
  <c r="N50" i="4"/>
  <c r="N80" i="4"/>
  <c r="Y4" i="5"/>
  <c r="AU4" i="5"/>
  <c r="CU4" i="5"/>
  <c r="BL5" i="5"/>
  <c r="BM5" i="5" s="1"/>
  <c r="BX5" i="5"/>
  <c r="BY5" i="5" s="1"/>
  <c r="CJ5" i="5"/>
  <c r="CK5" i="5" s="1"/>
  <c r="CK28" i="5" s="1"/>
  <c r="CK29" i="5" s="1"/>
  <c r="CK30" i="5" s="1"/>
  <c r="CV5" i="5"/>
  <c r="CW5" i="5" s="1"/>
  <c r="CZ9" i="5"/>
  <c r="DA9" i="5" s="1"/>
  <c r="CH9" i="5"/>
  <c r="CI9" i="5" s="1"/>
  <c r="BP9" i="5"/>
  <c r="BQ9" i="5" s="1"/>
  <c r="AX9" i="5"/>
  <c r="AY9" i="5" s="1"/>
  <c r="AN9" i="5"/>
  <c r="AO9" i="5" s="1"/>
  <c r="CV9" i="5"/>
  <c r="CW9" i="5" s="1"/>
  <c r="CD9" i="5"/>
  <c r="CE9" i="5" s="1"/>
  <c r="BT9" i="5"/>
  <c r="BU9" i="5" s="1"/>
  <c r="BB9" i="5"/>
  <c r="BC9" i="5" s="1"/>
  <c r="AJ9" i="5"/>
  <c r="AK9" i="5" s="1"/>
  <c r="CX9" i="5"/>
  <c r="CY9" i="5" s="1"/>
  <c r="CL9" i="5"/>
  <c r="CM9" i="5" s="1"/>
  <c r="BZ9" i="5"/>
  <c r="CA9" i="5" s="1"/>
  <c r="BN9" i="5"/>
  <c r="BO9" i="5" s="1"/>
  <c r="DD9" i="5"/>
  <c r="DE9" i="5" s="1"/>
  <c r="CR9" i="5"/>
  <c r="CS9" i="5" s="1"/>
  <c r="CF9" i="5"/>
  <c r="CG9" i="5" s="1"/>
  <c r="BH9" i="5"/>
  <c r="BI9" i="5" s="1"/>
  <c r="X9" i="5"/>
  <c r="Y9" i="5" s="1"/>
  <c r="CP9" i="5"/>
  <c r="CQ9" i="5" s="1"/>
  <c r="BR9" i="5"/>
  <c r="BS9" i="5" s="1"/>
  <c r="BF9" i="5"/>
  <c r="BG9" i="5" s="1"/>
  <c r="AT9" i="5"/>
  <c r="AU9" i="5" s="1"/>
  <c r="AH9" i="5"/>
  <c r="AI9" i="5" s="1"/>
  <c r="V9" i="5"/>
  <c r="W9" i="5" s="1"/>
  <c r="CN9" i="5"/>
  <c r="CO9" i="5" s="1"/>
  <c r="BV9" i="5"/>
  <c r="BW9" i="5" s="1"/>
  <c r="AZ9" i="5"/>
  <c r="BA9" i="5" s="1"/>
  <c r="T9" i="5"/>
  <c r="U9" i="5" s="1"/>
  <c r="AP9" i="5"/>
  <c r="AQ9" i="5" s="1"/>
  <c r="Z9" i="5"/>
  <c r="AA9" i="5" s="1"/>
  <c r="AF9" i="5"/>
  <c r="AG9" i="5" s="1"/>
  <c r="BD9" i="5"/>
  <c r="BE9" i="5" s="1"/>
  <c r="DB12" i="5"/>
  <c r="DC12" i="5" s="1"/>
  <c r="R13" i="5"/>
  <c r="S13" i="5"/>
  <c r="BT17" i="5"/>
  <c r="BU17" i="5" s="1"/>
  <c r="CX14" i="5"/>
  <c r="CY14" i="5" s="1"/>
  <c r="CP14" i="5"/>
  <c r="CQ14" i="5" s="1"/>
  <c r="CH14" i="5"/>
  <c r="CI14" i="5" s="1"/>
  <c r="BZ14" i="5"/>
  <c r="CA14" i="5" s="1"/>
  <c r="BR14" i="5"/>
  <c r="BS14" i="5" s="1"/>
  <c r="BJ14" i="5"/>
  <c r="BK14" i="5" s="1"/>
  <c r="BB14" i="5"/>
  <c r="BC14" i="5" s="1"/>
  <c r="AT14" i="5"/>
  <c r="AU14" i="5" s="1"/>
  <c r="AL14" i="5"/>
  <c r="AM14" i="5" s="1"/>
  <c r="AD14" i="5"/>
  <c r="AE14" i="5" s="1"/>
  <c r="V14" i="5"/>
  <c r="W14" i="5" s="1"/>
  <c r="DB14" i="5"/>
  <c r="DC14" i="5" s="1"/>
  <c r="CJ14" i="5"/>
  <c r="CK14" i="5" s="1"/>
  <c r="BH14" i="5"/>
  <c r="BI14" i="5" s="1"/>
  <c r="AP14" i="5"/>
  <c r="AQ14" i="5" s="1"/>
  <c r="X14" i="5"/>
  <c r="Y14" i="5" s="1"/>
  <c r="CN14" i="5"/>
  <c r="CO14" i="5" s="1"/>
  <c r="BV14" i="5"/>
  <c r="BW14" i="5" s="1"/>
  <c r="BD14" i="5"/>
  <c r="BE14" i="5" s="1"/>
  <c r="AB14" i="5"/>
  <c r="AC14" i="5" s="1"/>
  <c r="CT14" i="5"/>
  <c r="AJ14" i="5"/>
  <c r="AK14" i="5" s="1"/>
  <c r="BP14" i="5"/>
  <c r="BQ14" i="5" s="1"/>
  <c r="AR14" i="5"/>
  <c r="AS14" i="5" s="1"/>
  <c r="AF14" i="5"/>
  <c r="AG14" i="5" s="1"/>
  <c r="T14" i="5"/>
  <c r="U14" i="5" s="1"/>
  <c r="CZ14" i="5"/>
  <c r="DA14" i="5" s="1"/>
  <c r="CB14" i="5"/>
  <c r="CC14" i="5" s="1"/>
  <c r="CL14" i="5"/>
  <c r="CM14" i="5" s="1"/>
  <c r="BN14" i="5"/>
  <c r="BO14" i="5" s="1"/>
  <c r="CP18" i="5"/>
  <c r="CQ18" i="5" s="1"/>
  <c r="BX18" i="5"/>
  <c r="BY18" i="5" s="1"/>
  <c r="BF18" i="5"/>
  <c r="BG18" i="5" s="1"/>
  <c r="AX18" i="5"/>
  <c r="AY18" i="5" s="1"/>
  <c r="AP18" i="5"/>
  <c r="AQ18" i="5" s="1"/>
  <c r="AH18" i="5"/>
  <c r="AI18" i="5" s="1"/>
  <c r="Z18" i="5"/>
  <c r="AA18" i="5" s="1"/>
  <c r="CJ18" i="5"/>
  <c r="CK18" i="5" s="1"/>
  <c r="BZ18" i="5"/>
  <c r="CA18" i="5" s="1"/>
  <c r="BP18" i="5"/>
  <c r="BQ18" i="5" s="1"/>
  <c r="AV18" i="5"/>
  <c r="AW18" i="5" s="1"/>
  <c r="AD18" i="5"/>
  <c r="AE18" i="5" s="1"/>
  <c r="DD18" i="5"/>
  <c r="DE18" i="5" s="1"/>
  <c r="CT18" i="5"/>
  <c r="CU18" i="5" s="1"/>
  <c r="BN18" i="5"/>
  <c r="BO18" i="5" s="1"/>
  <c r="BD18" i="5"/>
  <c r="BE18" i="5" s="1"/>
  <c r="AL18" i="5"/>
  <c r="AM18" i="5" s="1"/>
  <c r="T18" i="5"/>
  <c r="U18" i="5" s="1"/>
  <c r="CZ18" i="5"/>
  <c r="DA18" i="5" s="1"/>
  <c r="BT18" i="5"/>
  <c r="BU18" i="5" s="1"/>
  <c r="BJ18" i="5"/>
  <c r="BK18" i="5" s="1"/>
  <c r="AR18" i="5"/>
  <c r="AS18" i="5" s="1"/>
  <c r="CN18" i="5"/>
  <c r="CO18" i="5" s="1"/>
  <c r="BH18" i="5"/>
  <c r="BI18" i="5" s="1"/>
  <c r="CX18" i="5"/>
  <c r="CY18" i="5" s="1"/>
  <c r="CH18" i="5"/>
  <c r="CI18" i="5" s="1"/>
  <c r="BR18" i="5"/>
  <c r="BS18" i="5" s="1"/>
  <c r="BB18" i="5"/>
  <c r="BC18" i="5" s="1"/>
  <c r="AN18" i="5"/>
  <c r="AO18" i="5" s="1"/>
  <c r="X18" i="5"/>
  <c r="Y18" i="5" s="1"/>
  <c r="CF18" i="5"/>
  <c r="CG18" i="5" s="1"/>
  <c r="AZ18" i="5"/>
  <c r="BA18" i="5" s="1"/>
  <c r="CV18" i="5"/>
  <c r="CW18" i="5" s="1"/>
  <c r="CD18" i="5"/>
  <c r="CE18" i="5" s="1"/>
  <c r="BL18" i="5"/>
  <c r="BM18" i="5" s="1"/>
  <c r="AJ18" i="5"/>
  <c r="AK18" i="5" s="1"/>
  <c r="V18" i="5"/>
  <c r="W18" i="5" s="1"/>
  <c r="CL18" i="5"/>
  <c r="CM18" i="5" s="1"/>
  <c r="CX8" i="5"/>
  <c r="CY8" i="5" s="1"/>
  <c r="CP8" i="5"/>
  <c r="CQ8" i="5" s="1"/>
  <c r="CQ28" i="5" s="1"/>
  <c r="CQ29" i="5" s="1"/>
  <c r="CQ30" i="5" s="1"/>
  <c r="CH8" i="5"/>
  <c r="CI8" i="5" s="1"/>
  <c r="BZ8" i="5"/>
  <c r="CA8" i="5" s="1"/>
  <c r="BR8" i="5"/>
  <c r="BS8" i="5" s="1"/>
  <c r="BJ8" i="5"/>
  <c r="BK8" i="5" s="1"/>
  <c r="BB8" i="5"/>
  <c r="BC8" i="5" s="1"/>
  <c r="AT8" i="5"/>
  <c r="AU8" i="5" s="1"/>
  <c r="AL8" i="5"/>
  <c r="AM8" i="5" s="1"/>
  <c r="AD8" i="5"/>
  <c r="AE8" i="5" s="1"/>
  <c r="V8" i="5"/>
  <c r="W8" i="5" s="1"/>
  <c r="DB8" i="5"/>
  <c r="CT8" i="5"/>
  <c r="CU8" i="5" s="1"/>
  <c r="CL8" i="5"/>
  <c r="CM8" i="5" s="1"/>
  <c r="CD8" i="5"/>
  <c r="CE8" i="5" s="1"/>
  <c r="BV8" i="5"/>
  <c r="BW8" i="5" s="1"/>
  <c r="BN8" i="5"/>
  <c r="BO8" i="5" s="1"/>
  <c r="CJ8" i="5"/>
  <c r="CK8" i="5" s="1"/>
  <c r="AV8" i="5"/>
  <c r="AW8" i="5" s="1"/>
  <c r="T8" i="5"/>
  <c r="U8" i="5" s="1"/>
  <c r="DD8" i="5"/>
  <c r="DE8" i="5" s="1"/>
  <c r="BX8" i="5"/>
  <c r="BY8" i="5" s="1"/>
  <c r="BD8" i="5"/>
  <c r="BE8" i="5" s="1"/>
  <c r="AB8" i="5"/>
  <c r="AC8" i="5" s="1"/>
  <c r="AZ8" i="5"/>
  <c r="BA8" i="5" s="1"/>
  <c r="BL8" i="5"/>
  <c r="BM8" i="5" s="1"/>
  <c r="CB8" i="5"/>
  <c r="CC8" i="5" s="1"/>
  <c r="AN14" i="5"/>
  <c r="AO14" i="5" s="1"/>
  <c r="BL14" i="5"/>
  <c r="BM14" i="5" s="1"/>
  <c r="R16" i="5"/>
  <c r="AB18" i="5"/>
  <c r="S22" i="5"/>
  <c r="CV22" i="5"/>
  <c r="DD6" i="5"/>
  <c r="DE6" i="5" s="1"/>
  <c r="CV6" i="5"/>
  <c r="CW6" i="5" s="1"/>
  <c r="CN6" i="5"/>
  <c r="CO6" i="5" s="1"/>
  <c r="CF6" i="5"/>
  <c r="CG6" i="5" s="1"/>
  <c r="BX6" i="5"/>
  <c r="BY6" i="5" s="1"/>
  <c r="BP6" i="5"/>
  <c r="BQ6" i="5" s="1"/>
  <c r="BH6" i="5"/>
  <c r="BI6" i="5" s="1"/>
  <c r="AZ6" i="5"/>
  <c r="BA6" i="5" s="1"/>
  <c r="BA28" i="5" s="1"/>
  <c r="BA29" i="5" s="1"/>
  <c r="BA30" i="5" s="1"/>
  <c r="AR6" i="5"/>
  <c r="AS6" i="5" s="1"/>
  <c r="AJ6" i="5"/>
  <c r="AK6" i="5" s="1"/>
  <c r="AB6" i="5"/>
  <c r="T6" i="5"/>
  <c r="U6" i="5" s="1"/>
  <c r="CD6" i="5"/>
  <c r="CE6" i="5" s="1"/>
  <c r="BL6" i="5"/>
  <c r="BM6" i="5" s="1"/>
  <c r="AT6" i="5"/>
  <c r="AU6" i="5" s="1"/>
  <c r="BR6" i="5"/>
  <c r="BS6" i="5" s="1"/>
  <c r="CB6" i="5"/>
  <c r="CC6" i="5" s="1"/>
  <c r="CL6" i="5"/>
  <c r="CM6" i="5" s="1"/>
  <c r="CX6" i="5"/>
  <c r="CY6" i="5" s="1"/>
  <c r="X8" i="5"/>
  <c r="Y8" i="5" s="1"/>
  <c r="BH8" i="5"/>
  <c r="BI8" i="5" s="1"/>
  <c r="DB10" i="5"/>
  <c r="DC10" i="5" s="1"/>
  <c r="CT10" i="5"/>
  <c r="CU10" i="5" s="1"/>
  <c r="CL10" i="5"/>
  <c r="CM10" i="5" s="1"/>
  <c r="CD10" i="5"/>
  <c r="CE10" i="5" s="1"/>
  <c r="BV10" i="5"/>
  <c r="BW10" i="5" s="1"/>
  <c r="BN10" i="5"/>
  <c r="BO10" i="5" s="1"/>
  <c r="BF10" i="5"/>
  <c r="BG10" i="5" s="1"/>
  <c r="AX10" i="5"/>
  <c r="AY10" i="5" s="1"/>
  <c r="AP10" i="5"/>
  <c r="AQ10" i="5" s="1"/>
  <c r="AH10" i="5"/>
  <c r="AI10" i="5" s="1"/>
  <c r="Z10" i="5"/>
  <c r="AA10" i="5" s="1"/>
  <c r="CX10" i="5"/>
  <c r="CY10" i="5" s="1"/>
  <c r="CF10" i="5"/>
  <c r="CG10" i="5" s="1"/>
  <c r="BD10" i="5"/>
  <c r="BE10" i="5" s="1"/>
  <c r="AL10" i="5"/>
  <c r="AM10" i="5" s="1"/>
  <c r="T10" i="5"/>
  <c r="U10" i="5" s="1"/>
  <c r="CJ10" i="5"/>
  <c r="CK10" i="5" s="1"/>
  <c r="BR10" i="5"/>
  <c r="BS10" i="5" s="1"/>
  <c r="AZ10" i="5"/>
  <c r="BA10" i="5" s="1"/>
  <c r="X10" i="5"/>
  <c r="Y10" i="5" s="1"/>
  <c r="CP10" i="5"/>
  <c r="CQ10" i="5" s="1"/>
  <c r="AF10" i="5"/>
  <c r="AG10" i="5" s="1"/>
  <c r="CV10" i="5"/>
  <c r="CW10" i="5" s="1"/>
  <c r="BX10" i="5"/>
  <c r="BY10" i="5" s="1"/>
  <c r="CH10" i="5"/>
  <c r="CI10" i="5" s="1"/>
  <c r="BJ10" i="5"/>
  <c r="BK10" i="5" s="1"/>
  <c r="AJ10" i="5"/>
  <c r="AK10" i="5" s="1"/>
  <c r="P13" i="5"/>
  <c r="AH14" i="5"/>
  <c r="AI14" i="5" s="1"/>
  <c r="BF14" i="5"/>
  <c r="BG14" i="5" s="1"/>
  <c r="CD14" i="5"/>
  <c r="CE14" i="5" s="1"/>
  <c r="AT18" i="5"/>
  <c r="AU18" i="5" s="1"/>
  <c r="CX19" i="5"/>
  <c r="CY19" i="5" s="1"/>
  <c r="CP19" i="5"/>
  <c r="CQ19" i="5" s="1"/>
  <c r="CH19" i="5"/>
  <c r="CI19" i="5" s="1"/>
  <c r="BZ19" i="5"/>
  <c r="CA19" i="5" s="1"/>
  <c r="BR19" i="5"/>
  <c r="BS19" i="5" s="1"/>
  <c r="BJ19" i="5"/>
  <c r="BK19" i="5" s="1"/>
  <c r="BB19" i="5"/>
  <c r="BC19" i="5" s="1"/>
  <c r="AT19" i="5"/>
  <c r="AU19" i="5" s="1"/>
  <c r="DB19" i="5"/>
  <c r="DC19" i="5" s="1"/>
  <c r="CT19" i="5"/>
  <c r="CU19" i="5" s="1"/>
  <c r="CL19" i="5"/>
  <c r="CM19" i="5" s="1"/>
  <c r="CD19" i="5"/>
  <c r="CE19" i="5" s="1"/>
  <c r="BV19" i="5"/>
  <c r="BW19" i="5" s="1"/>
  <c r="BN19" i="5"/>
  <c r="BO19" i="5" s="1"/>
  <c r="BF19" i="5"/>
  <c r="BG19" i="5" s="1"/>
  <c r="AX19" i="5"/>
  <c r="AY19" i="5" s="1"/>
  <c r="AP19" i="5"/>
  <c r="AQ19" i="5" s="1"/>
  <c r="AH19" i="5"/>
  <c r="AI19" i="5" s="1"/>
  <c r="Z19" i="5"/>
  <c r="AA19" i="5" s="1"/>
  <c r="CV19" i="5"/>
  <c r="CW19" i="5" s="1"/>
  <c r="BP19" i="5"/>
  <c r="BQ19" i="5" s="1"/>
  <c r="AB19" i="5"/>
  <c r="AC19" i="5" s="1"/>
  <c r="AL19" i="5"/>
  <c r="AM19" i="5" s="1"/>
  <c r="DD19" i="5"/>
  <c r="DE19" i="5" s="1"/>
  <c r="CR19" i="5"/>
  <c r="CS19" i="5" s="1"/>
  <c r="CF19" i="5"/>
  <c r="CG19" i="5" s="1"/>
  <c r="BT19" i="5"/>
  <c r="BU19" i="5" s="1"/>
  <c r="BH19" i="5"/>
  <c r="BI19" i="5" s="1"/>
  <c r="AV19" i="5"/>
  <c r="AW19" i="5" s="1"/>
  <c r="AJ19" i="5"/>
  <c r="AK19" i="5" s="1"/>
  <c r="CZ19" i="5"/>
  <c r="DA19" i="5" s="1"/>
  <c r="CN19" i="5"/>
  <c r="CO19" i="5" s="1"/>
  <c r="CB19" i="5"/>
  <c r="CC19" i="5" s="1"/>
  <c r="AF19" i="5"/>
  <c r="AG19" i="5" s="1"/>
  <c r="V19" i="5"/>
  <c r="W19" i="5" s="1"/>
  <c r="T19" i="5"/>
  <c r="U19" i="5" s="1"/>
  <c r="AD19" i="5"/>
  <c r="AE19" i="5" s="1"/>
  <c r="BL19" i="5"/>
  <c r="BM19" i="5" s="1"/>
  <c r="AR19" i="5"/>
  <c r="AS19" i="5" s="1"/>
  <c r="X19" i="5"/>
  <c r="Y19" i="5" s="1"/>
  <c r="P16" i="5"/>
  <c r="Q11" i="5"/>
  <c r="Q28" i="5" s="1"/>
  <c r="Q29" i="5" s="1"/>
  <c r="CV13" i="5"/>
  <c r="CW13" i="5" s="1"/>
  <c r="CD13" i="5"/>
  <c r="CE13" i="5" s="1"/>
  <c r="BL13" i="5"/>
  <c r="BM13" i="5" s="1"/>
  <c r="AT13" i="5"/>
  <c r="AU13" i="5" s="1"/>
  <c r="AJ13" i="5"/>
  <c r="AK13" i="5" s="1"/>
  <c r="CR13" i="5"/>
  <c r="CS13" i="5" s="1"/>
  <c r="BZ13" i="5"/>
  <c r="CA13" i="5" s="1"/>
  <c r="BP13" i="5"/>
  <c r="BQ13" i="5" s="1"/>
  <c r="AX13" i="5"/>
  <c r="AY13" i="5" s="1"/>
  <c r="AF13" i="5"/>
  <c r="AG13" i="5" s="1"/>
  <c r="AD13" i="5"/>
  <c r="AE13" i="5" s="1"/>
  <c r="AP13" i="5"/>
  <c r="AQ13" i="5" s="1"/>
  <c r="BB13" i="5"/>
  <c r="BC13" i="5" s="1"/>
  <c r="BN13" i="5"/>
  <c r="BO13" i="5" s="1"/>
  <c r="CL13" i="5"/>
  <c r="CM13" i="5" s="1"/>
  <c r="P18" i="5"/>
  <c r="AH15" i="5"/>
  <c r="AI15" i="5" s="1"/>
  <c r="AZ15" i="5"/>
  <c r="BA15" i="5" s="1"/>
  <c r="BR15" i="5"/>
  <c r="BS15" i="5" s="1"/>
  <c r="CB15" i="5"/>
  <c r="CC15" i="5" s="1"/>
  <c r="CT15" i="5"/>
  <c r="CU15" i="5" s="1"/>
  <c r="CX23" i="5"/>
  <c r="CY23" i="5" s="1"/>
  <c r="AP23" i="5"/>
  <c r="AQ23" i="5" s="1"/>
  <c r="S20" i="5"/>
  <c r="CV20" i="5"/>
  <c r="CZ23" i="5"/>
  <c r="DA23" i="5" s="1"/>
  <c r="CR23" i="5"/>
  <c r="CS23" i="5" s="1"/>
  <c r="CJ23" i="5"/>
  <c r="CK23" i="5" s="1"/>
  <c r="CB23" i="5"/>
  <c r="CC23" i="5" s="1"/>
  <c r="BT23" i="5"/>
  <c r="BU23" i="5" s="1"/>
  <c r="BL23" i="5"/>
  <c r="BM23" i="5" s="1"/>
  <c r="BD23" i="5"/>
  <c r="BE23" i="5" s="1"/>
  <c r="AV23" i="5"/>
  <c r="AW23" i="5" s="1"/>
  <c r="AN23" i="5"/>
  <c r="AO23" i="5" s="1"/>
  <c r="AF23" i="5"/>
  <c r="AG23" i="5" s="1"/>
  <c r="X23" i="5"/>
  <c r="Y23" i="5" s="1"/>
  <c r="CV23" i="5"/>
  <c r="CW23" i="5" s="1"/>
  <c r="CD23" i="5"/>
  <c r="CE23" i="5" s="1"/>
  <c r="BB23" i="5"/>
  <c r="BC23" i="5" s="1"/>
  <c r="AJ23" i="5"/>
  <c r="AK23" i="5" s="1"/>
  <c r="AK28" i="5" s="1"/>
  <c r="AK29" i="5" s="1"/>
  <c r="AK30" i="5" s="1"/>
  <c r="CH23" i="5"/>
  <c r="CI23" i="5" s="1"/>
  <c r="BP23" i="5"/>
  <c r="BQ23" i="5" s="1"/>
  <c r="AX23" i="5"/>
  <c r="AY23" i="5" s="1"/>
  <c r="V23" i="5"/>
  <c r="BJ23" i="5"/>
  <c r="BK23" i="5" s="1"/>
  <c r="AL23" i="5"/>
  <c r="AM23" i="5" s="1"/>
  <c r="Z23" i="5"/>
  <c r="AA23" i="5" s="1"/>
  <c r="CT23" i="5"/>
  <c r="CU23" i="5" s="1"/>
  <c r="BV23" i="5"/>
  <c r="BW23" i="5" s="1"/>
  <c r="DD23" i="5"/>
  <c r="DE23" i="5" s="1"/>
  <c r="CF23" i="5"/>
  <c r="CG23" i="5" s="1"/>
  <c r="BH23" i="5"/>
  <c r="BI23" i="5" s="1"/>
  <c r="CP23" i="5"/>
  <c r="CQ23" i="5" s="1"/>
  <c r="BR23" i="5"/>
  <c r="BS23" i="5" s="1"/>
  <c r="BF23" i="5"/>
  <c r="BG23" i="5" s="1"/>
  <c r="AT23" i="5"/>
  <c r="AU23" i="5" s="1"/>
  <c r="AH23" i="5"/>
  <c r="AI23" i="5" s="1"/>
  <c r="DB23" i="5"/>
  <c r="DC23" i="5" s="1"/>
  <c r="AR23" i="5"/>
  <c r="AS23" i="5" s="1"/>
  <c r="T23" i="5"/>
  <c r="U23" i="5" s="1"/>
  <c r="AZ23" i="5"/>
  <c r="BA23" i="5" s="1"/>
  <c r="AH11" i="5"/>
  <c r="AI11" i="5" s="1"/>
  <c r="AR11" i="5"/>
  <c r="AS11" i="5" s="1"/>
  <c r="BJ11" i="5"/>
  <c r="BK11" i="5" s="1"/>
  <c r="CB11" i="5"/>
  <c r="CC11" i="5" s="1"/>
  <c r="CT11" i="5"/>
  <c r="CU11" i="5" s="1"/>
  <c r="T15" i="5"/>
  <c r="U15" i="5" s="1"/>
  <c r="AL15" i="5"/>
  <c r="AM15" i="5" s="1"/>
  <c r="AV15" i="5"/>
  <c r="AW15" i="5" s="1"/>
  <c r="BN15" i="5"/>
  <c r="BO15" i="5" s="1"/>
  <c r="CF15" i="5"/>
  <c r="CG15" i="5" s="1"/>
  <c r="Q16" i="5"/>
  <c r="P22" i="5"/>
  <c r="AB22" i="5"/>
  <c r="AC22" i="5" s="1"/>
  <c r="AX22" i="5"/>
  <c r="AY22" i="5" s="1"/>
  <c r="BH22" i="5"/>
  <c r="BI22" i="5" s="1"/>
  <c r="CD22" i="5"/>
  <c r="CE22" i="5" s="1"/>
  <c r="CN22" i="5"/>
  <c r="CO22" i="5" s="1"/>
  <c r="AJ24" i="5"/>
  <c r="AK24" i="5" s="1"/>
  <c r="AV24" i="5"/>
  <c r="AW24" i="5" s="1"/>
  <c r="BH24" i="5"/>
  <c r="BI24" i="5" s="1"/>
  <c r="BT24" i="5"/>
  <c r="BU24" i="5" s="1"/>
  <c r="CR24" i="5"/>
  <c r="X16" i="5"/>
  <c r="Y16" i="5" s="1"/>
  <c r="AF16" i="5"/>
  <c r="AG16" i="5" s="1"/>
  <c r="AN16" i="5"/>
  <c r="AO16" i="5" s="1"/>
  <c r="AV16" i="5"/>
  <c r="AW16" i="5" s="1"/>
  <c r="BD16" i="5"/>
  <c r="BE16" i="5" s="1"/>
  <c r="BL16" i="5"/>
  <c r="BM16" i="5" s="1"/>
  <c r="BT16" i="5"/>
  <c r="BU16" i="5" s="1"/>
  <c r="CB16" i="5"/>
  <c r="CC16" i="5" s="1"/>
  <c r="CJ16" i="5"/>
  <c r="CK16" i="5" s="1"/>
  <c r="CR16" i="5"/>
  <c r="CS16" i="5" s="1"/>
  <c r="Z20" i="5"/>
  <c r="AA20" i="5" s="1"/>
  <c r="AV20" i="5"/>
  <c r="AW20" i="5" s="1"/>
  <c r="BF20" i="5"/>
  <c r="BG20" i="5" s="1"/>
  <c r="CB20" i="5"/>
  <c r="CC20" i="5" s="1"/>
  <c r="AD22" i="5"/>
  <c r="AE22" i="5" s="1"/>
  <c r="AN22" i="5"/>
  <c r="AO22" i="5" s="1"/>
  <c r="BJ22" i="5"/>
  <c r="BK22" i="5" s="1"/>
  <c r="BT22" i="5"/>
  <c r="BU22" i="5" s="1"/>
  <c r="CP22" i="5"/>
  <c r="CQ22" i="5" s="1"/>
  <c r="Z24" i="5"/>
  <c r="AA24" i="5" s="1"/>
  <c r="AX24" i="5"/>
  <c r="AY24" i="5" s="1"/>
  <c r="BJ24" i="5"/>
  <c r="BK24" i="5" s="1"/>
  <c r="BV24" i="5"/>
  <c r="BW24" i="5" s="1"/>
  <c r="CH24" i="5"/>
  <c r="CI24" i="5" s="1"/>
  <c r="R23" i="5"/>
  <c r="BX24" i="5"/>
  <c r="BY24" i="5" s="1"/>
  <c r="CV24" i="5"/>
  <c r="CW24" i="5" s="1"/>
  <c r="P25" i="5"/>
  <c r="Q22" i="5"/>
  <c r="AB24" i="5"/>
  <c r="AC24" i="5" s="1"/>
  <c r="AN24" i="5"/>
  <c r="AO24" i="5" s="1"/>
  <c r="BL24" i="5"/>
  <c r="BM24" i="5" s="1"/>
  <c r="CT24" i="5"/>
  <c r="CU24" i="5" s="1"/>
  <c r="CJ24" i="5"/>
  <c r="CK24" i="5" s="1"/>
  <c r="BR24" i="5"/>
  <c r="BS24" i="5" s="1"/>
  <c r="AZ24" i="5"/>
  <c r="BA24" i="5" s="1"/>
  <c r="AH24" i="5"/>
  <c r="AI24" i="5" s="1"/>
  <c r="X24" i="5"/>
  <c r="Y24" i="5" s="1"/>
  <c r="CX24" i="5"/>
  <c r="CY24" i="5" s="1"/>
  <c r="CF24" i="5"/>
  <c r="CG24" i="5" s="1"/>
  <c r="BN24" i="5"/>
  <c r="BO24" i="5" s="1"/>
  <c r="BD24" i="5"/>
  <c r="BE24" i="5" s="1"/>
  <c r="AL24" i="5"/>
  <c r="AM24" i="5" s="1"/>
  <c r="T24" i="5"/>
  <c r="U24" i="5" s="1"/>
  <c r="AD24" i="5"/>
  <c r="AE24" i="5" s="1"/>
  <c r="AP24" i="5"/>
  <c r="AQ24" i="5" s="1"/>
  <c r="BB24" i="5"/>
  <c r="BC24" i="5" s="1"/>
  <c r="BZ24" i="5"/>
  <c r="CA24" i="5" s="1"/>
  <c r="R25" i="5"/>
  <c r="T21" i="5"/>
  <c r="U21" i="5" s="1"/>
  <c r="AB21" i="5"/>
  <c r="AC21" i="5" s="1"/>
  <c r="AJ21" i="5"/>
  <c r="AK21" i="5" s="1"/>
  <c r="AR21" i="5"/>
  <c r="AS21" i="5" s="1"/>
  <c r="AZ21" i="5"/>
  <c r="BA21" i="5" s="1"/>
  <c r="BH21" i="5"/>
  <c r="BI21" i="5" s="1"/>
  <c r="BP21" i="5"/>
  <c r="BQ21" i="5" s="1"/>
  <c r="BX21" i="5"/>
  <c r="BY21" i="5" s="1"/>
  <c r="CF21" i="5"/>
  <c r="CG21" i="5" s="1"/>
  <c r="CN21" i="5"/>
  <c r="CO21" i="5" s="1"/>
  <c r="CV21" i="5"/>
  <c r="CW21" i="5" s="1"/>
  <c r="DD21" i="5"/>
  <c r="DE21" i="5" s="1"/>
  <c r="X21" i="5"/>
  <c r="Y21" i="5" s="1"/>
  <c r="AF21" i="5"/>
  <c r="AG21" i="5" s="1"/>
  <c r="AN21" i="5"/>
  <c r="AO21" i="5" s="1"/>
  <c r="AV21" i="5"/>
  <c r="AW21" i="5" s="1"/>
  <c r="BD21" i="5"/>
  <c r="BE21" i="5" s="1"/>
  <c r="BL21" i="5"/>
  <c r="BM21" i="5" s="1"/>
  <c r="BT21" i="5"/>
  <c r="BU21" i="5" s="1"/>
  <c r="CB21" i="5"/>
  <c r="CC21" i="5" s="1"/>
  <c r="CJ21" i="5"/>
  <c r="CK21" i="5" s="1"/>
  <c r="CR21" i="5"/>
  <c r="CS21" i="5" s="1"/>
  <c r="V27" i="5"/>
  <c r="W27" i="5" s="1"/>
  <c r="AD27" i="5"/>
  <c r="AE27" i="5" s="1"/>
  <c r="AL27" i="5"/>
  <c r="AM27" i="5" s="1"/>
  <c r="AT27" i="5"/>
  <c r="AU27" i="5" s="1"/>
  <c r="BB27" i="5"/>
  <c r="BC27" i="5" s="1"/>
  <c r="BJ27" i="5"/>
  <c r="BK27" i="5" s="1"/>
  <c r="BR27" i="5"/>
  <c r="BS27" i="5" s="1"/>
  <c r="BZ27" i="5"/>
  <c r="CA27" i="5" s="1"/>
  <c r="CH27" i="5"/>
  <c r="CI27" i="5" s="1"/>
  <c r="CP27" i="5"/>
  <c r="CQ27" i="5" s="1"/>
  <c r="CX27" i="5"/>
  <c r="CY27" i="5" s="1"/>
  <c r="V26" i="5"/>
  <c r="W26" i="5" s="1"/>
  <c r="AD26" i="5"/>
  <c r="AE26" i="5" s="1"/>
  <c r="AL26" i="5"/>
  <c r="AM26" i="5" s="1"/>
  <c r="AT26" i="5"/>
  <c r="AU26" i="5" s="1"/>
  <c r="BB26" i="5"/>
  <c r="BC26" i="5" s="1"/>
  <c r="BJ26" i="5"/>
  <c r="BK26" i="5" s="1"/>
  <c r="BR26" i="5"/>
  <c r="BS26" i="5" s="1"/>
  <c r="BZ26" i="5"/>
  <c r="CH26" i="5"/>
  <c r="CI26" i="5" s="1"/>
  <c r="CP26" i="5"/>
  <c r="CQ26" i="5" s="1"/>
  <c r="CX26" i="5"/>
  <c r="CY26" i="5" s="1"/>
  <c r="V25" i="5"/>
  <c r="W25" i="5" s="1"/>
  <c r="AD25" i="5"/>
  <c r="AE25" i="5" s="1"/>
  <c r="AL25" i="5"/>
  <c r="AM25" i="5" s="1"/>
  <c r="AT25" i="5"/>
  <c r="AU25" i="5" s="1"/>
  <c r="BB25" i="5"/>
  <c r="BC25" i="5" s="1"/>
  <c r="BJ25" i="5"/>
  <c r="BK25" i="5" s="1"/>
  <c r="BR25" i="5"/>
  <c r="BS25" i="5" s="1"/>
  <c r="BZ25" i="5"/>
  <c r="CA25" i="5" s="1"/>
  <c r="CH25" i="5"/>
  <c r="CI25" i="5" s="1"/>
  <c r="CP25" i="5"/>
  <c r="CQ25" i="5" s="1"/>
  <c r="CX25" i="5"/>
  <c r="CY25" i="5" s="1"/>
  <c r="X27" i="5"/>
  <c r="Y27" i="5" s="1"/>
  <c r="AF27" i="5"/>
  <c r="AG27" i="5" s="1"/>
  <c r="AN27" i="5"/>
  <c r="AO27" i="5" s="1"/>
  <c r="AV27" i="5"/>
  <c r="AW27" i="5" s="1"/>
  <c r="BD27" i="5"/>
  <c r="BE27" i="5" s="1"/>
  <c r="BL27" i="5"/>
  <c r="BM27" i="5" s="1"/>
  <c r="BT27" i="5"/>
  <c r="BU27" i="5" s="1"/>
  <c r="CB27" i="5"/>
  <c r="CC27" i="5" s="1"/>
  <c r="CJ27" i="5"/>
  <c r="CK27" i="5" s="1"/>
  <c r="CR27" i="5"/>
  <c r="CS27" i="5" s="1"/>
  <c r="CZ27" i="5"/>
  <c r="DA27" i="5" s="1"/>
  <c r="X26" i="5"/>
  <c r="Y26" i="5" s="1"/>
  <c r="AF26" i="5"/>
  <c r="AG26" i="5" s="1"/>
  <c r="AN26" i="5"/>
  <c r="AO26" i="5" s="1"/>
  <c r="AV26" i="5"/>
  <c r="AW26" i="5" s="1"/>
  <c r="BD26" i="5"/>
  <c r="BE26" i="5" s="1"/>
  <c r="BL26" i="5"/>
  <c r="BM26" i="5" s="1"/>
  <c r="BT26" i="5"/>
  <c r="BU26" i="5" s="1"/>
  <c r="CB26" i="5"/>
  <c r="CC26" i="5" s="1"/>
  <c r="CJ26" i="5"/>
  <c r="CK26" i="5" s="1"/>
  <c r="CR26" i="5"/>
  <c r="CS26" i="5" s="1"/>
  <c r="X25" i="5"/>
  <c r="Y25" i="5" s="1"/>
  <c r="AF25" i="5"/>
  <c r="AG25" i="5" s="1"/>
  <c r="AN25" i="5"/>
  <c r="AO25" i="5" s="1"/>
  <c r="AV25" i="5"/>
  <c r="AW25" i="5" s="1"/>
  <c r="BD25" i="5"/>
  <c r="BE25" i="5" s="1"/>
  <c r="BL25" i="5"/>
  <c r="BM25" i="5" s="1"/>
  <c r="BT25" i="5"/>
  <c r="BU25" i="5" s="1"/>
  <c r="CB25" i="5"/>
  <c r="CC25" i="5" s="1"/>
  <c r="CJ25" i="5"/>
  <c r="CK25" i="5" s="1"/>
  <c r="CR25" i="5"/>
  <c r="CS25" i="5" s="1"/>
  <c r="CZ25" i="5"/>
  <c r="DA25" i="5" s="1"/>
  <c r="Z27" i="5"/>
  <c r="AA27" i="5" s="1"/>
  <c r="AH27" i="5"/>
  <c r="AI27" i="5" s="1"/>
  <c r="AP27" i="5"/>
  <c r="AQ27" i="5" s="1"/>
  <c r="AX27" i="5"/>
  <c r="AY27" i="5" s="1"/>
  <c r="BF27" i="5"/>
  <c r="BG27" i="5" s="1"/>
  <c r="BN27" i="5"/>
  <c r="BO27" i="5" s="1"/>
  <c r="BV27" i="5"/>
  <c r="BW27" i="5" s="1"/>
  <c r="CD27" i="5"/>
  <c r="CE27" i="5" s="1"/>
  <c r="CL27" i="5"/>
  <c r="CM27" i="5" s="1"/>
  <c r="CT27" i="5"/>
  <c r="CU27" i="5" s="1"/>
  <c r="DB27" i="5"/>
  <c r="DC27" i="5" s="1"/>
  <c r="Z25" i="5"/>
  <c r="AA25" i="5" s="1"/>
  <c r="AH25" i="5"/>
  <c r="AI25" i="5" s="1"/>
  <c r="AP25" i="5"/>
  <c r="AQ25" i="5" s="1"/>
  <c r="AX25" i="5"/>
  <c r="AY25" i="5" s="1"/>
  <c r="BF25" i="5"/>
  <c r="BG25" i="5" s="1"/>
  <c r="BN25" i="5"/>
  <c r="BO25" i="5" s="1"/>
  <c r="BV25" i="5"/>
  <c r="BW25" i="5" s="1"/>
  <c r="CD25" i="5"/>
  <c r="CE25" i="5" s="1"/>
  <c r="CL25" i="5"/>
  <c r="CM25" i="5" s="1"/>
  <c r="CT25" i="5"/>
  <c r="CU25" i="5" s="1"/>
  <c r="T27" i="5"/>
  <c r="U27" i="5" s="1"/>
  <c r="AB27" i="5"/>
  <c r="AC27" i="5" s="1"/>
  <c r="AJ27" i="5"/>
  <c r="AK27" i="5" s="1"/>
  <c r="AR27" i="5"/>
  <c r="AS27" i="5" s="1"/>
  <c r="AZ27" i="5"/>
  <c r="BA27" i="5" s="1"/>
  <c r="BH27" i="5"/>
  <c r="BI27" i="5" s="1"/>
  <c r="BP27" i="5"/>
  <c r="BQ27" i="5" s="1"/>
  <c r="BX27" i="5"/>
  <c r="BY27" i="5" s="1"/>
  <c r="CF27" i="5"/>
  <c r="CG27" i="5" s="1"/>
  <c r="CN27" i="5"/>
  <c r="CO27" i="5" s="1"/>
  <c r="CV27" i="5"/>
  <c r="CW27" i="5" s="1"/>
  <c r="BK28" i="5" l="1"/>
  <c r="BK29" i="5" s="1"/>
  <c r="BK30" i="5" s="1"/>
  <c r="BY28" i="5"/>
  <c r="BY29" i="5" s="1"/>
  <c r="BY30" i="5" s="1"/>
  <c r="AG28" i="5"/>
  <c r="AG29" i="5" s="1"/>
  <c r="AG30" i="5" s="1"/>
  <c r="CP28" i="5"/>
  <c r="CT28" i="5"/>
  <c r="CN28" i="5"/>
  <c r="CO13" i="5" s="1"/>
  <c r="CO4" i="5"/>
  <c r="CO28" i="5" s="1"/>
  <c r="CO29" i="5" s="1"/>
  <c r="CO30" i="5" s="1"/>
  <c r="CJ28" i="5"/>
  <c r="BN28" i="5"/>
  <c r="AQ28" i="5"/>
  <c r="AQ29" i="5" s="1"/>
  <c r="AQ30" i="5" s="1"/>
  <c r="CC28" i="5"/>
  <c r="CC29" i="5" s="1"/>
  <c r="CC30" i="5" s="1"/>
  <c r="BD28" i="5"/>
  <c r="BE4" i="5"/>
  <c r="BE28" i="5" s="1"/>
  <c r="BE29" i="5" s="1"/>
  <c r="BE30" i="5" s="1"/>
  <c r="AC18" i="5"/>
  <c r="BZ28" i="5"/>
  <c r="CA26" i="5" s="1"/>
  <c r="CA28" i="5" s="1"/>
  <c r="CA29" i="5" s="1"/>
  <c r="CA30" i="5" s="1"/>
  <c r="N84" i="4"/>
  <c r="N88" i="4" s="1"/>
  <c r="BC28" i="5"/>
  <c r="BC29" i="5" s="1"/>
  <c r="BC30" i="5" s="1"/>
  <c r="BX28" i="5"/>
  <c r="AP28" i="5"/>
  <c r="BT28" i="5"/>
  <c r="BS28" i="5"/>
  <c r="BS29" i="5" s="1"/>
  <c r="BS30" i="5" s="1"/>
  <c r="BV28" i="5"/>
  <c r="BW4" i="5"/>
  <c r="BW28" i="5" s="1"/>
  <c r="BW29" i="5" s="1"/>
  <c r="BW30" i="5" s="1"/>
  <c r="AW28" i="5"/>
  <c r="AW29" i="5" s="1"/>
  <c r="AW30" i="5" s="1"/>
  <c r="Y28" i="5"/>
  <c r="Y29" i="5" s="1"/>
  <c r="Y30" i="5" s="1"/>
  <c r="T28" i="5"/>
  <c r="U4" i="5"/>
  <c r="U28" i="5" s="1"/>
  <c r="U29" i="5" s="1"/>
  <c r="U30" i="5" s="1"/>
  <c r="CB28" i="5"/>
  <c r="CR28" i="5"/>
  <c r="CS24" i="5" s="1"/>
  <c r="CS28" i="5" s="1"/>
  <c r="CS29" i="5" s="1"/>
  <c r="CS30" i="5" s="1"/>
  <c r="AL28" i="5"/>
  <c r="AM7" i="5" s="1"/>
  <c r="AM4" i="5"/>
  <c r="CV28" i="5"/>
  <c r="CW22" i="5" s="1"/>
  <c r="CU14" i="5"/>
  <c r="CU28" i="5" s="1"/>
  <c r="CU29" i="5" s="1"/>
  <c r="CU30" i="5" s="1"/>
  <c r="P86" i="4"/>
  <c r="P88" i="4" s="1"/>
  <c r="CH28" i="5"/>
  <c r="CD28" i="5"/>
  <c r="BH28" i="5"/>
  <c r="BP28" i="5"/>
  <c r="BM28" i="5"/>
  <c r="BM29" i="5" s="1"/>
  <c r="BM30" i="5" s="1"/>
  <c r="AF28" i="5"/>
  <c r="BJ28" i="5"/>
  <c r="BK16" i="5" s="1"/>
  <c r="BI28" i="5"/>
  <c r="BI29" i="5" s="1"/>
  <c r="BI30" i="5" s="1"/>
  <c r="CF28" i="5"/>
  <c r="CG4" i="5"/>
  <c r="CG28" i="5" s="1"/>
  <c r="CG29" i="5" s="1"/>
  <c r="CG30" i="5" s="1"/>
  <c r="CE28" i="5"/>
  <c r="CE29" i="5" s="1"/>
  <c r="CE30" i="5" s="1"/>
  <c r="BR28" i="5"/>
  <c r="AA5" i="5"/>
  <c r="AA28" i="5" s="1"/>
  <c r="AA29" i="5" s="1"/>
  <c r="AA30" i="5" s="1"/>
  <c r="AI28" i="5"/>
  <c r="AI29" i="5" s="1"/>
  <c r="AI30" i="5" s="1"/>
  <c r="BL28" i="5"/>
  <c r="AZ28" i="5"/>
  <c r="AX28" i="5"/>
  <c r="AY4" i="5"/>
  <c r="AY28" i="5" s="1"/>
  <c r="AY29" i="5" s="1"/>
  <c r="AY30" i="5" s="1"/>
  <c r="AB28" i="5"/>
  <c r="AC25" i="5" s="1"/>
  <c r="AC6" i="5"/>
  <c r="AC28" i="5" s="1"/>
  <c r="AC29" i="5" s="1"/>
  <c r="AC30" i="5" s="1"/>
  <c r="AT28" i="5"/>
  <c r="AH28" i="5"/>
  <c r="BB28" i="5"/>
  <c r="AN28" i="5"/>
  <c r="AO4" i="5"/>
  <c r="AO28" i="5" s="1"/>
  <c r="AO29" i="5" s="1"/>
  <c r="AO30" i="5" s="1"/>
  <c r="DD28" i="5"/>
  <c r="DE4" i="5"/>
  <c r="DE28" i="5" s="1"/>
  <c r="DE29" i="5" s="1"/>
  <c r="DE30" i="5" s="1"/>
  <c r="CM28" i="5"/>
  <c r="CM29" i="5" s="1"/>
  <c r="CM30" i="5" s="1"/>
  <c r="BF28" i="5"/>
  <c r="BG11" i="5" s="1"/>
  <c r="BG28" i="5" s="1"/>
  <c r="BG29" i="5" s="1"/>
  <c r="BG30" i="5" s="1"/>
  <c r="BO28" i="5"/>
  <c r="BO29" i="5" s="1"/>
  <c r="BO30" i="5" s="1"/>
  <c r="AU28" i="5"/>
  <c r="AU29" i="5" s="1"/>
  <c r="AU30" i="5" s="1"/>
  <c r="D46" i="4"/>
  <c r="V28" i="5"/>
  <c r="W10" i="5" s="1"/>
  <c r="CX28" i="5"/>
  <c r="CY4" i="5"/>
  <c r="CY28" i="5" s="1"/>
  <c r="CY29" i="5" s="1"/>
  <c r="CY30" i="5" s="1"/>
  <c r="DC8" i="5"/>
  <c r="AJ28" i="5"/>
  <c r="CI28" i="5"/>
  <c r="CI29" i="5" s="1"/>
  <c r="CI30" i="5" s="1"/>
  <c r="X28" i="5"/>
  <c r="AR28" i="5"/>
  <c r="AS17" i="5" s="1"/>
  <c r="AS28" i="5" s="1"/>
  <c r="AS29" i="5" s="1"/>
  <c r="AS30" i="5" s="1"/>
  <c r="CS12" i="5"/>
  <c r="CZ28" i="5"/>
  <c r="AD28" i="5"/>
  <c r="AE7" i="5" s="1"/>
  <c r="AE4" i="5"/>
  <c r="AE28" i="5" s="1"/>
  <c r="AE29" i="5" s="1"/>
  <c r="AE30" i="5" s="1"/>
  <c r="DB28" i="5"/>
  <c r="DC4" i="5"/>
  <c r="DC28" i="5" s="1"/>
  <c r="DC29" i="5" s="1"/>
  <c r="DC30" i="5" s="1"/>
  <c r="CL28" i="5"/>
  <c r="AV28" i="5"/>
  <c r="AM28" i="5" l="1"/>
  <c r="AM29" i="5" s="1"/>
  <c r="AM30" i="5" s="1"/>
  <c r="W23" i="5"/>
  <c r="W28" i="5" s="1"/>
  <c r="W29" i="5" s="1"/>
  <c r="W30" i="5" s="1"/>
  <c r="CW20" i="5"/>
  <c r="CW28" i="5" s="1"/>
  <c r="CW29" i="5" s="1"/>
  <c r="CW30" i="5" s="1"/>
</calcChain>
</file>

<file path=xl/sharedStrings.xml><?xml version="1.0" encoding="utf-8"?>
<sst xmlns="http://schemas.openxmlformats.org/spreadsheetml/2006/main" count="1644" uniqueCount="508">
  <si>
    <t>Bac Pro MEE</t>
  </si>
  <si>
    <t>Scénarisation d'un sujet E2</t>
  </si>
  <si>
    <t>Etape 1</t>
  </si>
  <si>
    <t>Choix du support</t>
  </si>
  <si>
    <t>1.1</t>
  </si>
  <si>
    <t>Ouvrir l'onglet 1. Présentation générale</t>
  </si>
  <si>
    <t>1.2</t>
  </si>
  <si>
    <t>Compléter toutes les cases en jaune clair, écriture rouge</t>
  </si>
  <si>
    <t xml:space="preserve">Pour les cases à sélections, cliquer sur la case jaune clair, puis faites votre choix en cliquant sur l'ascenceur (flèches grises à droite) qui vous dévoile les choix possibles. </t>
  </si>
  <si>
    <t xml:space="preserve">1.3 </t>
  </si>
  <si>
    <t>Décrire le contexte en lien avec votre support</t>
  </si>
  <si>
    <t>Etape 2</t>
  </si>
  <si>
    <t>Problématisation</t>
  </si>
  <si>
    <t>2.1</t>
  </si>
  <si>
    <t>Ouvrir l'onglet 2. Problématisation</t>
  </si>
  <si>
    <t>2.2</t>
  </si>
  <si>
    <t xml:space="preserve">Décrire les 4 mises en situation en lien avec votre support : chacune doit intégrer une problématique de maintenance préventive, de maintenance corrective, de conduite de système,  ou de modification de l'installation. </t>
  </si>
  <si>
    <t>2.3</t>
  </si>
  <si>
    <t>En vous référent à la feuille Tâches ou votre référentiel, choisir les tâches que vous souhitez exploiter dans votre problématiques (mini 4 Tâches, Maxi 6 Tâches par problématique)</t>
  </si>
  <si>
    <t xml:space="preserve">Toutes les tâches (T1,T2,T3,T4) doivent être traitées au moins une fois. On veillera à l'équilibre du sujet. </t>
  </si>
  <si>
    <t>2.4</t>
  </si>
  <si>
    <t>Compléter les ressources nécessaires pour traiter votre sujet</t>
  </si>
  <si>
    <t>Etape 3</t>
  </si>
  <si>
    <t xml:space="preserve">Scénario </t>
  </si>
  <si>
    <t>3.1</t>
  </si>
  <si>
    <t>Ouvrir l'onglet 3. Scénario</t>
  </si>
  <si>
    <t>3.2</t>
  </si>
  <si>
    <t xml:space="preserve">Choisir la compétence détaillée que vous souhaitez traiter au regard de chaque Tâche choisie </t>
  </si>
  <si>
    <t xml:space="preserve">Une compétence peut intervenir plusieurs fois, mais on veillera à l'équilibre du sujet. Toutes les compétences générales (C1, C2, C3 et C4) doivent être abordées et 60% des Actions. </t>
  </si>
  <si>
    <t xml:space="preserve">3.3 </t>
  </si>
  <si>
    <t>Choisir le poids de chaque question au regard de la l'ensemble des questions dans la compétence visée</t>
  </si>
  <si>
    <t>Il s'agit de répartir le poids de chaque question au sein d'une même compétence pour arriver à un total de 100% par compétence</t>
  </si>
  <si>
    <t>Le poids est en lien avec la compétence choisie</t>
  </si>
  <si>
    <t xml:space="preserve">3.4 </t>
  </si>
  <si>
    <t>Choisir les savoirs associés au regard des compétences choisies</t>
  </si>
  <si>
    <t>Le savoir associé doit correspondre aux savoirs possibles à traiter au sein de chaque compétence</t>
  </si>
  <si>
    <t>On veillera à l'équilibre des champs de savoirs</t>
  </si>
  <si>
    <t xml:space="preserve">Vérification des barèmes </t>
  </si>
  <si>
    <t>Ouvrir l'onglet 4. Barème</t>
  </si>
  <si>
    <t>Cet onglet vous permet de simuler votre bârème au regard des poids données aux questions</t>
  </si>
  <si>
    <t>La simulation vous permet de vérifier les résultats par action au sein de chaque compétence, pour plusieurs scénarios possibles</t>
  </si>
  <si>
    <t>Fiche de proposition de scénario de sujet E2 Bac Pro MEE</t>
  </si>
  <si>
    <t>Clic sur la case</t>
  </si>
  <si>
    <t xml:space="preserve">Session : </t>
  </si>
  <si>
    <t xml:space="preserve">? </t>
  </si>
  <si>
    <t>Ce dossier est à compléter et sera joint au dossier technique au format numérique et à la maquette au format IFC</t>
  </si>
  <si>
    <t xml:space="preserve">Présence du dossier ressources : </t>
  </si>
  <si>
    <t>?</t>
  </si>
  <si>
    <t>Présence de la maquette IFC</t>
  </si>
  <si>
    <t xml:space="preserve">ACADEMIE : </t>
  </si>
  <si>
    <t>LYCEE :</t>
  </si>
  <si>
    <t>à compléter</t>
  </si>
  <si>
    <t>ADRESSE DU LYCEE :</t>
  </si>
  <si>
    <t>N° et rue</t>
  </si>
  <si>
    <t>Code postal</t>
  </si>
  <si>
    <t>Ville</t>
  </si>
  <si>
    <t xml:space="preserve">Coordonnées du professeur coordinateur du sujet : </t>
  </si>
  <si>
    <t xml:space="preserve">Nom : </t>
  </si>
  <si>
    <t>Prénom</t>
  </si>
  <si>
    <t xml:space="preserve">N° portable </t>
  </si>
  <si>
    <t xml:space="preserve">Coordonnées du DDFPT : </t>
  </si>
  <si>
    <t>Noms, prénoms des autres concepteurs :</t>
  </si>
  <si>
    <t>Mail de tous les concepteurs : adresse académique</t>
  </si>
  <si>
    <t>Description du Contexte : (commune à l'ensemble des parties du sujet)</t>
  </si>
  <si>
    <r>
      <rPr>
        <sz val="11"/>
        <color indexed="2"/>
        <rFont val="Calibri"/>
        <scheme val="minor"/>
      </rPr>
      <t>à compléter</t>
    </r>
    <r>
      <rPr>
        <sz val="11"/>
        <color theme="1"/>
        <rFont val="Calibri"/>
        <scheme val="minor"/>
      </rPr>
      <t xml:space="preserve"> </t>
    </r>
  </si>
  <si>
    <t>Exple : Session 2016</t>
  </si>
  <si>
    <t>Le bâtiment ALTIR est un ouvrage neuf, dédié à l’hémodialyse. Le bâtiment crée comporte 47 lits, et une éventuelle extension de 66 lits est possible. Il comporte au rez de jardin 2 appartements.</t>
  </si>
  <si>
    <t>La production de chaleur est assurée par deux chaudières gaz à condensation.</t>
  </si>
  <si>
    <t>La production de froid est réalisée par un groupe de production d’eau glacée monobloc à condensation par air.</t>
  </si>
  <si>
    <t>Le chauffage des pièces est assuré par des planchers chauffants.</t>
  </si>
  <si>
    <t>Les locaux au rez de jardin sont chauffés par radiateurs.</t>
  </si>
  <si>
    <t>Le rafraîchissement des pièces pour les malades est assuré par des ventilo-convecteurs plafonniers et cassettes.</t>
  </si>
  <si>
    <t>La ventilation est de type double flux pour l’ensemble des locaux, à l’exception des box isolés, qui sont en dépression.</t>
  </si>
  <si>
    <t xml:space="preserve">La production d’eau chaude sanitaire est réalisée de manière centralisée. </t>
  </si>
  <si>
    <t xml:space="preserve">Pour le choix : </t>
  </si>
  <si>
    <t>Choix des ressources</t>
  </si>
  <si>
    <t>Se référer à la feuille Tâches</t>
  </si>
  <si>
    <t xml:space="preserve">Compléter les cases </t>
  </si>
  <si>
    <t>Compléter les cases</t>
  </si>
  <si>
    <t>Prépare à :</t>
  </si>
  <si>
    <t xml:space="preserve">Choix des tâches : </t>
  </si>
  <si>
    <t>Rappel Tâches</t>
  </si>
  <si>
    <t>Logiciels</t>
  </si>
  <si>
    <t xml:space="preserve">Type </t>
  </si>
  <si>
    <t>Dossier Technique</t>
  </si>
  <si>
    <t>Supports d'enregistrement</t>
  </si>
  <si>
    <t>Dossier QHSE et ICPE</t>
  </si>
  <si>
    <t>Problématique 1</t>
  </si>
  <si>
    <t>Sur poste / En ligne</t>
  </si>
  <si>
    <t>Suite a des horaires décalés du personnel du local cuisine, le maître d'ouvrage demande à l'exploitant la possibilité de mettre en service ou d'arrêter le circuit de chauffage à distance avec une application sur smartphone.</t>
  </si>
  <si>
    <t>Modification</t>
  </si>
  <si>
    <t>A1T11</t>
  </si>
  <si>
    <t>A compléter</t>
  </si>
  <si>
    <t>A1T12</t>
  </si>
  <si>
    <t>A1T54</t>
  </si>
  <si>
    <t>A1T13</t>
  </si>
  <si>
    <t>Problématique 2</t>
  </si>
  <si>
    <t>Exploitation et Mise en service</t>
  </si>
  <si>
    <t>Vous etes en charge de la mise en service du système de PAC en relève de chaudière. Votre objectif principal reste d'optiminiser le fonctionnement de l'installation</t>
  </si>
  <si>
    <t>A1T23</t>
  </si>
  <si>
    <t>A1T33</t>
  </si>
  <si>
    <t>A1T42</t>
  </si>
  <si>
    <t>A1T35</t>
  </si>
  <si>
    <t>Problématique 3</t>
  </si>
  <si>
    <t>Maintenance corrective</t>
  </si>
  <si>
    <t>A1T14</t>
  </si>
  <si>
    <t>Vous recevez un appel de l'hôpital concernant la température dans les bâtiments. Lors de votre intervention, vous vous rendez compte que l'un des compresseurs fonctionnenent en cours cycle.</t>
  </si>
  <si>
    <t>A1T21</t>
  </si>
  <si>
    <t>A1T34</t>
  </si>
  <si>
    <t>Problématique 4</t>
  </si>
  <si>
    <t>Maintenance préventive</t>
  </si>
  <si>
    <t>A1T31</t>
  </si>
  <si>
    <t>Vous êtes en charge d'effectuer la maintenance préventive de la PAC. Lors de votre intervention, après les différentes contrôles, vous vous rendez compte de l'encrassement du filtre déshydrateur.</t>
  </si>
  <si>
    <t>A1T24</t>
  </si>
  <si>
    <t>Contrôle</t>
  </si>
  <si>
    <t xml:space="preserve">Exploitation et Mise en service </t>
  </si>
  <si>
    <t>Total T1</t>
  </si>
  <si>
    <t>Total T2</t>
  </si>
  <si>
    <t xml:space="preserve">Maintenance corrective </t>
  </si>
  <si>
    <t>Total T3</t>
  </si>
  <si>
    <t>Total T4</t>
  </si>
  <si>
    <t>Total T5</t>
  </si>
  <si>
    <t xml:space="preserve">S435 ? </t>
  </si>
  <si>
    <t>Poids des questions</t>
  </si>
  <si>
    <t>Se référer à la feuille Compétences</t>
  </si>
  <si>
    <t>% de répartition dans la compétence</t>
  </si>
  <si>
    <t>Se référer à la feuille Savoirs</t>
  </si>
  <si>
    <t xml:space="preserve">Pour Rappel : depuis la feuille Problématisation </t>
  </si>
  <si>
    <t xml:space="preserve">Compétences possibles </t>
  </si>
  <si>
    <t>Compétence choisie</t>
  </si>
  <si>
    <t>Compléter les cases concernées C1 ou Ci</t>
  </si>
  <si>
    <t>Parties</t>
  </si>
  <si>
    <t>Tâches</t>
  </si>
  <si>
    <t xml:space="preserve">Choix des actions </t>
  </si>
  <si>
    <t>Actions</t>
  </si>
  <si>
    <t>Indicateurs</t>
  </si>
  <si>
    <t>Compétence</t>
  </si>
  <si>
    <t xml:space="preserve">C1 </t>
  </si>
  <si>
    <t>C2</t>
  </si>
  <si>
    <t>C3</t>
  </si>
  <si>
    <t>C4</t>
  </si>
  <si>
    <t>Savoirs possibles</t>
  </si>
  <si>
    <t>Savoirs choisis</t>
  </si>
  <si>
    <t>Savoirs Associés</t>
  </si>
  <si>
    <t>N° question</t>
  </si>
  <si>
    <t>AC111</t>
  </si>
  <si>
    <t>S33</t>
  </si>
  <si>
    <t>Après réception du circulateur Grundfoss Alfa 3, vous devez vérifier la correspondance des caractéristiques hydrauliques entre le nouveau et l'ancien circulateur ?</t>
  </si>
  <si>
    <t>AC121</t>
  </si>
  <si>
    <t>S51</t>
  </si>
  <si>
    <t>Lister les opérations dans l'ordre du raccordement hydraulique pour la mise en place du nouveau circulateur ?</t>
  </si>
  <si>
    <t>AC122</t>
  </si>
  <si>
    <t>S53</t>
  </si>
  <si>
    <t>Lister les opérations dans l'ordre pour le raccordement électrique de ce circulateur ?</t>
  </si>
  <si>
    <t>AC131</t>
  </si>
  <si>
    <t>S62</t>
  </si>
  <si>
    <t>Effectuer une procédure de mise en service du système ?</t>
  </si>
  <si>
    <t>AC415</t>
  </si>
  <si>
    <t>Proposer une procédure d'exploitation au client en vue de l'utilisation de l'application numérique ?</t>
  </si>
  <si>
    <t xml:space="preserve">Lister les habilitations et certifications en vue du raccordement ? </t>
  </si>
  <si>
    <t>AC112</t>
  </si>
  <si>
    <t>S14</t>
  </si>
  <si>
    <r>
      <rPr>
        <sz val="11"/>
        <color indexed="64"/>
        <rFont val="Arial"/>
      </rPr>
      <t xml:space="preserve">     1.  </t>
    </r>
    <r>
      <rPr>
        <sz val="11"/>
        <color indexed="64"/>
        <rFont val="Calibri"/>
      </rPr>
      <t>Préparer les documents nécessaires pour la mise en service / Pour l’optimisation</t>
    </r>
  </si>
  <si>
    <t>AC241</t>
  </si>
  <si>
    <t>S31</t>
  </si>
  <si>
    <r>
      <rPr>
        <sz val="11"/>
        <color indexed="64"/>
        <rFont val="Arial"/>
      </rPr>
      <t xml:space="preserve">     2.  </t>
    </r>
    <r>
      <rPr>
        <sz val="11"/>
        <color indexed="64"/>
        <rFont val="Calibri"/>
      </rPr>
      <t>Compléter les tableaux en fonction des températures extérieures (Pression, debit, température, intensité,  …..)</t>
    </r>
  </si>
  <si>
    <t>AC334</t>
  </si>
  <si>
    <t>S74</t>
  </si>
  <si>
    <r>
      <rPr>
        <sz val="11"/>
        <color indexed="64"/>
        <rFont val="Arial"/>
      </rPr>
      <t xml:space="preserve">     3.  </t>
    </r>
    <r>
      <rPr>
        <sz val="11"/>
        <color indexed="64"/>
        <rFont val="Calibri"/>
      </rPr>
      <t>Identifier les habilitations nécessaires pour intervenir</t>
    </r>
  </si>
  <si>
    <t>AC332</t>
  </si>
  <si>
    <r>
      <rPr>
        <sz val="11"/>
        <color indexed="64"/>
        <rFont val="Arial"/>
      </rPr>
      <t xml:space="preserve">     4.  </t>
    </r>
    <r>
      <rPr>
        <sz val="11"/>
        <color indexed="64"/>
        <rFont val="Calibri"/>
      </rPr>
      <t xml:space="preserve">Recenser le matériel </t>
    </r>
  </si>
  <si>
    <t>AC411</t>
  </si>
  <si>
    <t>S13</t>
  </si>
  <si>
    <t>Les étapes d'une interventions</t>
  </si>
  <si>
    <r>
      <rPr>
        <sz val="11"/>
        <color indexed="64"/>
        <rFont val="Arial"/>
      </rPr>
      <t xml:space="preserve">     5.  </t>
    </r>
    <r>
      <rPr>
        <sz val="11"/>
        <color indexed="64"/>
        <rFont val="Calibri"/>
      </rPr>
      <t>Positionner et adapter son intervention en tenant compte des risques (en fonction des tâches, les risques sont identifiés)</t>
    </r>
  </si>
  <si>
    <t>AC251</t>
  </si>
  <si>
    <t>S34</t>
  </si>
  <si>
    <t>Compléter le schéma fluidique et l'état du fluide dans l'installation</t>
  </si>
  <si>
    <t>AC212</t>
  </si>
  <si>
    <t>S42</t>
  </si>
  <si>
    <t>Identifier les éléments</t>
  </si>
  <si>
    <t>Proposer  une procédure pour récupérer le fluide frigorigène</t>
  </si>
  <si>
    <t>AC142</t>
  </si>
  <si>
    <t>identifier les habilitations nécessaires à votre intervention</t>
  </si>
  <si>
    <t>AC412</t>
  </si>
  <si>
    <t>S73</t>
  </si>
  <si>
    <t>Lister les équipements de sécurité et de santé nécesaires à votre intervention</t>
  </si>
  <si>
    <t>S52</t>
  </si>
  <si>
    <t>S61</t>
  </si>
  <si>
    <t>AC311</t>
  </si>
  <si>
    <t>S29</t>
  </si>
  <si>
    <t>Le total doit faire 100%</t>
  </si>
  <si>
    <t>Total C1</t>
  </si>
  <si>
    <t>Total S1</t>
  </si>
  <si>
    <t>Total C2</t>
  </si>
  <si>
    <t>Total S2</t>
  </si>
  <si>
    <t xml:space="preserve">Validation </t>
  </si>
  <si>
    <t>Total C3</t>
  </si>
  <si>
    <t>Total S3</t>
  </si>
  <si>
    <t>Total C4</t>
  </si>
  <si>
    <t>Total S4</t>
  </si>
  <si>
    <t>Total S5</t>
  </si>
  <si>
    <t>Total S6</t>
  </si>
  <si>
    <t>Total/4</t>
  </si>
  <si>
    <t>Total S7</t>
  </si>
  <si>
    <t>Total /100%</t>
  </si>
  <si>
    <t>S1 à S7 ?</t>
  </si>
  <si>
    <t>S41?</t>
  </si>
  <si>
    <t>S43?</t>
  </si>
  <si>
    <t>Simulation évaluation (x dans la case)</t>
  </si>
  <si>
    <t>Calcul Niveau</t>
  </si>
  <si>
    <t>Question</t>
  </si>
  <si>
    <t>Colonne1</t>
  </si>
  <si>
    <t>Action</t>
  </si>
  <si>
    <t>Désignation de l'action</t>
  </si>
  <si>
    <t>Critères / attendus</t>
  </si>
  <si>
    <t>1</t>
  </si>
  <si>
    <t>2</t>
  </si>
  <si>
    <t>3</t>
  </si>
  <si>
    <t>4</t>
  </si>
  <si>
    <t>C1</t>
  </si>
  <si>
    <t xml:space="preserve">Niveau </t>
  </si>
  <si>
    <t>C12</t>
  </si>
  <si>
    <t>C23</t>
  </si>
  <si>
    <t>C34</t>
  </si>
  <si>
    <t>C45</t>
  </si>
  <si>
    <t>Calcul</t>
  </si>
  <si>
    <t>AC113</t>
  </si>
  <si>
    <t>AC141</t>
  </si>
  <si>
    <t>AC143</t>
  </si>
  <si>
    <t>AC151</t>
  </si>
  <si>
    <t>AC152</t>
  </si>
  <si>
    <t>AC211</t>
  </si>
  <si>
    <t>AC213</t>
  </si>
  <si>
    <t>AC214</t>
  </si>
  <si>
    <t>AC221</t>
  </si>
  <si>
    <t>AC222</t>
  </si>
  <si>
    <t>AC231</t>
  </si>
  <si>
    <t>AC232</t>
  </si>
  <si>
    <t>AC242</t>
  </si>
  <si>
    <t>AC252</t>
  </si>
  <si>
    <t>AC253</t>
  </si>
  <si>
    <t>AC261</t>
  </si>
  <si>
    <t>AC262</t>
  </si>
  <si>
    <t>AC271</t>
  </si>
  <si>
    <t>AC272</t>
  </si>
  <si>
    <t>AC273</t>
  </si>
  <si>
    <t>AC312</t>
  </si>
  <si>
    <t>AC313</t>
  </si>
  <si>
    <t>AC314</t>
  </si>
  <si>
    <t>AC315</t>
  </si>
  <si>
    <t>AC321</t>
  </si>
  <si>
    <t>AC331</t>
  </si>
  <si>
    <t>AC333</t>
  </si>
  <si>
    <t>AC413</t>
  </si>
  <si>
    <t>AC414</t>
  </si>
  <si>
    <t>AC416</t>
  </si>
  <si>
    <t>x</t>
  </si>
  <si>
    <t>Total</t>
  </si>
  <si>
    <t>Attention, un seule croix par ligne</t>
  </si>
  <si>
    <t>En cas d'erreur, modifier dans le scénario</t>
  </si>
  <si>
    <t>Niveau proposé par compétence  -&gt;</t>
  </si>
  <si>
    <t>Données</t>
  </si>
  <si>
    <t xml:space="preserve">Réponses : </t>
  </si>
  <si>
    <t xml:space="preserve">Académie : </t>
  </si>
  <si>
    <t>Oui</t>
  </si>
  <si>
    <t>Aix-Marseille</t>
  </si>
  <si>
    <t>Non</t>
  </si>
  <si>
    <t>Amiens</t>
  </si>
  <si>
    <t>Besançon</t>
  </si>
  <si>
    <t>Bordeaux</t>
  </si>
  <si>
    <t xml:space="preserve">Problématiques : préparation à </t>
  </si>
  <si>
    <t>Clermont-Ferrand</t>
  </si>
  <si>
    <t>Corse</t>
  </si>
  <si>
    <t>Créteil</t>
  </si>
  <si>
    <t>Dijon</t>
  </si>
  <si>
    <t>Grenoble</t>
  </si>
  <si>
    <t>Guadeloupe</t>
  </si>
  <si>
    <t>Guyane</t>
  </si>
  <si>
    <t>La Réunion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</si>
  <si>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</si>
  <si>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</si>
  <si>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</si>
  <si>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</si>
  <si>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</si>
  <si>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</si>
  <si>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</si>
  <si>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</si>
  <si>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</si>
  <si>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Normandie</t>
  </si>
  <si>
    <t>Nouvelle-Calédonie</t>
  </si>
  <si>
    <t>Orléans-Tours</t>
  </si>
  <si>
    <t>Paris</t>
  </si>
  <si>
    <t>Poitiers</t>
  </si>
  <si>
    <t>Polynésie Française</t>
  </si>
  <si>
    <t>Reims</t>
  </si>
  <si>
    <t>Rennes</t>
  </si>
  <si>
    <t>Strasbourg</t>
  </si>
  <si>
    <t>Toulouse</t>
  </si>
  <si>
    <t>Versailles</t>
  </si>
  <si>
    <t>Wallis et Futuna</t>
  </si>
  <si>
    <t>Activités</t>
  </si>
  <si>
    <t>N° Tâches</t>
  </si>
  <si>
    <t>Situations de travail</t>
  </si>
  <si>
    <t>Compétences visées</t>
  </si>
  <si>
    <t>Savoirs associés</t>
  </si>
  <si>
    <t xml:space="preserve">S1 : Environnement de travail </t>
  </si>
  <si>
    <t xml:space="preserve">S2 : Enjeux énergétiques et environnementaux </t>
  </si>
  <si>
    <t xml:space="preserve">S3 : Analyse et exploitation technique </t>
  </si>
  <si>
    <t xml:space="preserve">S4 : Principes scientifiques et techniques </t>
  </si>
  <si>
    <t xml:space="preserve">S5 : Méthodes et procédures des modifications </t>
  </si>
  <si>
    <t xml:space="preserve">S6 : Méthodes et procédures d’intervention </t>
  </si>
  <si>
    <t>S7 : Qualité - sécurité</t>
  </si>
  <si>
    <t xml:space="preserve">A1 </t>
  </si>
  <si>
    <t>PRÉPARATION DES OPÉRATIONS Ȧ RÉALISER</t>
  </si>
  <si>
    <t>T1</t>
  </si>
  <si>
    <t>A1T1 : Prendre connaissance des dossiers relatifs aux opérations à réaliser</t>
  </si>
  <si>
    <t>Prendre connaissance et analyser le dossier de l’opération (modification, mise en service, maintenance, conduite de l’installation)</t>
  </si>
  <si>
    <t>S1 ; S2 ; S3 ; S6 ; S7</t>
  </si>
  <si>
    <t xml:space="preserve">Compléter le dossier de réalisation, de mise en service, de maintenance, de conduite </t>
  </si>
  <si>
    <t xml:space="preserve">Recenser, rassembler les documents liés aux opérations </t>
  </si>
  <si>
    <t>Organiser les opérations d’intervention</t>
  </si>
  <si>
    <t>A1T15</t>
  </si>
  <si>
    <t>T2</t>
  </si>
  <si>
    <t>Contrôler la faisabilité de l’opération et les difficultés techniques</t>
  </si>
  <si>
    <t>A1T2 : Analyser et exploiter les données techniques d’une installation</t>
  </si>
  <si>
    <t>Identifier les fonctions principales sur les schémas de principe</t>
  </si>
  <si>
    <t xml:space="preserve">S1 ; S3 ; S4 ; S6 </t>
  </si>
  <si>
    <t>A1T22</t>
  </si>
  <si>
    <t>Associer les fonctions principales aux composants</t>
  </si>
  <si>
    <t>Identifier les grandeurs physiques nominales associées à l’installation (températures, pressions, débits, puissances, intensités, tensions, …)</t>
  </si>
  <si>
    <t>S1 ; S3 ; S4 ; S6</t>
  </si>
  <si>
    <t>Choisir les appareillages et les sections d’un réseau fluidique et électrique</t>
  </si>
  <si>
    <t>T3</t>
  </si>
  <si>
    <t>A1T3 : Analyser les risques relatifs aux opérations à réaliser</t>
  </si>
  <si>
    <t xml:space="preserve">Recenser les contraintes environnementales </t>
  </si>
  <si>
    <t>C1; C3 ; C4</t>
  </si>
  <si>
    <t>S1 ; S2 ; S3 ; S5 ; S6 ; S7</t>
  </si>
  <si>
    <t>A1T32</t>
  </si>
  <si>
    <t>Identifier les risques professionnels et prévoir les mesures de prévention adaptées</t>
  </si>
  <si>
    <t>Identifier les habilitations, les aptitudes et les certifications nécessaires</t>
  </si>
  <si>
    <t>Prendre connaissance et analyser le dossier des opérations dans leur environnement</t>
  </si>
  <si>
    <t>Identifier les contraintes liées aux opérations, aux conditions d’exécution et autres intervenants (co-activité)</t>
  </si>
  <si>
    <t>A1T41</t>
  </si>
  <si>
    <t>T4</t>
  </si>
  <si>
    <t>A1T4 : Choisir les matériels, équipements et outillages nécessaires aux opérations à réaliser</t>
  </si>
  <si>
    <t>Identifier les contraintes liées aux opérations, aux conditions d’exécution et autres intervenants</t>
  </si>
  <si>
    <t>Recenser les matériels, équipements de protection et outillages nécessaires</t>
  </si>
  <si>
    <t>A1T43</t>
  </si>
  <si>
    <t xml:space="preserve">Vérifier la concordance entre les matériels, équipements et outillages prévus et nécessaires aux opérations et ceux à disposition </t>
  </si>
  <si>
    <t>A1T44</t>
  </si>
  <si>
    <t>Établir un bon d’approvisionnement ou un bon de commande pour les matériels, équipements et outillages complémentaires nécessaires</t>
  </si>
  <si>
    <t>A1T51</t>
  </si>
  <si>
    <t>T5</t>
  </si>
  <si>
    <t>A1T5 : Prendre connaissance des tâches en fonction des habilitations, des certifications des équipiers et du planning des autres intervenants</t>
  </si>
  <si>
    <t>Prendre connaissance du planning d’exécution de l’ensemble des intervenants</t>
  </si>
  <si>
    <t xml:space="preserve">S5 ; S6 ; S7 </t>
  </si>
  <si>
    <t>A1T52</t>
  </si>
  <si>
    <t xml:space="preserve">Prendre connaissance des professionnels affectés  </t>
  </si>
  <si>
    <t>A1T53</t>
  </si>
  <si>
    <t>Positionner, adapter son ou ses intervention(s) sur le planning</t>
  </si>
  <si>
    <t>S5 ; S6 ; S7</t>
  </si>
  <si>
    <t xml:space="preserve">Organiser les tâches en fonction des habilitations et des certifications des professionnels affectés  </t>
  </si>
  <si>
    <t>Code Actions</t>
  </si>
  <si>
    <t>Indicateurs de performance</t>
  </si>
  <si>
    <t>Compétences évaluées</t>
  </si>
  <si>
    <t>N°</t>
  </si>
  <si>
    <t>Collecter les données nécessaires à l’intervention</t>
  </si>
  <si>
    <t xml:space="preserve">Les données techniques nécessaires à son intervention sont identifiées </t>
  </si>
  <si>
    <t>C1 : Déterminer les conditions de l'opération dans son contexte</t>
  </si>
  <si>
    <t>A1T1</t>
  </si>
  <si>
    <t>A1T3</t>
  </si>
  <si>
    <t>A1T5</t>
  </si>
  <si>
    <t>La collecte des informations nécessaires à l’intervention est complète et exploitable</t>
  </si>
  <si>
    <t>Les contraintes techniques et d’exécution sont identifiées</t>
  </si>
  <si>
    <t>Ordonner les données nécessaires à l’intervention</t>
  </si>
  <si>
    <t>Le classement des données est exploitable et respecte les règles d'intervention</t>
  </si>
  <si>
    <t>L’ordonnancement des données permet d’identifier les informations utiles à transmettre à l’interne et à l’externe</t>
  </si>
  <si>
    <t>Repérer les contraintes techniques liées à l’intervention</t>
  </si>
  <si>
    <t>Les contraintes liées à l’efficacité énergétique sont identifiées</t>
  </si>
  <si>
    <t>Repérer les contraintes d’environnement de travail liées à l’intervention</t>
  </si>
  <si>
    <t>Les contraintes environnementales de travail sont recensées</t>
  </si>
  <si>
    <t>Les habilitations et certifications nécessaires à l’opération sont identifiées</t>
  </si>
  <si>
    <t>Les risques professionnels et environnementaux sont identifiés et les mesures de prévention sont adaptées</t>
  </si>
  <si>
    <t>Vérifier la planification de l’intervention</t>
  </si>
  <si>
    <t>Les interactions avec les autres intervenants sont repérées</t>
  </si>
  <si>
    <t>Les contraintes de co-activités sont repérées</t>
  </si>
  <si>
    <t xml:space="preserve">Identifier les constituants d’un système énergétique, de son installation électrique et de son environnement numérique  </t>
  </si>
  <si>
    <t>L’organisation fonctionnelle du système est décrite</t>
  </si>
  <si>
    <t>C2 : Analyser les données techniques de l'installation</t>
  </si>
  <si>
    <t>A1T2</t>
  </si>
  <si>
    <t>Les fonctions principales de chaque élément sont identifiées</t>
  </si>
  <si>
    <t>Les caractéristiques utiles des éléments sont déterminées</t>
  </si>
  <si>
    <t>Les différents éléments sont repérés sur les différentes représentations (schémas, maquette numérique, synoptique…) et sur le système</t>
  </si>
  <si>
    <t xml:space="preserve">Déterminer les  caractéristiques des différents éléments de l’installation </t>
  </si>
  <si>
    <t>Les caractéristiques sont déterminées conformément aux contraintes normatives et fonctionnelles et permettent le choix des matériels et des procédures d’intervention</t>
  </si>
  <si>
    <t>La protection des personnes et des biens est assurée</t>
  </si>
  <si>
    <t>Identifier les grandeurs physiques nominales associées à l’installation (températures, pression, puissances, intensités, tensions, …)</t>
  </si>
  <si>
    <t>Les grandeurs physiques utiles sont identifiées</t>
  </si>
  <si>
    <t>Les valeurs nominales identifiées permettent d’optimiser le fonctionnement de l’installation, de dimensionner des matériels, de déterminer les moyens de mesures, d’assurer la protection des personnes et des biens</t>
  </si>
  <si>
    <t>Identifier les consignes de réglage et de sécurité spécifiques au fonctionnement de l’installation</t>
  </si>
  <si>
    <t>Les valeurs identifiées permettent de prévoir le réglage des appareils pour un fonctionnement conforme de l’installation</t>
  </si>
  <si>
    <t xml:space="preserve">Représenter tout ou partie d’une installation, manuellement ou avec un outil numérique </t>
  </si>
  <si>
    <t>Les schémas fluidiques et électriques et/ou les croquis sont exploitables</t>
  </si>
  <si>
    <t>Les conventions de représentation sont respectées</t>
  </si>
  <si>
    <t xml:space="preserve">Identifier les connexions électriques et les raccordements fluidiques d’une installation </t>
  </si>
  <si>
    <t>Les éléments électriques raccordés ou à raccorder, le type et la section des conducteurs sont identifiés ainsi que leurs repérages</t>
  </si>
  <si>
    <t>Les éléments fluidiques raccordés ou à raccorder, le type et le diamètre des réseaux sont identifiés et repérés</t>
  </si>
  <si>
    <t>Déterminer une modification technique en fonction des contraintes repérées</t>
  </si>
  <si>
    <t>La modification est approuvée et portée au dossier technique</t>
  </si>
  <si>
    <t>La solution technique proposée intègre les enjeux d’efficacité énergétique</t>
  </si>
  <si>
    <t>Déterminer les matériels, les produits et les outillages nécessaires à la réalisation de son intervention</t>
  </si>
  <si>
    <t>Les matériels, les produits et les outillages choisis sont adaptés à l’intervention</t>
  </si>
  <si>
    <t>C3 : Choisir les matériels, les équipements et les outillages</t>
  </si>
  <si>
    <t>A1T4</t>
  </si>
  <si>
    <t>Les règles et limites d’utilisation des matériels, des produits et des outillages sont recensées</t>
  </si>
  <si>
    <t>La protection de l'environnement est assurée</t>
  </si>
  <si>
    <t>La liste des équipements, des matériels, des outillages et des produits nécessaires à l’opération est communiquée à l’interne et à l’externe</t>
  </si>
  <si>
    <t>Choisir les EPC, les EPI et les EIS adaptés à l’intervention</t>
  </si>
  <si>
    <t>L’inventaire des EPC, des EPI et des EIS est complet et adapté à l’’intervention</t>
  </si>
  <si>
    <t xml:space="preserve">Déterminer les équipements spécifiques (engin de manutention, échafaudage …) nécessaires à l’intervention </t>
  </si>
  <si>
    <t xml:space="preserve">Les risques professionnels sont identifiés </t>
  </si>
  <si>
    <t>Les équipements nécessaires à l’intervention sont listés</t>
  </si>
  <si>
    <t>Les mesures de prévention de santé et sécurité au travail sont adaptées</t>
  </si>
  <si>
    <t>Les habilitations et certifications nécessaires sont identifiées</t>
  </si>
  <si>
    <t>Organiser son poste de travail en assurant la sécurité de tous les intervenants</t>
  </si>
  <si>
    <t xml:space="preserve">Les risques propres à l’intervention sont analysés </t>
  </si>
  <si>
    <t>C4 : Organiser son intervention en toute sécurité</t>
  </si>
  <si>
    <t>Les principes généraux de prévention sont appliqués dans le choix des mesures de prévention</t>
  </si>
  <si>
    <t>Les mesures de prévention sont adaptées aux risques identifiés</t>
  </si>
  <si>
    <t>Le mode d’approvisionnement du poste de travail est déterminé</t>
  </si>
  <si>
    <t>L’implantation des équipements spécifiques est certifiée</t>
  </si>
  <si>
    <t>Le lieu d’activité est restitué quotidiennement pour garantir la sécurité des intervenants</t>
  </si>
  <si>
    <t xml:space="preserve">Modification </t>
  </si>
  <si>
    <t>S1</t>
  </si>
  <si>
    <t>ENVIRONNEMENT DE TRAVAIL</t>
  </si>
  <si>
    <t>S11</t>
  </si>
  <si>
    <t>L’entreprise</t>
  </si>
  <si>
    <t>Déterminer les conditions de l’opération dans son contexte</t>
  </si>
  <si>
    <t>S12</t>
  </si>
  <si>
    <t>Les intervenants</t>
  </si>
  <si>
    <t>Les étapes d’une intervention</t>
  </si>
  <si>
    <t>Les procédures administratives</t>
  </si>
  <si>
    <t>S15</t>
  </si>
  <si>
    <t>Les qualifications, garanties et responsabilités</t>
  </si>
  <si>
    <t>S2</t>
  </si>
  <si>
    <t>ENJEUX ÉNERGÉTIQUES ET ENVIRONNEMENTAUX</t>
  </si>
  <si>
    <t>S21</t>
  </si>
  <si>
    <t>La réglementation énergétique et environnementale</t>
  </si>
  <si>
    <t>S22</t>
  </si>
  <si>
    <t>L’impact environnemental d’une activité</t>
  </si>
  <si>
    <t>Analyser les données techniques de l’installation</t>
  </si>
  <si>
    <t>S23</t>
  </si>
  <si>
    <t>La démarche éco-responsable en entreprise</t>
  </si>
  <si>
    <t>S24</t>
  </si>
  <si>
    <t>Les énergies utilisées</t>
  </si>
  <si>
    <t>S4 : Principes scientifiques et techniques</t>
  </si>
  <si>
    <t>S25</t>
  </si>
  <si>
    <t>Le fonctionnement thermique du bâti</t>
  </si>
  <si>
    <t>S6 : Méthodes et procédures d’intervention</t>
  </si>
  <si>
    <t>S26</t>
  </si>
  <si>
    <t>La réglementation thermique</t>
  </si>
  <si>
    <t>S27</t>
  </si>
  <si>
    <t>L’impact sur la production du bâti neuf</t>
  </si>
  <si>
    <t>Choisir les matériels, les équipements et les outillages</t>
  </si>
  <si>
    <t>S28</t>
  </si>
  <si>
    <t>L’impact sur les bâtiments existants</t>
  </si>
  <si>
    <t>La gestion de l’environnement du site et des déchets produits</t>
  </si>
  <si>
    <t>S3</t>
  </si>
  <si>
    <t>S3 - ANALYSE ET EXPLOITATION TECHNIQUE</t>
  </si>
  <si>
    <t>L’analyse fonctionnelle et structurelle</t>
  </si>
  <si>
    <t>S32</t>
  </si>
  <si>
    <t>La représentation graphique et numérique</t>
  </si>
  <si>
    <t>L’exploitation des documents graphiques et numériques</t>
  </si>
  <si>
    <t>L’élaboration de plans et de schémas fluidiques</t>
  </si>
  <si>
    <t>S35</t>
  </si>
  <si>
    <t>L’élaboration de schémas électriques</t>
  </si>
  <si>
    <t>Organiser son intervention en toute sécurité</t>
  </si>
  <si>
    <t>S4</t>
  </si>
  <si>
    <t>PRINCIPES SCIENTIFIQUE ET TECHNIQUE</t>
  </si>
  <si>
    <t>S41</t>
  </si>
  <si>
    <t>Le confort de l’habitat</t>
  </si>
  <si>
    <t>Les circuits thermodynamiques</t>
  </si>
  <si>
    <t>S43</t>
  </si>
  <si>
    <t>Les installations et équipements électriques</t>
  </si>
  <si>
    <t>S44</t>
  </si>
  <si>
    <t>Les réseaux hydrauliques</t>
  </si>
  <si>
    <t>S45</t>
  </si>
  <si>
    <t>Les réseaux aérauliques</t>
  </si>
  <si>
    <t>S46</t>
  </si>
  <si>
    <t>Les systèmes de traitement de l’air</t>
  </si>
  <si>
    <t>S5</t>
  </si>
  <si>
    <t>MÉTHODES ET PROCÉDURES DES MODIFICATIONS</t>
  </si>
  <si>
    <t>Les raccordements fluidiques</t>
  </si>
  <si>
    <t>Les essais d’étanchéité</t>
  </si>
  <si>
    <t>Les raccordements électriques</t>
  </si>
  <si>
    <t>S6</t>
  </si>
  <si>
    <t>MÉTHODES ET PROCÉDURES D’INTERVENTION</t>
  </si>
  <si>
    <t>La stratégie, l’organisation et les méthodes de maintenance</t>
  </si>
  <si>
    <t>Les opérations d’exploitation, de mise en service et de maintenance</t>
  </si>
  <si>
    <t>S7</t>
  </si>
  <si>
    <t>QUALITÉ – SÉCURITÉ</t>
  </si>
  <si>
    <t>S71</t>
  </si>
  <si>
    <t>Le processus qualité</t>
  </si>
  <si>
    <t>S72</t>
  </si>
  <si>
    <t>La gestion des déchets</t>
  </si>
  <si>
    <t>La santé et la sécurité au travail</t>
  </si>
  <si>
    <t>Les habilitations et les certifications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</si>
</sst>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scheme val="minor"/>
    </font>
    <font>
      <sz val="10"/>
      <name val="Arial"/>
    </font>
    <font>
      <b/>
      <sz val="11"/>
      <color theme="1"/>
      <name val="Calibri"/>
      <scheme val="minor"/>
    </font>
    <font>
      <sz val="11"/>
      <color indexed="2"/>
      <name val="Calibri"/>
      <scheme val="minor"/>
    </font>
    <font>
      <b/>
      <sz val="14"/>
      <color theme="1"/>
      <name val="Calibri"/>
      <scheme val="minor"/>
    </font>
    <font>
      <b/>
      <sz val="11"/>
      <color indexed="2"/>
      <name val="Calibri"/>
      <scheme val="minor"/>
    </font>
    <font>
      <sz val="11"/>
      <name val="Calibri"/>
      <scheme val="minor"/>
    </font>
    <font>
      <b/>
      <sz val="11"/>
      <name val="Calibri"/>
      <scheme val="minor"/>
    </font>
    <font>
      <sz val="11"/>
      <color indexed="2"/>
      <name val="Calibri"/>
    </font>
    <font>
      <sz val="11"/>
      <color theme="9"/>
      <name val="Calibri"/>
      <scheme val="minor"/>
    </font>
    <font>
      <sz val="11"/>
      <color theme="4" tint="-0.249977111117893"/>
      <name val="Calibri"/>
      <scheme val="minor"/>
    </font>
    <font>
      <b/>
      <sz val="11"/>
      <color theme="4" tint="-0.249977111117893"/>
      <name val="Calibri"/>
      <scheme val="minor"/>
    </font>
    <font>
      <sz val="11"/>
      <color theme="4"/>
      <name val="Calibri"/>
      <scheme val="minor"/>
    </font>
    <font>
      <sz val="11"/>
      <color indexed="64"/>
      <name val="Calibri"/>
    </font>
    <font>
      <b/>
      <sz val="11"/>
      <color theme="9"/>
      <name val="Calibri"/>
      <scheme val="minor"/>
    </font>
    <font>
      <sz val="11"/>
      <color theme="2" tint="-9.9978637043366805E-2"/>
      <name val="Calibri"/>
      <scheme val="minor"/>
    </font>
    <font>
      <b/>
      <sz val="9"/>
      <color theme="1"/>
      <name val="Calibri"/>
      <scheme val="minor"/>
    </font>
    <font>
      <b/>
      <sz val="11"/>
      <color theme="2" tint="-9.9978637043366805E-2"/>
      <name val="Calibri"/>
      <scheme val="minor"/>
    </font>
    <font>
      <sz val="11"/>
      <color theme="8"/>
      <name val="Calibri"/>
      <scheme val="minor"/>
    </font>
    <font>
      <sz val="11"/>
      <color theme="1"/>
      <name val="Calibri"/>
      <scheme val="minor"/>
    </font>
    <font>
      <sz val="11"/>
      <color indexed="64"/>
      <name val="Arial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indexed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9" fillId="0" borderId="0" applyFont="0" applyFill="0" applyBorder="0"/>
  </cellStyleXfs>
  <cellXfs count="397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2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/>
    <xf numFmtId="0" fontId="3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0" borderId="10" xfId="0" applyFont="1" applyBorder="1"/>
    <xf numFmtId="0" fontId="0" fillId="0" borderId="0" xfId="0"/>
    <xf numFmtId="0" fontId="6" fillId="0" borderId="13" xfId="0" applyFont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0" xfId="0" applyFont="1"/>
    <xf numFmtId="0" fontId="6" fillId="0" borderId="16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17" xfId="0" applyBorder="1"/>
    <xf numFmtId="0" fontId="3" fillId="2" borderId="20" xfId="0" applyFont="1" applyFill="1" applyBorder="1"/>
    <xf numFmtId="0" fontId="2" fillId="0" borderId="17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0" xfId="0" applyFont="1" applyBorder="1"/>
    <xf numFmtId="0" fontId="6" fillId="0" borderId="0" xfId="0" applyFont="1"/>
    <xf numFmtId="0" fontId="7" fillId="0" borderId="19" xfId="0" applyFont="1" applyBorder="1" applyAlignment="1">
      <alignment horizontal="center"/>
    </xf>
    <xf numFmtId="0" fontId="3" fillId="2" borderId="13" xfId="0" applyFont="1" applyFill="1" applyBorder="1"/>
    <xf numFmtId="0" fontId="0" fillId="0" borderId="14" xfId="0" applyBorder="1"/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6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3" fillId="2" borderId="19" xfId="0" applyFont="1" applyFill="1" applyBorder="1"/>
    <xf numFmtId="0" fontId="0" fillId="0" borderId="20" xfId="0" applyBorder="1"/>
    <xf numFmtId="0" fontId="0" fillId="0" borderId="9" xfId="0" applyBorder="1" applyAlignment="1">
      <alignment horizontal="center"/>
    </xf>
    <xf numFmtId="0" fontId="2" fillId="0" borderId="37" xfId="0" applyFont="1" applyBorder="1"/>
    <xf numFmtId="0" fontId="8" fillId="4" borderId="38" xfId="0" applyFont="1" applyFill="1" applyBorder="1"/>
    <xf numFmtId="0" fontId="8" fillId="4" borderId="40" xfId="0" applyFont="1" applyFill="1" applyBorder="1"/>
    <xf numFmtId="0" fontId="8" fillId="4" borderId="16" xfId="0" applyFont="1" applyFill="1" applyBorder="1"/>
    <xf numFmtId="0" fontId="8" fillId="4" borderId="41" xfId="0" applyFon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top" wrapText="1"/>
    </xf>
    <xf numFmtId="0" fontId="0" fillId="0" borderId="12" xfId="0" applyBorder="1"/>
    <xf numFmtId="0" fontId="0" fillId="0" borderId="13" xfId="0" applyBorder="1"/>
    <xf numFmtId="0" fontId="10" fillId="5" borderId="13" xfId="0" applyFont="1" applyFill="1" applyBorder="1"/>
    <xf numFmtId="0" fontId="0" fillId="0" borderId="37" xfId="0" applyBorder="1"/>
    <xf numFmtId="0" fontId="7" fillId="0" borderId="15" xfId="0" applyFont="1" applyBorder="1"/>
    <xf numFmtId="0" fontId="7" fillId="0" borderId="16" xfId="0" applyFont="1" applyBorder="1"/>
    <xf numFmtId="0" fontId="10" fillId="5" borderId="16" xfId="0" applyFont="1" applyFill="1" applyBorder="1"/>
    <xf numFmtId="0" fontId="2" fillId="0" borderId="3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7" fillId="0" borderId="43" xfId="0" applyFont="1" applyBorder="1"/>
    <xf numFmtId="0" fontId="7" fillId="0" borderId="13" xfId="0" applyFont="1" applyBorder="1"/>
    <xf numFmtId="0" fontId="7" fillId="0" borderId="44" xfId="0" applyFont="1" applyBorder="1"/>
    <xf numFmtId="0" fontId="11" fillId="5" borderId="37" xfId="0" applyFont="1" applyFill="1" applyBorder="1" applyAlignment="1">
      <alignment horizontal="center"/>
    </xf>
    <xf numFmtId="0" fontId="10" fillId="5" borderId="15" xfId="0" applyFont="1" applyFill="1" applyBorder="1"/>
    <xf numFmtId="0" fontId="10" fillId="5" borderId="16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3" fillId="2" borderId="14" xfId="0" applyFont="1" applyFill="1" applyBorder="1"/>
    <xf numFmtId="0" fontId="0" fillId="0" borderId="45" xfId="0" applyBorder="1"/>
    <xf numFmtId="0" fontId="0" fillId="0" borderId="16" xfId="0" applyBorder="1"/>
    <xf numFmtId="10" fontId="3" fillId="2" borderId="45" xfId="0" applyNumberFormat="1" applyFont="1" applyFill="1" applyBorder="1"/>
    <xf numFmtId="10" fontId="3" fillId="2" borderId="16" xfId="0" applyNumberFormat="1" applyFont="1" applyFill="1" applyBorder="1"/>
    <xf numFmtId="9" fontId="3" fillId="2" borderId="21" xfId="2" applyNumberFormat="1" applyFont="1" applyFill="1" applyBorder="1"/>
    <xf numFmtId="0" fontId="10" fillId="5" borderId="39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21" xfId="0" applyFont="1" applyFill="1" applyBorder="1"/>
    <xf numFmtId="0" fontId="0" fillId="0" borderId="30" xfId="0" applyBorder="1"/>
    <xf numFmtId="0" fontId="0" fillId="0" borderId="15" xfId="0" applyBorder="1"/>
    <xf numFmtId="0" fontId="3" fillId="2" borderId="17" xfId="0" applyFont="1" applyFill="1" applyBorder="1"/>
    <xf numFmtId="10" fontId="3" fillId="2" borderId="21" xfId="0" applyNumberFormat="1" applyFont="1" applyFill="1" applyBorder="1"/>
    <xf numFmtId="0" fontId="0" fillId="0" borderId="32" xfId="0" applyBorder="1"/>
    <xf numFmtId="0" fontId="3" fillId="6" borderId="21" xfId="0" applyFont="1" applyFill="1" applyBorder="1"/>
    <xf numFmtId="0" fontId="10" fillId="5" borderId="18" xfId="0" applyFont="1" applyFill="1" applyBorder="1"/>
    <xf numFmtId="0" fontId="10" fillId="5" borderId="19" xfId="0" applyFont="1" applyFill="1" applyBorder="1"/>
    <xf numFmtId="0" fontId="10" fillId="5" borderId="19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0" fillId="0" borderId="18" xfId="0" applyBorder="1"/>
    <xf numFmtId="0" fontId="0" fillId="0" borderId="46" xfId="0" applyBorder="1"/>
    <xf numFmtId="0" fontId="0" fillId="0" borderId="19" xfId="0" applyBorder="1"/>
    <xf numFmtId="10" fontId="3" fillId="2" borderId="46" xfId="0" applyNumberFormat="1" applyFont="1" applyFill="1" applyBorder="1"/>
    <xf numFmtId="10" fontId="3" fillId="2" borderId="19" xfId="0" applyNumberFormat="1" applyFont="1" applyFill="1" applyBorder="1"/>
    <xf numFmtId="10" fontId="3" fillId="2" borderId="24" xfId="0" applyNumberFormat="1" applyFont="1" applyFill="1" applyBorder="1"/>
    <xf numFmtId="0" fontId="10" fillId="5" borderId="47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2" borderId="24" xfId="0" applyFont="1" applyFill="1" applyBorder="1"/>
    <xf numFmtId="0" fontId="0" fillId="0" borderId="36" xfId="0" applyBorder="1"/>
    <xf numFmtId="10" fontId="3" fillId="0" borderId="0" xfId="0" applyNumberFormat="1" applyFont="1"/>
    <xf numFmtId="0" fontId="12" fillId="0" borderId="0" xfId="0" applyFont="1"/>
    <xf numFmtId="0" fontId="6" fillId="0" borderId="0" xfId="0" applyFont="1" applyAlignment="1">
      <alignment horizontal="center"/>
    </xf>
    <xf numFmtId="10" fontId="12" fillId="0" borderId="0" xfId="0" applyNumberFormat="1" applyFont="1"/>
    <xf numFmtId="10" fontId="6" fillId="0" borderId="0" xfId="0" applyNumberFormat="1" applyFont="1"/>
    <xf numFmtId="10" fontId="0" fillId="0" borderId="0" xfId="0" applyNumberFormat="1"/>
    <xf numFmtId="0" fontId="6" fillId="0" borderId="37" xfId="0" applyFont="1" applyBorder="1"/>
    <xf numFmtId="0" fontId="10" fillId="5" borderId="12" xfId="0" applyFont="1" applyFill="1" applyBorder="1"/>
    <xf numFmtId="0" fontId="10" fillId="5" borderId="13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0" fillId="0" borderId="43" xfId="0" applyBorder="1"/>
    <xf numFmtId="0" fontId="0" fillId="0" borderId="44" xfId="0" applyBorder="1"/>
    <xf numFmtId="10" fontId="3" fillId="2" borderId="12" xfId="0" applyNumberFormat="1" applyFont="1" applyFill="1" applyBorder="1"/>
    <xf numFmtId="10" fontId="3" fillId="2" borderId="13" xfId="0" applyNumberFormat="1" applyFont="1" applyFill="1" applyBorder="1"/>
    <xf numFmtId="10" fontId="3" fillId="2" borderId="44" xfId="0" applyNumberFormat="1" applyFont="1" applyFill="1" applyBorder="1"/>
    <xf numFmtId="0" fontId="10" fillId="5" borderId="37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7" borderId="44" xfId="0" applyFont="1" applyFill="1" applyBorder="1"/>
    <xf numFmtId="10" fontId="13" fillId="8" borderId="0" xfId="0" applyNumberFormat="1" applyFont="1" applyFill="1" applyAlignment="1">
      <alignment vertical="center"/>
    </xf>
    <xf numFmtId="0" fontId="0" fillId="0" borderId="21" xfId="0" applyBorder="1"/>
    <xf numFmtId="10" fontId="3" fillId="2" borderId="15" xfId="0" applyNumberFormat="1" applyFont="1" applyFill="1" applyBorder="1"/>
    <xf numFmtId="0" fontId="13" fillId="0" borderId="0" xfId="0" applyFont="1" applyAlignment="1">
      <alignment vertical="center"/>
    </xf>
    <xf numFmtId="0" fontId="3" fillId="9" borderId="21" xfId="0" applyFont="1" applyFill="1" applyBorder="1"/>
    <xf numFmtId="0" fontId="0" fillId="0" borderId="24" xfId="0" applyBorder="1"/>
    <xf numFmtId="10" fontId="3" fillId="2" borderId="18" xfId="0" applyNumberFormat="1" applyFont="1" applyFill="1" applyBorder="1"/>
    <xf numFmtId="0" fontId="3" fillId="10" borderId="14" xfId="0" applyFont="1" applyFill="1" applyBorder="1"/>
    <xf numFmtId="0" fontId="0" fillId="0" borderId="48" xfId="0" applyBorder="1"/>
    <xf numFmtId="0" fontId="0" fillId="0" borderId="0" xfId="0"/>
    <xf numFmtId="0" fontId="3" fillId="11" borderId="17" xfId="0" applyFont="1" applyFill="1" applyBorder="1"/>
    <xf numFmtId="0" fontId="0" fillId="0" borderId="23" xfId="0" applyBorder="1"/>
    <xf numFmtId="0" fontId="3" fillId="6" borderId="17" xfId="0" applyFont="1" applyFill="1" applyBorder="1"/>
    <xf numFmtId="0" fontId="3" fillId="9" borderId="17" xfId="0" applyFont="1" applyFill="1" applyBorder="1"/>
    <xf numFmtId="0" fontId="3" fillId="12" borderId="17" xfId="0" applyFont="1" applyFill="1" applyBorder="1"/>
    <xf numFmtId="0" fontId="0" fillId="0" borderId="26" xfId="0" applyBorder="1"/>
    <xf numFmtId="0" fontId="10" fillId="0" borderId="37" xfId="0" applyFont="1" applyBorder="1" applyAlignment="1">
      <alignment horizontal="center"/>
    </xf>
    <xf numFmtId="0" fontId="3" fillId="13" borderId="44" xfId="0" applyFont="1" applyFill="1" applyBorder="1"/>
    <xf numFmtId="0" fontId="10" fillId="0" borderId="39" xfId="0" applyFont="1" applyBorder="1" applyAlignment="1">
      <alignment horizontal="center"/>
    </xf>
    <xf numFmtId="0" fontId="3" fillId="7" borderId="21" xfId="0" applyFont="1" applyFill="1" applyBorder="1"/>
    <xf numFmtId="0" fontId="3" fillId="13" borderId="21" xfId="0" applyFont="1" applyFill="1" applyBorder="1"/>
    <xf numFmtId="0" fontId="3" fillId="12" borderId="21" xfId="0" applyFont="1" applyFill="1" applyBorder="1"/>
    <xf numFmtId="0" fontId="3" fillId="11" borderId="21" xfId="0" applyFont="1" applyFill="1" applyBorder="1"/>
    <xf numFmtId="0" fontId="10" fillId="0" borderId="47" xfId="0" applyFont="1" applyBorder="1" applyAlignment="1">
      <alignment horizontal="center"/>
    </xf>
    <xf numFmtId="0" fontId="3" fillId="10" borderId="24" xfId="0" applyFont="1" applyFill="1" applyBorder="1"/>
    <xf numFmtId="10" fontId="0" fillId="14" borderId="0" xfId="0" applyNumberFormat="1" applyFill="1"/>
    <xf numFmtId="0" fontId="10" fillId="0" borderId="0" xfId="0" applyFont="1" applyAlignment="1">
      <alignment horizontal="center"/>
    </xf>
    <xf numFmtId="10" fontId="9" fillId="0" borderId="0" xfId="0" applyNumberFormat="1" applyFont="1"/>
    <xf numFmtId="10" fontId="9" fillId="0" borderId="0" xfId="0" applyNumberFormat="1" applyFont="1" applyAlignment="1">
      <alignment horizontal="right"/>
    </xf>
    <xf numFmtId="0" fontId="14" fillId="0" borderId="0" xfId="0" applyFont="1"/>
    <xf numFmtId="10" fontId="3" fillId="2" borderId="49" xfId="0" applyNumberFormat="1" applyFont="1" applyFill="1" applyBorder="1"/>
    <xf numFmtId="0" fontId="3" fillId="0" borderId="4" xfId="0" applyFont="1" applyBorder="1"/>
    <xf numFmtId="10" fontId="3" fillId="0" borderId="7" xfId="0" applyNumberFormat="1" applyFont="1" applyBorder="1"/>
    <xf numFmtId="10" fontId="3" fillId="2" borderId="50" xfId="0" applyNumberFormat="1" applyFont="1" applyFill="1" applyBorder="1"/>
    <xf numFmtId="0" fontId="11" fillId="5" borderId="50" xfId="0" applyFont="1" applyFill="1" applyBorder="1"/>
    <xf numFmtId="0" fontId="11" fillId="5" borderId="40" xfId="0" applyFont="1" applyFill="1" applyBorder="1"/>
    <xf numFmtId="0" fontId="11" fillId="5" borderId="51" xfId="0" applyFont="1" applyFill="1" applyBorder="1"/>
    <xf numFmtId="0" fontId="2" fillId="0" borderId="35" xfId="0" applyFont="1" applyBorder="1"/>
    <xf numFmtId="0" fontId="2" fillId="0" borderId="52" xfId="0" applyFont="1" applyBorder="1"/>
    <xf numFmtId="0" fontId="2" fillId="0" borderId="53" xfId="0" applyFont="1" applyBorder="1"/>
    <xf numFmtId="10" fontId="11" fillId="5" borderId="35" xfId="0" applyNumberFormat="1" applyFont="1" applyFill="1" applyBorder="1"/>
    <xf numFmtId="10" fontId="11" fillId="5" borderId="52" xfId="0" applyNumberFormat="1" applyFont="1" applyFill="1" applyBorder="1"/>
    <xf numFmtId="10" fontId="11" fillId="5" borderId="54" xfId="0" applyNumberFormat="1" applyFont="1" applyFill="1" applyBorder="1"/>
    <xf numFmtId="10" fontId="2" fillId="0" borderId="7" xfId="0" applyNumberFormat="1" applyFont="1" applyBorder="1"/>
    <xf numFmtId="10" fontId="2" fillId="0" borderId="35" xfId="0" applyNumberFormat="1" applyFont="1" applyBorder="1"/>
    <xf numFmtId="10" fontId="2" fillId="0" borderId="52" xfId="0" applyNumberFormat="1" applyFont="1" applyBorder="1"/>
    <xf numFmtId="10" fontId="2" fillId="0" borderId="53" xfId="0" applyNumberFormat="1" applyFont="1" applyBorder="1"/>
    <xf numFmtId="0" fontId="2" fillId="15" borderId="55" xfId="0" applyFont="1" applyFill="1" applyBorder="1"/>
    <xf numFmtId="0" fontId="2" fillId="15" borderId="56" xfId="0" applyFont="1" applyFill="1" applyBorder="1"/>
    <xf numFmtId="0" fontId="2" fillId="2" borderId="56" xfId="0" applyFont="1" applyFill="1" applyBorder="1"/>
    <xf numFmtId="0" fontId="2" fillId="16" borderId="56" xfId="0" applyFont="1" applyFill="1" applyBorder="1"/>
    <xf numFmtId="0" fontId="2" fillId="17" borderId="56" xfId="0" applyFont="1" applyFill="1" applyBorder="1"/>
    <xf numFmtId="0" fontId="2" fillId="17" borderId="2" xfId="0" applyFont="1" applyFill="1" applyBorder="1"/>
    <xf numFmtId="0" fontId="10" fillId="5" borderId="45" xfId="0" applyFont="1" applyFill="1" applyBorder="1"/>
    <xf numFmtId="0" fontId="10" fillId="5" borderId="17" xfId="0" applyFont="1" applyFill="1" applyBorder="1"/>
    <xf numFmtId="0" fontId="3" fillId="2" borderId="50" xfId="0" applyFont="1" applyFill="1" applyBorder="1"/>
    <xf numFmtId="0" fontId="3" fillId="2" borderId="40" xfId="0" applyFont="1" applyFill="1" applyBorder="1"/>
    <xf numFmtId="0" fontId="3" fillId="2" borderId="51" xfId="0" applyFont="1" applyFill="1" applyBorder="1"/>
    <xf numFmtId="10" fontId="10" fillId="5" borderId="57" xfId="0" applyNumberFormat="1" applyFont="1" applyFill="1" applyBorder="1"/>
    <xf numFmtId="10" fontId="10" fillId="5" borderId="40" xfId="0" applyNumberFormat="1" applyFont="1" applyFill="1" applyBorder="1"/>
    <xf numFmtId="0" fontId="15" fillId="0" borderId="40" xfId="0" applyFont="1" applyBorder="1"/>
    <xf numFmtId="0" fontId="15" fillId="0" borderId="51" xfId="0" applyFont="1" applyBorder="1"/>
    <xf numFmtId="2" fontId="15" fillId="0" borderId="50" xfId="0" applyNumberFormat="1" applyFont="1" applyBorder="1" applyAlignment="1">
      <alignment horizontal="right"/>
    </xf>
    <xf numFmtId="2" fontId="15" fillId="0" borderId="40" xfId="0" applyNumberFormat="1" applyFont="1" applyBorder="1" applyAlignment="1">
      <alignment horizontal="right"/>
    </xf>
    <xf numFmtId="0" fontId="3" fillId="2" borderId="45" xfId="0" applyFont="1" applyFill="1" applyBorder="1"/>
    <xf numFmtId="10" fontId="10" fillId="5" borderId="15" xfId="0" applyNumberFormat="1" applyFont="1" applyFill="1" applyBorder="1"/>
    <xf numFmtId="10" fontId="10" fillId="5" borderId="16" xfId="0" applyNumberFormat="1" applyFont="1" applyFill="1" applyBorder="1"/>
    <xf numFmtId="0" fontId="15" fillId="0" borderId="16" xfId="0" applyFont="1" applyBorder="1"/>
    <xf numFmtId="0" fontId="15" fillId="0" borderId="21" xfId="0" applyFont="1" applyBorder="1"/>
    <xf numFmtId="2" fontId="15" fillId="0" borderId="45" xfId="0" applyNumberFormat="1" applyFont="1" applyBorder="1" applyAlignment="1">
      <alignment horizontal="right"/>
    </xf>
    <xf numFmtId="2" fontId="15" fillId="0" borderId="16" xfId="0" applyNumberFormat="1" applyFont="1" applyBorder="1" applyAlignment="1">
      <alignment horizontal="right"/>
    </xf>
    <xf numFmtId="0" fontId="10" fillId="5" borderId="49" xfId="0" applyFont="1" applyFill="1" applyBorder="1"/>
    <xf numFmtId="0" fontId="10" fillId="5" borderId="58" xfId="0" applyFont="1" applyFill="1" applyBorder="1"/>
    <xf numFmtId="0" fontId="10" fillId="5" borderId="59" xfId="0" applyFont="1" applyFill="1" applyBorder="1"/>
    <xf numFmtId="0" fontId="3" fillId="2" borderId="49" xfId="0" applyFont="1" applyFill="1" applyBorder="1"/>
    <xf numFmtId="0" fontId="3" fillId="2" borderId="58" xfId="0" applyFont="1" applyFill="1" applyBorder="1"/>
    <xf numFmtId="0" fontId="3" fillId="2" borderId="42" xfId="0" applyFont="1" applyFill="1" applyBorder="1"/>
    <xf numFmtId="10" fontId="10" fillId="5" borderId="60" xfId="0" applyNumberFormat="1" applyFont="1" applyFill="1" applyBorder="1"/>
    <xf numFmtId="10" fontId="10" fillId="5" borderId="58" xfId="0" applyNumberFormat="1" applyFont="1" applyFill="1" applyBorder="1"/>
    <xf numFmtId="0" fontId="15" fillId="0" borderId="58" xfId="0" applyFont="1" applyBorder="1"/>
    <xf numFmtId="0" fontId="15" fillId="0" borderId="42" xfId="0" applyFont="1" applyBorder="1"/>
    <xf numFmtId="10" fontId="16" fillId="0" borderId="0" xfId="0" applyNumberFormat="1" applyFont="1"/>
    <xf numFmtId="0" fontId="17" fillId="0" borderId="0" xfId="0" applyFont="1"/>
    <xf numFmtId="0" fontId="17" fillId="0" borderId="58" xfId="0" applyFont="1" applyBorder="1"/>
    <xf numFmtId="2" fontId="17" fillId="0" borderId="58" xfId="0" applyNumberFormat="1" applyFont="1" applyBorder="1"/>
    <xf numFmtId="0" fontId="18" fillId="0" borderId="0" xfId="0" applyFont="1"/>
    <xf numFmtId="0" fontId="17" fillId="15" borderId="4" xfId="0" applyFont="1" applyFill="1" applyBorder="1" applyAlignment="1">
      <alignment horizontal="right"/>
    </xf>
    <xf numFmtId="0" fontId="17" fillId="15" borderId="5" xfId="0" applyFont="1" applyFill="1" applyBorder="1" applyAlignment="1">
      <alignment horizontal="right"/>
    </xf>
    <xf numFmtId="0" fontId="17" fillId="2" borderId="5" xfId="0" applyFont="1" applyFill="1" applyBorder="1" applyAlignment="1">
      <alignment horizontal="right"/>
    </xf>
    <xf numFmtId="0" fontId="17" fillId="18" borderId="5" xfId="0" applyFont="1" applyFill="1" applyBorder="1" applyAlignment="1">
      <alignment horizontal="right"/>
    </xf>
    <xf numFmtId="0" fontId="17" fillId="17" borderId="5" xfId="0" applyFont="1" applyFill="1" applyBorder="1" applyAlignment="1">
      <alignment horizontal="right"/>
    </xf>
    <xf numFmtId="0" fontId="2" fillId="15" borderId="7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18" borderId="8" xfId="0" applyFont="1" applyFill="1" applyBorder="1" applyAlignment="1">
      <alignment horizontal="right"/>
    </xf>
    <xf numFmtId="0" fontId="2" fillId="17" borderId="8" xfId="0" applyFont="1" applyFill="1" applyBorder="1" applyAlignment="1">
      <alignment horizontal="right"/>
    </xf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Alignment="1">
      <alignment horizontal="center" textRotation="90"/>
    </xf>
    <xf numFmtId="0" fontId="0" fillId="2" borderId="30" xfId="0" applyFill="1" applyBorder="1" applyAlignment="1">
      <alignment horizontal="center" vertical="top" wrapText="1"/>
    </xf>
    <xf numFmtId="0" fontId="0" fillId="0" borderId="37" xfId="0" applyBorder="1" applyAlignment="1">
      <alignment vertical="top" wrapText="1"/>
    </xf>
    <xf numFmtId="0" fontId="0" fillId="2" borderId="48" xfId="0" applyFill="1" applyBorder="1"/>
    <xf numFmtId="9" fontId="3" fillId="0" borderId="0" xfId="0" applyNumberFormat="1" applyFont="1" applyAlignment="1">
      <alignment wrapText="1"/>
    </xf>
    <xf numFmtId="0" fontId="0" fillId="2" borderId="32" xfId="0" applyFill="1" applyBorder="1" applyAlignment="1">
      <alignment horizontal="center" vertical="top" wrapText="1"/>
    </xf>
    <xf numFmtId="0" fontId="0" fillId="2" borderId="23" xfId="0" applyFill="1" applyBorder="1"/>
    <xf numFmtId="0" fontId="0" fillId="2" borderId="36" xfId="0" applyFill="1" applyBorder="1" applyAlignment="1">
      <alignment horizontal="center" vertical="top" wrapText="1"/>
    </xf>
    <xf numFmtId="0" fontId="0" fillId="2" borderId="26" xfId="0" applyFill="1" applyBorder="1"/>
    <xf numFmtId="0" fontId="0" fillId="15" borderId="30" xfId="0" applyFill="1" applyBorder="1" applyAlignment="1">
      <alignment horizontal="center" vertical="top" wrapText="1"/>
    </xf>
    <xf numFmtId="0" fontId="0" fillId="0" borderId="39" xfId="0" applyBorder="1" applyAlignment="1">
      <alignment vertical="top" wrapText="1"/>
    </xf>
    <xf numFmtId="0" fontId="0" fillId="15" borderId="48" xfId="0" applyFill="1" applyBorder="1"/>
    <xf numFmtId="0" fontId="0" fillId="15" borderId="0" xfId="0" applyFill="1" applyAlignment="1">
      <alignment horizontal="center"/>
    </xf>
    <xf numFmtId="0" fontId="0" fillId="15" borderId="32" xfId="0" applyFill="1" applyBorder="1" applyAlignment="1">
      <alignment horizontal="center" vertical="top" wrapText="1"/>
    </xf>
    <xf numFmtId="0" fontId="0" fillId="15" borderId="23" xfId="0" applyFill="1" applyBorder="1"/>
    <xf numFmtId="0" fontId="0" fillId="15" borderId="36" xfId="0" applyFill="1" applyBorder="1" applyAlignment="1">
      <alignment horizontal="center" vertical="top" wrapText="1"/>
    </xf>
    <xf numFmtId="0" fontId="0" fillId="15" borderId="26" xfId="0" applyFill="1" applyBorder="1"/>
    <xf numFmtId="0" fontId="0" fillId="17" borderId="30" xfId="0" applyFill="1" applyBorder="1" applyAlignment="1">
      <alignment horizontal="center" vertical="top" wrapText="1"/>
    </xf>
    <xf numFmtId="0" fontId="0" fillId="17" borderId="48" xfId="0" applyFill="1" applyBorder="1"/>
    <xf numFmtId="0" fontId="0" fillId="17" borderId="0" xfId="0" applyFill="1" applyAlignment="1">
      <alignment horizontal="center"/>
    </xf>
    <xf numFmtId="0" fontId="0" fillId="17" borderId="32" xfId="0" applyFill="1" applyBorder="1" applyAlignment="1">
      <alignment horizontal="center" vertical="top" wrapText="1"/>
    </xf>
    <xf numFmtId="0" fontId="0" fillId="17" borderId="23" xfId="0" applyFill="1" applyBorder="1"/>
    <xf numFmtId="0" fontId="0" fillId="17" borderId="36" xfId="0" applyFill="1" applyBorder="1" applyAlignment="1">
      <alignment horizontal="center" vertical="top" wrapText="1"/>
    </xf>
    <xf numFmtId="0" fontId="0" fillId="17" borderId="26" xfId="0" applyFill="1" applyBorder="1"/>
    <xf numFmtId="0" fontId="0" fillId="18" borderId="30" xfId="0" applyFill="1" applyBorder="1" applyAlignment="1">
      <alignment horizontal="center" vertical="top" wrapText="1"/>
    </xf>
    <xf numFmtId="0" fontId="0" fillId="18" borderId="48" xfId="0" applyFill="1" applyBorder="1" applyAlignment="1">
      <alignment vertical="center"/>
    </xf>
    <xf numFmtId="0" fontId="0" fillId="18" borderId="0" xfId="0" applyFill="1" applyAlignment="1">
      <alignment horizontal="center"/>
    </xf>
    <xf numFmtId="0" fontId="0" fillId="18" borderId="32" xfId="0" applyFill="1" applyBorder="1" applyAlignment="1">
      <alignment horizontal="center" vertical="top" wrapText="1"/>
    </xf>
    <xf numFmtId="0" fontId="0" fillId="18" borderId="23" xfId="0" applyFill="1" applyBorder="1" applyAlignment="1">
      <alignment vertical="center"/>
    </xf>
    <xf numFmtId="0" fontId="0" fillId="18" borderId="36" xfId="0" applyFill="1" applyBorder="1" applyAlignment="1">
      <alignment horizontal="center" vertical="top" wrapText="1"/>
    </xf>
    <xf numFmtId="0" fontId="0" fillId="18" borderId="26" xfId="0" applyFill="1" applyBorder="1"/>
    <xf numFmtId="0" fontId="0" fillId="21" borderId="30" xfId="0" applyFill="1" applyBorder="1" applyAlignment="1">
      <alignment horizontal="center" vertical="top" wrapText="1"/>
    </xf>
    <xf numFmtId="0" fontId="0" fillId="21" borderId="48" xfId="0" applyFill="1" applyBorder="1" applyAlignment="1">
      <alignment horizontal="left" vertical="center"/>
    </xf>
    <xf numFmtId="0" fontId="0" fillId="21" borderId="0" xfId="0" applyFill="1" applyAlignment="1">
      <alignment horizontal="center"/>
    </xf>
    <xf numFmtId="0" fontId="0" fillId="21" borderId="32" xfId="0" applyFill="1" applyBorder="1" applyAlignment="1">
      <alignment horizontal="center" vertical="top" wrapText="1"/>
    </xf>
    <xf numFmtId="0" fontId="0" fillId="21" borderId="23" xfId="0" applyFill="1" applyBorder="1" applyAlignment="1">
      <alignment horizontal="left" vertical="center"/>
    </xf>
    <xf numFmtId="0" fontId="0" fillId="21" borderId="36" xfId="0" applyFill="1" applyBorder="1" applyAlignment="1">
      <alignment horizontal="center" vertical="top" wrapText="1"/>
    </xf>
    <xf numFmtId="0" fontId="0" fillId="21" borderId="26" xfId="0" applyFill="1" applyBorder="1" applyAlignment="1">
      <alignment horizontal="left"/>
    </xf>
    <xf numFmtId="0" fontId="2" fillId="0" borderId="61" xfId="0" applyFont="1" applyBorder="1"/>
    <xf numFmtId="0" fontId="2" fillId="0" borderId="56" xfId="0" applyFont="1" applyBorder="1"/>
    <xf numFmtId="0" fontId="2" fillId="0" borderId="2" xfId="0" applyFont="1" applyBorder="1"/>
    <xf numFmtId="0" fontId="2" fillId="0" borderId="29" xfId="0" applyFont="1" applyBorder="1"/>
    <xf numFmtId="0" fontId="2" fillId="0" borderId="27" xfId="0" applyFont="1" applyBorder="1"/>
    <xf numFmtId="0" fontId="2" fillId="0" borderId="34" xfId="0" applyFont="1" applyBorder="1"/>
    <xf numFmtId="0" fontId="2" fillId="0" borderId="63" xfId="0" applyFont="1" applyBorder="1"/>
    <xf numFmtId="0" fontId="2" fillId="0" borderId="64" xfId="0" applyFont="1" applyBorder="1" applyAlignment="1">
      <alignment horizontal="center"/>
    </xf>
    <xf numFmtId="0" fontId="0" fillId="15" borderId="27" xfId="0" applyFill="1" applyBorder="1"/>
    <xf numFmtId="0" fontId="6" fillId="15" borderId="57" xfId="0" applyFont="1" applyFill="1" applyBorder="1" applyAlignment="1">
      <alignment horizontal="left" vertical="center" wrapText="1"/>
    </xf>
    <xf numFmtId="0" fontId="0" fillId="15" borderId="0" xfId="0" applyFill="1"/>
    <xf numFmtId="0" fontId="6" fillId="15" borderId="40" xfId="0" applyFont="1" applyFill="1" applyBorder="1" applyAlignment="1">
      <alignment horizontal="left" vertical="center" wrapText="1"/>
    </xf>
    <xf numFmtId="0" fontId="0" fillId="15" borderId="65" xfId="0" applyFill="1" applyBorder="1"/>
    <xf numFmtId="0" fontId="0" fillId="15" borderId="66" xfId="0" applyFill="1" applyBorder="1"/>
    <xf numFmtId="0" fontId="6" fillId="15" borderId="15" xfId="0" applyFont="1" applyFill="1" applyBorder="1" applyAlignment="1">
      <alignment horizontal="left" vertical="center" wrapText="1"/>
    </xf>
    <xf numFmtId="0" fontId="6" fillId="15" borderId="16" xfId="0" applyFont="1" applyFill="1" applyBorder="1" applyAlignment="1">
      <alignment horizontal="left" vertical="center" wrapText="1"/>
    </xf>
    <xf numFmtId="0" fontId="0" fillId="15" borderId="17" xfId="0" applyFill="1" applyBorder="1"/>
    <xf numFmtId="0" fontId="0" fillId="15" borderId="32" xfId="0" applyFill="1" applyBorder="1"/>
    <xf numFmtId="0" fontId="0" fillId="2" borderId="27" xfId="0" applyFill="1" applyBorder="1"/>
    <xf numFmtId="0" fontId="6" fillId="2" borderId="15" xfId="0" applyFont="1" applyFill="1" applyBorder="1" applyAlignment="1">
      <alignment horizontal="left" vertical="center" wrapText="1"/>
    </xf>
    <xf numFmtId="9" fontId="6" fillId="2" borderId="16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0" fillId="16" borderId="27" xfId="0" applyFill="1" applyBorder="1"/>
    <xf numFmtId="0" fontId="6" fillId="16" borderId="15" xfId="0" applyFont="1" applyFill="1" applyBorder="1" applyAlignment="1">
      <alignment horizontal="left" vertical="center" wrapText="1"/>
    </xf>
    <xf numFmtId="0" fontId="0" fillId="16" borderId="0" xfId="0" applyFill="1"/>
    <xf numFmtId="0" fontId="6" fillId="16" borderId="16" xfId="0" applyFont="1" applyFill="1" applyBorder="1" applyAlignment="1">
      <alignment horizontal="left" vertical="center" wrapText="1"/>
    </xf>
    <xf numFmtId="0" fontId="0" fillId="16" borderId="17" xfId="0" applyFill="1" applyBorder="1"/>
    <xf numFmtId="0" fontId="0" fillId="16" borderId="32" xfId="0" applyFill="1" applyBorder="1"/>
    <xf numFmtId="0" fontId="0" fillId="17" borderId="39" xfId="0" applyFill="1" applyBorder="1"/>
    <xf numFmtId="0" fontId="6" fillId="17" borderId="15" xfId="0" applyFont="1" applyFill="1" applyBorder="1" applyAlignment="1">
      <alignment horizontal="left" vertical="center" wrapText="1"/>
    </xf>
    <xf numFmtId="0" fontId="0" fillId="17" borderId="21" xfId="0" applyFill="1" applyBorder="1"/>
    <xf numFmtId="0" fontId="6" fillId="17" borderId="16" xfId="0" applyFont="1" applyFill="1" applyBorder="1" applyAlignment="1">
      <alignment horizontal="left" vertical="center" wrapText="1"/>
    </xf>
    <xf numFmtId="0" fontId="0" fillId="17" borderId="17" xfId="0" applyFill="1" applyBorder="1"/>
    <xf numFmtId="0" fontId="0" fillId="17" borderId="32" xfId="0" applyFill="1" applyBorder="1"/>
    <xf numFmtId="0" fontId="0" fillId="17" borderId="0" xfId="0" applyFill="1"/>
    <xf numFmtId="0" fontId="0" fillId="17" borderId="16" xfId="0" applyFill="1" applyBorder="1"/>
    <xf numFmtId="0" fontId="0" fillId="17" borderId="47" xfId="0" applyFill="1" applyBorder="1"/>
    <xf numFmtId="0" fontId="6" fillId="17" borderId="18" xfId="0" applyFont="1" applyFill="1" applyBorder="1" applyAlignment="1">
      <alignment horizontal="left" vertical="center" wrapText="1"/>
    </xf>
    <xf numFmtId="0" fontId="0" fillId="17" borderId="24" xfId="0" applyFill="1" applyBorder="1"/>
    <xf numFmtId="0" fontId="0" fillId="17" borderId="19" xfId="0" applyFill="1" applyBorder="1"/>
    <xf numFmtId="0" fontId="0" fillId="17" borderId="20" xfId="0" applyFill="1" applyBorder="1"/>
    <xf numFmtId="0" fontId="0" fillId="17" borderId="36" xfId="0" applyFill="1" applyBorder="1"/>
    <xf numFmtId="0" fontId="3" fillId="0" borderId="0" xfId="0" applyFont="1" applyAlignment="1">
      <alignment textRotation="90" wrapText="1"/>
    </xf>
    <xf numFmtId="0" fontId="0" fillId="0" borderId="0" xfId="0" applyAlignment="1">
      <alignment textRotation="90"/>
    </xf>
    <xf numFmtId="0" fontId="2" fillId="2" borderId="0" xfId="0" applyFont="1" applyFill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10" fillId="5" borderId="39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10" fontId="0" fillId="14" borderId="0" xfId="0" applyNumberFormat="1" applyFill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17" borderId="6" xfId="0" applyFont="1" applyFill="1" applyBorder="1" applyAlignment="1">
      <alignment horizontal="center"/>
    </xf>
    <xf numFmtId="0" fontId="2" fillId="17" borderId="3" xfId="0" applyFont="1" applyFill="1" applyBorder="1" applyAlignment="1">
      <alignment horizontal="right"/>
    </xf>
    <xf numFmtId="0" fontId="2" fillId="17" borderId="6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2" fillId="18" borderId="6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5" borderId="6" xfId="0" applyFont="1" applyFill="1" applyBorder="1" applyAlignment="1">
      <alignment horizontal="center"/>
    </xf>
    <xf numFmtId="0" fontId="2" fillId="19" borderId="0" xfId="0" applyFont="1" applyFill="1" applyAlignment="1">
      <alignment horizontal="center" vertical="center" wrapText="1"/>
    </xf>
    <xf numFmtId="0" fontId="2" fillId="20" borderId="61" xfId="0" applyFont="1" applyFill="1" applyBorder="1" applyAlignment="1">
      <alignment horizontal="center"/>
    </xf>
    <xf numFmtId="0" fontId="2" fillId="20" borderId="6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</cellXfs>
  <cellStyles count="3">
    <cellStyle name="Normal" xfId="0" builtinId="0"/>
    <cellStyle name="Normal 2" xfId="1"/>
    <cellStyle name="Pourcentage" xfId="2" builtinId="5"/>
  </cellStyles>
  <dxfs count="18"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indexed="64"/>
          <bgColor theme="7" tint="0.79998168889431442"/>
        </patternFill>
      </fill>
      <border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8</xdr:row>
      <xdr:rowOff>76200</xdr:rowOff>
    </xdr:from>
    <xdr:to>
      <xdr:col>6</xdr:col>
      <xdr:colOff>43950</xdr:colOff>
      <xdr:row>13</xdr:row>
      <xdr:rowOff>88783</xdr:rowOff>
    </xdr:to>
    <xdr:pic>
      <xdr:nvPicPr>
        <xdr:cNvPr id="4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15950" y="1549400"/>
          <a:ext cx="4000000" cy="9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4" displayName="Tableau4" ref="B3:S27">
  <autoFilter ref="B3:S27"/>
  <sortState ref="B4:S27">
    <sortCondition ref="B3:B27"/>
  </sortState>
  <tableColumns count="18">
    <tableColumn id="1" name="Question" dataDxfId="17"/>
    <tableColumn id="2" name="Colonne1" dataDxfId="16"/>
    <tableColumn id="3" name="Action" dataDxfId="15"/>
    <tableColumn id="4" name="Désignation de l'action" dataDxfId="14"/>
    <tableColumn id="5" name="Critères / attendus" dataDxfId="13"/>
    <tableColumn id="6" name="1" dataDxfId="12"/>
    <tableColumn id="7" name="2" dataDxfId="11"/>
    <tableColumn id="8" name="3" dataDxfId="10"/>
    <tableColumn id="9" name="4" dataDxfId="9"/>
    <tableColumn id="10" name="C1" dataDxfId="8"/>
    <tableColumn id="11" name="C2" dataDxfId="7"/>
    <tableColumn id="12" name="C3" dataDxfId="6"/>
    <tableColumn id="13" name="C4" dataDxfId="5"/>
    <tableColumn id="14" name="Niveau " dataDxfId="4"/>
    <tableColumn id="15" name="C12" dataDxfId="3"/>
    <tableColumn id="16" name="C23" dataDxfId="2"/>
    <tableColumn id="17" name="C34" dataDxfId="1"/>
    <tableColumn id="18" name="C4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workbookViewId="0">
      <selection activeCell="F43" sqref="F43"/>
    </sheetView>
  </sheetViews>
  <sheetFormatPr baseColWidth="10" defaultRowHeight="15"/>
  <sheetData>
    <row r="2" spans="1:6">
      <c r="B2" s="1" t="s">
        <v>0</v>
      </c>
    </row>
    <row r="3" spans="1:6">
      <c r="B3" s="1" t="s">
        <v>1</v>
      </c>
    </row>
    <row r="5" spans="1:6">
      <c r="A5" s="1" t="s">
        <v>2</v>
      </c>
      <c r="B5" s="1" t="s">
        <v>3</v>
      </c>
    </row>
    <row r="6" spans="1:6">
      <c r="A6" t="s">
        <v>4</v>
      </c>
      <c r="B6" t="s">
        <v>5</v>
      </c>
    </row>
    <row r="7" spans="1:6">
      <c r="A7" t="s">
        <v>6</v>
      </c>
      <c r="B7" s="2" t="s">
        <v>7</v>
      </c>
      <c r="C7" s="3"/>
      <c r="D7" s="3"/>
      <c r="E7" s="3"/>
      <c r="F7" s="3"/>
    </row>
    <row r="8" spans="1:6">
      <c r="B8" t="s">
        <v>8</v>
      </c>
    </row>
    <row r="15" spans="1:6">
      <c r="A15" t="s">
        <v>9</v>
      </c>
      <c r="B15" t="s">
        <v>10</v>
      </c>
    </row>
    <row r="17" spans="1:14">
      <c r="A17" s="1" t="s">
        <v>11</v>
      </c>
      <c r="B17" s="1" t="s">
        <v>12</v>
      </c>
    </row>
    <row r="18" spans="1:14" ht="14.45" customHeight="1">
      <c r="A18" t="s">
        <v>13</v>
      </c>
      <c r="B18" t="s">
        <v>14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45" customHeight="1">
      <c r="A19" t="s">
        <v>15</v>
      </c>
      <c r="B19" s="307" t="s">
        <v>16</v>
      </c>
      <c r="C19" s="307"/>
      <c r="D19" s="307"/>
      <c r="E19" s="307"/>
      <c r="F19" s="307"/>
      <c r="G19" s="307"/>
      <c r="H19" s="307"/>
      <c r="I19" s="307"/>
      <c r="J19" s="307"/>
      <c r="K19" s="307"/>
      <c r="L19" s="4"/>
      <c r="M19" s="4"/>
      <c r="N19" s="4"/>
    </row>
    <row r="20" spans="1:14"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4"/>
      <c r="M20" s="4"/>
      <c r="N20" s="4"/>
    </row>
    <row r="21" spans="1:14">
      <c r="A21" t="s">
        <v>17</v>
      </c>
      <c r="B21" t="s">
        <v>18</v>
      </c>
    </row>
    <row r="22" spans="1:14" ht="14.45" customHeight="1">
      <c r="B22" s="307" t="s">
        <v>19</v>
      </c>
      <c r="C22" s="307"/>
      <c r="D22" s="307"/>
      <c r="E22" s="307"/>
      <c r="F22" s="307"/>
      <c r="G22" s="307"/>
      <c r="H22" s="307"/>
      <c r="I22" s="307"/>
      <c r="J22" s="307"/>
      <c r="K22" s="307"/>
    </row>
    <row r="23" spans="1:14">
      <c r="A23" t="s">
        <v>20</v>
      </c>
      <c r="B23" t="s">
        <v>21</v>
      </c>
    </row>
    <row r="26" spans="1:14">
      <c r="A26" s="1" t="s">
        <v>22</v>
      </c>
      <c r="B26" s="1" t="s">
        <v>23</v>
      </c>
    </row>
    <row r="27" spans="1:14">
      <c r="A27" t="s">
        <v>24</v>
      </c>
      <c r="B27" t="s">
        <v>25</v>
      </c>
    </row>
    <row r="28" spans="1:14">
      <c r="A28" t="s">
        <v>26</v>
      </c>
      <c r="B28" t="s">
        <v>27</v>
      </c>
    </row>
    <row r="29" spans="1:14">
      <c r="B29" s="307" t="s">
        <v>28</v>
      </c>
      <c r="C29" s="307"/>
      <c r="D29" s="307"/>
      <c r="E29" s="307"/>
      <c r="F29" s="307"/>
      <c r="G29" s="307"/>
      <c r="H29" s="307"/>
      <c r="I29" s="307"/>
      <c r="J29" s="307"/>
      <c r="K29" s="307"/>
    </row>
    <row r="30" spans="1:14">
      <c r="B30" s="307"/>
      <c r="C30" s="307"/>
      <c r="D30" s="307"/>
      <c r="E30" s="307"/>
      <c r="F30" s="307"/>
      <c r="G30" s="307"/>
      <c r="H30" s="307"/>
      <c r="I30" s="307"/>
      <c r="J30" s="307"/>
      <c r="K30" s="307"/>
    </row>
    <row r="31" spans="1:14">
      <c r="A31" t="s">
        <v>29</v>
      </c>
      <c r="B31" t="s">
        <v>30</v>
      </c>
    </row>
    <row r="32" spans="1:14">
      <c r="B32" s="307" t="s">
        <v>31</v>
      </c>
      <c r="C32" s="307"/>
      <c r="D32" s="307"/>
      <c r="E32" s="307"/>
      <c r="F32" s="307"/>
      <c r="G32" s="307"/>
      <c r="H32" s="307"/>
      <c r="I32" s="307"/>
      <c r="J32" s="307"/>
      <c r="K32" s="307"/>
    </row>
    <row r="33" spans="1:11">
      <c r="B33" s="307" t="s">
        <v>32</v>
      </c>
      <c r="C33" s="307"/>
      <c r="D33" s="307"/>
      <c r="E33" s="307"/>
      <c r="F33" s="307"/>
      <c r="G33" s="307"/>
      <c r="H33" s="307"/>
      <c r="I33" s="307"/>
      <c r="J33" s="307"/>
      <c r="K33" s="307"/>
    </row>
    <row r="34" spans="1:11">
      <c r="A34" t="s">
        <v>33</v>
      </c>
      <c r="B34" t="s">
        <v>34</v>
      </c>
    </row>
    <row r="35" spans="1:11">
      <c r="B35" s="307" t="s">
        <v>35</v>
      </c>
      <c r="C35" s="307"/>
      <c r="D35" s="307"/>
      <c r="E35" s="307"/>
      <c r="F35" s="307"/>
      <c r="G35" s="307"/>
      <c r="H35" s="307"/>
      <c r="I35" s="307"/>
      <c r="J35" s="307"/>
      <c r="K35" s="307"/>
    </row>
    <row r="36" spans="1:11">
      <c r="B36" s="307" t="s">
        <v>36</v>
      </c>
      <c r="C36" s="307"/>
      <c r="D36" s="307"/>
      <c r="E36" s="307"/>
      <c r="F36" s="307"/>
      <c r="G36" s="307"/>
      <c r="H36" s="307"/>
      <c r="I36" s="307"/>
      <c r="J36" s="307"/>
      <c r="K36" s="307"/>
    </row>
    <row r="38" spans="1:11">
      <c r="A38" s="1" t="s">
        <v>22</v>
      </c>
      <c r="B38" s="1" t="s">
        <v>37</v>
      </c>
    </row>
    <row r="39" spans="1:11">
      <c r="A39" t="s">
        <v>24</v>
      </c>
      <c r="B39" t="s">
        <v>38</v>
      </c>
    </row>
    <row r="40" spans="1:11">
      <c r="B40" t="s">
        <v>39</v>
      </c>
    </row>
    <row r="41" spans="1:11">
      <c r="B41" s="307" t="s">
        <v>40</v>
      </c>
      <c r="C41" s="307"/>
      <c r="D41" s="307"/>
      <c r="E41" s="307"/>
      <c r="F41" s="307"/>
      <c r="G41" s="307"/>
      <c r="H41" s="307"/>
      <c r="I41" s="307"/>
      <c r="J41" s="307"/>
      <c r="K41" s="307"/>
    </row>
  </sheetData>
  <mergeCells count="8">
    <mergeCell ref="B35:K35"/>
    <mergeCell ref="B36:K36"/>
    <mergeCell ref="B41:K41"/>
    <mergeCell ref="B19:K20"/>
    <mergeCell ref="B22:K22"/>
    <mergeCell ref="B29:K30"/>
    <mergeCell ref="B32:K32"/>
    <mergeCell ref="B33:K3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3"/>
  <sheetViews>
    <sheetView workbookViewId="0">
      <selection activeCell="H9" sqref="H9"/>
    </sheetView>
  </sheetViews>
  <sheetFormatPr baseColWidth="10" defaultRowHeight="15"/>
  <cols>
    <col min="2" max="8" width="15.5703125" customWidth="1"/>
  </cols>
  <sheetData>
    <row r="2" spans="2:9" ht="18.75">
      <c r="B2" s="323" t="s">
        <v>41</v>
      </c>
      <c r="C2" s="323"/>
      <c r="D2" s="323"/>
      <c r="E2" s="323"/>
      <c r="F2" s="323"/>
      <c r="G2" s="323"/>
      <c r="H2" s="323"/>
    </row>
    <row r="3" spans="2:9" ht="18.75">
      <c r="B3" s="5"/>
      <c r="C3" t="s">
        <v>42</v>
      </c>
    </row>
    <row r="4" spans="2:9">
      <c r="B4" s="6" t="s">
        <v>43</v>
      </c>
      <c r="C4" s="7" t="s">
        <v>44</v>
      </c>
    </row>
    <row r="5" spans="2:9">
      <c r="B5" s="1"/>
      <c r="C5" s="8"/>
    </row>
    <row r="6" spans="2:9" ht="14.45" customHeight="1">
      <c r="B6" s="317" t="s">
        <v>45</v>
      </c>
      <c r="C6" s="318"/>
      <c r="D6" s="318"/>
      <c r="E6" s="318"/>
      <c r="F6" s="318"/>
      <c r="G6" s="318"/>
      <c r="H6" s="319"/>
      <c r="I6" s="4"/>
    </row>
    <row r="7" spans="2:9">
      <c r="B7" s="320"/>
      <c r="C7" s="321"/>
      <c r="D7" s="321"/>
      <c r="E7" s="321"/>
      <c r="F7" s="321"/>
      <c r="G7" s="321"/>
      <c r="H7" s="322"/>
      <c r="I7" s="4"/>
    </row>
    <row r="8" spans="2:9">
      <c r="B8" s="9"/>
      <c r="C8" s="9"/>
      <c r="D8" t="s">
        <v>42</v>
      </c>
      <c r="E8" s="9"/>
      <c r="F8" s="9"/>
      <c r="G8" s="9"/>
      <c r="H8" t="s">
        <v>42</v>
      </c>
      <c r="I8" s="9"/>
    </row>
    <row r="9" spans="2:9">
      <c r="B9" s="1" t="s">
        <v>46</v>
      </c>
      <c r="C9" s="1"/>
      <c r="D9" s="10" t="s">
        <v>47</v>
      </c>
      <c r="E9" s="1"/>
      <c r="F9" s="1" t="s">
        <v>48</v>
      </c>
      <c r="G9" s="1"/>
      <c r="H9" s="10" t="s">
        <v>47</v>
      </c>
    </row>
    <row r="10" spans="2:9">
      <c r="B10" s="1"/>
      <c r="C10" t="s">
        <v>42</v>
      </c>
      <c r="D10" s="1"/>
      <c r="E10" s="1"/>
      <c r="F10" s="1"/>
      <c r="G10" s="1"/>
      <c r="H10" s="1"/>
    </row>
    <row r="11" spans="2:9">
      <c r="B11" s="6" t="s">
        <v>49</v>
      </c>
      <c r="C11" s="11" t="s">
        <v>47</v>
      </c>
      <c r="D11" s="12" t="s">
        <v>50</v>
      </c>
      <c r="E11" s="345" t="s">
        <v>51</v>
      </c>
      <c r="F11" s="345"/>
      <c r="G11" s="345"/>
      <c r="H11" s="346"/>
      <c r="I11" s="13"/>
    </row>
    <row r="12" spans="2:9">
      <c r="B12" s="1"/>
      <c r="C12" s="349" t="s">
        <v>52</v>
      </c>
      <c r="D12" s="350"/>
      <c r="E12" s="14" t="s">
        <v>53</v>
      </c>
      <c r="F12" s="347" t="s">
        <v>51</v>
      </c>
      <c r="G12" s="347"/>
      <c r="H12" s="348"/>
      <c r="I12" s="17"/>
    </row>
    <row r="13" spans="2:9">
      <c r="B13" s="1"/>
      <c r="C13" s="351"/>
      <c r="D13" s="352"/>
      <c r="E13" s="18" t="s">
        <v>54</v>
      </c>
      <c r="F13" s="325" t="s">
        <v>51</v>
      </c>
      <c r="G13" s="325"/>
      <c r="H13" s="326"/>
      <c r="I13" s="17"/>
    </row>
    <row r="14" spans="2:9">
      <c r="C14" s="353"/>
      <c r="D14" s="354"/>
      <c r="E14" s="19" t="s">
        <v>55</v>
      </c>
      <c r="F14" s="312" t="s">
        <v>51</v>
      </c>
      <c r="G14" s="312"/>
      <c r="H14" s="313"/>
      <c r="I14" s="17"/>
    </row>
    <row r="15" spans="2:9">
      <c r="F15" s="20"/>
      <c r="G15" s="8"/>
      <c r="H15" s="8"/>
    </row>
    <row r="16" spans="2:9">
      <c r="B16" s="308" t="s">
        <v>56</v>
      </c>
      <c r="C16" s="309"/>
      <c r="D16" s="309"/>
      <c r="E16" s="309"/>
      <c r="F16" s="309"/>
      <c r="G16" s="309"/>
      <c r="H16" s="310"/>
    </row>
    <row r="17" spans="2:8">
      <c r="B17" s="334" t="s">
        <v>57</v>
      </c>
      <c r="C17" s="333"/>
      <c r="D17" s="333"/>
      <c r="E17" s="333" t="s">
        <v>58</v>
      </c>
      <c r="F17" s="333"/>
      <c r="G17" s="333"/>
      <c r="H17" s="21" t="s">
        <v>59</v>
      </c>
    </row>
    <row r="18" spans="2:8">
      <c r="B18" s="311" t="s">
        <v>51</v>
      </c>
      <c r="C18" s="312"/>
      <c r="D18" s="312"/>
      <c r="E18" s="312" t="s">
        <v>51</v>
      </c>
      <c r="F18" s="312"/>
      <c r="G18" s="312"/>
      <c r="H18" s="22" t="s">
        <v>51</v>
      </c>
    </row>
    <row r="19" spans="2:8">
      <c r="B19" s="8"/>
      <c r="C19" s="8"/>
      <c r="D19" s="8"/>
      <c r="E19" s="8"/>
      <c r="F19" s="8"/>
      <c r="G19" s="8"/>
      <c r="H19" s="17"/>
    </row>
    <row r="20" spans="2:8">
      <c r="B20" s="308" t="s">
        <v>60</v>
      </c>
      <c r="C20" s="309"/>
      <c r="D20" s="309"/>
      <c r="E20" s="309"/>
      <c r="F20" s="309"/>
      <c r="G20" s="309"/>
      <c r="H20" s="310"/>
    </row>
    <row r="21" spans="2:8">
      <c r="B21" s="334" t="s">
        <v>57</v>
      </c>
      <c r="C21" s="333"/>
      <c r="D21" s="333"/>
      <c r="E21" s="333" t="s">
        <v>58</v>
      </c>
      <c r="F21" s="333"/>
      <c r="G21" s="333"/>
      <c r="H21" s="21" t="s">
        <v>59</v>
      </c>
    </row>
    <row r="22" spans="2:8">
      <c r="B22" s="311" t="s">
        <v>51</v>
      </c>
      <c r="C22" s="312"/>
      <c r="D22" s="312"/>
      <c r="E22" s="312" t="s">
        <v>51</v>
      </c>
      <c r="F22" s="312"/>
      <c r="G22" s="312"/>
      <c r="H22" s="22" t="s">
        <v>51</v>
      </c>
    </row>
    <row r="24" spans="2:8">
      <c r="B24" s="308" t="s">
        <v>61</v>
      </c>
      <c r="C24" s="309"/>
      <c r="D24" s="309"/>
      <c r="E24" s="309"/>
      <c r="F24" s="309"/>
      <c r="G24" s="309"/>
      <c r="H24" s="310"/>
    </row>
    <row r="25" spans="2:8">
      <c r="B25" s="327" t="s">
        <v>57</v>
      </c>
      <c r="C25" s="328"/>
      <c r="D25" s="328"/>
      <c r="E25" s="328"/>
      <c r="F25" s="328" t="s">
        <v>58</v>
      </c>
      <c r="G25" s="328"/>
      <c r="H25" s="329"/>
    </row>
    <row r="26" spans="2:8">
      <c r="B26" s="324" t="s">
        <v>51</v>
      </c>
      <c r="C26" s="325"/>
      <c r="D26" s="325"/>
      <c r="E26" s="325"/>
      <c r="F26" s="330" t="s">
        <v>51</v>
      </c>
      <c r="G26" s="331"/>
      <c r="H26" s="332"/>
    </row>
    <row r="27" spans="2:8">
      <c r="B27" s="324" t="s">
        <v>51</v>
      </c>
      <c r="C27" s="325"/>
      <c r="D27" s="325"/>
      <c r="E27" s="325"/>
      <c r="F27" s="330" t="s">
        <v>51</v>
      </c>
      <c r="G27" s="331"/>
      <c r="H27" s="332"/>
    </row>
    <row r="28" spans="2:8">
      <c r="B28" s="311" t="s">
        <v>51</v>
      </c>
      <c r="C28" s="312"/>
      <c r="D28" s="312"/>
      <c r="E28" s="312"/>
      <c r="F28" s="314" t="s">
        <v>51</v>
      </c>
      <c r="G28" s="315"/>
      <c r="H28" s="316"/>
    </row>
    <row r="29" spans="2:8">
      <c r="B29" s="8"/>
      <c r="C29" s="8"/>
      <c r="D29" s="8"/>
      <c r="E29" s="8"/>
      <c r="F29" s="8"/>
      <c r="G29" s="8"/>
    </row>
    <row r="30" spans="2:8">
      <c r="B30" s="308" t="s">
        <v>62</v>
      </c>
      <c r="C30" s="309"/>
      <c r="D30" s="309"/>
      <c r="E30" s="309"/>
      <c r="F30" s="309"/>
      <c r="G30" s="309"/>
      <c r="H30" s="310"/>
    </row>
    <row r="31" spans="2:8">
      <c r="B31" s="324" t="s">
        <v>51</v>
      </c>
      <c r="C31" s="325"/>
      <c r="D31" s="325"/>
      <c r="E31" s="325"/>
      <c r="F31" s="325"/>
      <c r="G31" s="325"/>
      <c r="H31" s="326"/>
    </row>
    <row r="32" spans="2:8">
      <c r="B32" s="324" t="s">
        <v>51</v>
      </c>
      <c r="C32" s="325"/>
      <c r="D32" s="325"/>
      <c r="E32" s="325"/>
      <c r="F32" s="325"/>
      <c r="G32" s="325"/>
      <c r="H32" s="326"/>
    </row>
    <row r="33" spans="2:8">
      <c r="B33" s="324" t="s">
        <v>51</v>
      </c>
      <c r="C33" s="325"/>
      <c r="D33" s="325"/>
      <c r="E33" s="325"/>
      <c r="F33" s="325"/>
      <c r="G33" s="325"/>
      <c r="H33" s="326"/>
    </row>
    <row r="34" spans="2:8">
      <c r="B34" s="311" t="s">
        <v>51</v>
      </c>
      <c r="C34" s="312"/>
      <c r="D34" s="312"/>
      <c r="E34" s="312"/>
      <c r="F34" s="312"/>
      <c r="G34" s="312"/>
      <c r="H34" s="313"/>
    </row>
    <row r="37" spans="2:8">
      <c r="B37" s="1" t="s">
        <v>63</v>
      </c>
    </row>
    <row r="38" spans="2:8">
      <c r="B38" s="336" t="s">
        <v>64</v>
      </c>
      <c r="C38" s="337"/>
      <c r="D38" s="337"/>
      <c r="E38" s="337"/>
      <c r="F38" s="337"/>
      <c r="G38" s="337"/>
      <c r="H38" s="338"/>
    </row>
    <row r="39" spans="2:8">
      <c r="B39" s="339"/>
      <c r="C39" s="340"/>
      <c r="D39" s="340"/>
      <c r="E39" s="340"/>
      <c r="F39" s="340"/>
      <c r="G39" s="340"/>
      <c r="H39" s="341"/>
    </row>
    <row r="40" spans="2:8">
      <c r="B40" s="339"/>
      <c r="C40" s="340"/>
      <c r="D40" s="340"/>
      <c r="E40" s="340"/>
      <c r="F40" s="340"/>
      <c r="G40" s="340"/>
      <c r="H40" s="341"/>
    </row>
    <row r="41" spans="2:8">
      <c r="B41" s="339"/>
      <c r="C41" s="340"/>
      <c r="D41" s="340"/>
      <c r="E41" s="340"/>
      <c r="F41" s="340"/>
      <c r="G41" s="340"/>
      <c r="H41" s="341"/>
    </row>
    <row r="42" spans="2:8">
      <c r="B42" s="339"/>
      <c r="C42" s="340"/>
      <c r="D42" s="340"/>
      <c r="E42" s="340"/>
      <c r="F42" s="340"/>
      <c r="G42" s="340"/>
      <c r="H42" s="341"/>
    </row>
    <row r="43" spans="2:8">
      <c r="B43" s="339"/>
      <c r="C43" s="340"/>
      <c r="D43" s="340"/>
      <c r="E43" s="340"/>
      <c r="F43" s="340"/>
      <c r="G43" s="340"/>
      <c r="H43" s="341"/>
    </row>
    <row r="44" spans="2:8">
      <c r="B44" s="339"/>
      <c r="C44" s="340"/>
      <c r="D44" s="340"/>
      <c r="E44" s="340"/>
      <c r="F44" s="340"/>
      <c r="G44" s="340"/>
      <c r="H44" s="341"/>
    </row>
    <row r="45" spans="2:8">
      <c r="B45" s="339"/>
      <c r="C45" s="340"/>
      <c r="D45" s="340"/>
      <c r="E45" s="340"/>
      <c r="F45" s="340"/>
      <c r="G45" s="340"/>
      <c r="H45" s="341"/>
    </row>
    <row r="46" spans="2:8">
      <c r="B46" s="339"/>
      <c r="C46" s="340"/>
      <c r="D46" s="340"/>
      <c r="E46" s="340"/>
      <c r="F46" s="340"/>
      <c r="G46" s="340"/>
      <c r="H46" s="341"/>
    </row>
    <row r="47" spans="2:8">
      <c r="B47" s="339"/>
      <c r="C47" s="340"/>
      <c r="D47" s="340"/>
      <c r="E47" s="340"/>
      <c r="F47" s="340"/>
      <c r="G47" s="340"/>
      <c r="H47" s="341"/>
    </row>
    <row r="48" spans="2:8">
      <c r="B48" s="339"/>
      <c r="C48" s="340"/>
      <c r="D48" s="340"/>
      <c r="E48" s="340"/>
      <c r="F48" s="340"/>
      <c r="G48" s="340"/>
      <c r="H48" s="341"/>
    </row>
    <row r="49" spans="2:8">
      <c r="B49" s="339"/>
      <c r="C49" s="340"/>
      <c r="D49" s="340"/>
      <c r="E49" s="340"/>
      <c r="F49" s="340"/>
      <c r="G49" s="340"/>
      <c r="H49" s="341"/>
    </row>
    <row r="50" spans="2:8">
      <c r="B50" s="339"/>
      <c r="C50" s="340"/>
      <c r="D50" s="340"/>
      <c r="E50" s="340"/>
      <c r="F50" s="340"/>
      <c r="G50" s="340"/>
      <c r="H50" s="341"/>
    </row>
    <row r="51" spans="2:8">
      <c r="B51" s="339"/>
      <c r="C51" s="340"/>
      <c r="D51" s="340"/>
      <c r="E51" s="340"/>
      <c r="F51" s="340"/>
      <c r="G51" s="340"/>
      <c r="H51" s="341"/>
    </row>
    <row r="52" spans="2:8">
      <c r="B52" s="339"/>
      <c r="C52" s="340"/>
      <c r="D52" s="340"/>
      <c r="E52" s="340"/>
      <c r="F52" s="340"/>
      <c r="G52" s="340"/>
      <c r="H52" s="341"/>
    </row>
    <row r="53" spans="2:8">
      <c r="B53" s="342"/>
      <c r="C53" s="343"/>
      <c r="D53" s="343"/>
      <c r="E53" s="343"/>
      <c r="F53" s="343"/>
      <c r="G53" s="343"/>
      <c r="H53" s="344"/>
    </row>
    <row r="54" spans="2:8">
      <c r="B54" s="1" t="s">
        <v>65</v>
      </c>
    </row>
    <row r="55" spans="2:8">
      <c r="B55" s="335" t="s">
        <v>66</v>
      </c>
      <c r="C55" s="335"/>
      <c r="D55" s="335"/>
      <c r="E55" s="335"/>
      <c r="F55" s="335"/>
      <c r="G55" s="335"/>
      <c r="H55" s="335"/>
    </row>
    <row r="56" spans="2:8">
      <c r="B56" s="335"/>
      <c r="C56" s="335"/>
      <c r="D56" s="335"/>
      <c r="E56" s="335"/>
      <c r="F56" s="335"/>
      <c r="G56" s="335"/>
      <c r="H56" s="335"/>
    </row>
    <row r="57" spans="2:8">
      <c r="B57" t="s">
        <v>67</v>
      </c>
    </row>
    <row r="58" spans="2:8">
      <c r="B58" t="s">
        <v>68</v>
      </c>
    </row>
    <row r="59" spans="2:8">
      <c r="B59" t="s">
        <v>69</v>
      </c>
    </row>
    <row r="60" spans="2:8">
      <c r="B60" t="s">
        <v>70</v>
      </c>
    </row>
    <row r="61" spans="2:8">
      <c r="B61" t="s">
        <v>71</v>
      </c>
    </row>
    <row r="62" spans="2:8">
      <c r="B62" t="s">
        <v>72</v>
      </c>
    </row>
    <row r="63" spans="2:8">
      <c r="B63" t="s">
        <v>73</v>
      </c>
    </row>
  </sheetData>
  <mergeCells count="33">
    <mergeCell ref="E11:H11"/>
    <mergeCell ref="F12:H12"/>
    <mergeCell ref="F13:H13"/>
    <mergeCell ref="F14:H14"/>
    <mergeCell ref="C12:D14"/>
    <mergeCell ref="E22:G22"/>
    <mergeCell ref="F27:H27"/>
    <mergeCell ref="B17:D17"/>
    <mergeCell ref="B55:H56"/>
    <mergeCell ref="B38:H53"/>
    <mergeCell ref="E17:G17"/>
    <mergeCell ref="B18:D18"/>
    <mergeCell ref="E18:G18"/>
    <mergeCell ref="B20:H20"/>
    <mergeCell ref="B21:D21"/>
    <mergeCell ref="B32:H32"/>
    <mergeCell ref="B33:H33"/>
    <mergeCell ref="B16:H16"/>
    <mergeCell ref="B34:H34"/>
    <mergeCell ref="F28:H28"/>
    <mergeCell ref="B6:H7"/>
    <mergeCell ref="B2:H2"/>
    <mergeCell ref="B30:H30"/>
    <mergeCell ref="B31:H31"/>
    <mergeCell ref="B24:H24"/>
    <mergeCell ref="B25:E25"/>
    <mergeCell ref="B26:E26"/>
    <mergeCell ref="B27:E27"/>
    <mergeCell ref="B28:E28"/>
    <mergeCell ref="F25:H25"/>
    <mergeCell ref="F26:H26"/>
    <mergeCell ref="E21:G21"/>
    <mergeCell ref="B22:D22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'Données générales'!$D$3:$D$8</xm:f>
          </x14:formula1>
          <xm:sqref>C4:C5</xm:sqref>
        </x14:dataValidation>
        <x14:dataValidation type="list" allowBlank="1" showInputMessage="1" showErrorMessage="1">
          <x14:formula1>
            <xm:f>'Données générales'!$E$3:$E$36</xm:f>
          </x14:formula1>
          <xm:sqref>C11</xm:sqref>
        </x14:dataValidation>
        <x14:dataValidation type="list" allowBlank="1" showInputMessage="1" showErrorMessage="1">
          <x14:formula1>
            <xm:f>'Données générales'!$A$3:$A$5</xm:f>
          </x14:formula1>
          <xm:sqref>D9 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73"/>
  <sheetViews>
    <sheetView tabSelected="1" workbookViewId="0">
      <selection activeCell="E6" sqref="E6"/>
    </sheetView>
  </sheetViews>
  <sheetFormatPr baseColWidth="10" defaultRowHeight="15"/>
  <cols>
    <col min="1" max="1" width="5.28515625" customWidth="1"/>
    <col min="2" max="2" width="6.28515625" customWidth="1"/>
    <col min="3" max="3" width="49" customWidth="1"/>
    <col min="4" max="5" width="27.85546875" customWidth="1"/>
    <col min="6" max="6" width="115.85546875" customWidth="1"/>
    <col min="7" max="8" width="7.140625" customWidth="1"/>
    <col min="9" max="13" width="20.5703125" customWidth="1"/>
  </cols>
  <sheetData>
    <row r="2" spans="3:13">
      <c r="E2" t="s">
        <v>74</v>
      </c>
      <c r="I2" s="355" t="s">
        <v>75</v>
      </c>
      <c r="J2" s="355"/>
      <c r="K2" s="355"/>
      <c r="L2" s="355"/>
      <c r="M2" s="355"/>
    </row>
    <row r="3" spans="3:13">
      <c r="E3" s="1" t="s">
        <v>76</v>
      </c>
      <c r="I3" s="356" t="s">
        <v>77</v>
      </c>
      <c r="J3" s="356"/>
      <c r="K3" s="356"/>
      <c r="L3" s="356"/>
      <c r="M3" s="356"/>
    </row>
    <row r="4" spans="3:13">
      <c r="C4" s="25" t="s">
        <v>78</v>
      </c>
      <c r="D4" s="26" t="s">
        <v>79</v>
      </c>
      <c r="E4" s="26" t="s">
        <v>80</v>
      </c>
      <c r="G4" s="357" t="s">
        <v>81</v>
      </c>
      <c r="H4" s="27"/>
      <c r="I4" s="359" t="s">
        <v>82</v>
      </c>
      <c r="J4" s="29" t="s">
        <v>83</v>
      </c>
      <c r="K4" s="361" t="s">
        <v>84</v>
      </c>
      <c r="L4" s="363" t="s">
        <v>85</v>
      </c>
      <c r="M4" s="365" t="s">
        <v>86</v>
      </c>
    </row>
    <row r="5" spans="3:13">
      <c r="C5" s="30" t="s">
        <v>87</v>
      </c>
      <c r="D5" s="24" t="s">
        <v>42</v>
      </c>
      <c r="E5" s="24" t="s">
        <v>42</v>
      </c>
      <c r="F5" s="31"/>
      <c r="G5" s="358"/>
      <c r="H5" s="27"/>
      <c r="I5" s="360"/>
      <c r="J5" s="32" t="s">
        <v>88</v>
      </c>
      <c r="K5" s="362"/>
      <c r="L5" s="364"/>
      <c r="M5" s="366"/>
    </row>
    <row r="6" spans="3:13">
      <c r="C6" s="371" t="s">
        <v>89</v>
      </c>
      <c r="D6" s="367" t="s">
        <v>90</v>
      </c>
      <c r="E6" s="33" t="s">
        <v>91</v>
      </c>
      <c r="F6" s="34" t="str">
        <f>VLOOKUP(E6,Tâches!G2:H24,2,FALSE)</f>
        <v>Prendre connaissance et analyser le dossier de l’opération (modification, mise en service, maintenance, conduite de l’installation)</v>
      </c>
      <c r="G6" s="35" t="str">
        <f>VLOOKUP(E6,Tâches!I2:J24,2,FALSE)</f>
        <v>T1</v>
      </c>
      <c r="H6" s="36"/>
      <c r="I6" s="37" t="s">
        <v>92</v>
      </c>
      <c r="J6" s="15" t="s">
        <v>92</v>
      </c>
      <c r="K6" s="15" t="s">
        <v>92</v>
      </c>
      <c r="L6" s="15" t="s">
        <v>92</v>
      </c>
      <c r="M6" s="16" t="s">
        <v>92</v>
      </c>
    </row>
    <row r="7" spans="3:13">
      <c r="C7" s="371"/>
      <c r="D7" s="368"/>
      <c r="E7" s="38" t="s">
        <v>93</v>
      </c>
      <c r="F7" s="21" t="str">
        <f>VLOOKUP(E7,Tâches!G2:H24,2,FALSE)</f>
        <v xml:space="preserve">Compléter le dossier de réalisation, de mise en service, de maintenance, de conduite </v>
      </c>
      <c r="G7" s="35" t="str">
        <f>VLOOKUP(E7,Tâches!I2:J24,2,FALSE)</f>
        <v>T1</v>
      </c>
      <c r="H7" s="36"/>
      <c r="I7" s="39"/>
      <c r="J7" s="40"/>
      <c r="K7" s="40"/>
      <c r="L7" s="40"/>
      <c r="M7" s="41"/>
    </row>
    <row r="8" spans="3:13">
      <c r="C8" s="371"/>
      <c r="D8" s="368"/>
      <c r="E8" s="38" t="s">
        <v>94</v>
      </c>
      <c r="F8" s="21" t="str">
        <f>VLOOKUP(E8,Tâches!G2:H24,2,FALSE)</f>
        <v xml:space="preserve">Organiser les tâches en fonction des habilitations et des certifications des professionnels affectés  </v>
      </c>
      <c r="G8" s="35" t="str">
        <f>VLOOKUP(E8,Tâches!I2:J24,2,FALSE)</f>
        <v>T5</v>
      </c>
      <c r="H8" s="36"/>
      <c r="I8" s="39"/>
      <c r="J8" s="40"/>
      <c r="K8" s="40"/>
      <c r="L8" s="40"/>
      <c r="M8" s="41"/>
    </row>
    <row r="9" spans="3:13">
      <c r="C9" s="371"/>
      <c r="D9" s="368"/>
      <c r="E9" s="38" t="s">
        <v>95</v>
      </c>
      <c r="F9" s="21" t="str">
        <f>VLOOKUP(E9,Tâches!G2:H24,2,FALSE)</f>
        <v xml:space="preserve">Recenser, rassembler les documents liés aux opérations </v>
      </c>
      <c r="G9" s="35" t="str">
        <f>VLOOKUP(E9,Tâches!I2:J24,2,FALSE)</f>
        <v>T1</v>
      </c>
      <c r="H9" s="36"/>
      <c r="I9" s="39"/>
      <c r="J9" s="40"/>
      <c r="K9" s="40"/>
      <c r="L9" s="40"/>
      <c r="M9" s="41"/>
    </row>
    <row r="10" spans="3:13">
      <c r="C10" s="371"/>
      <c r="D10" s="368"/>
      <c r="E10" s="38" t="s">
        <v>91</v>
      </c>
      <c r="F10" s="21" t="str">
        <f>VLOOKUP(E10,Tâches!G2:H24,2,FALSE)</f>
        <v>Prendre connaissance et analyser le dossier de l’opération (modification, mise en service, maintenance, conduite de l’installation)</v>
      </c>
      <c r="G10" s="35" t="str">
        <f>VLOOKUP(E10,Tâches!I2:J24,2,FALSE)</f>
        <v>T1</v>
      </c>
      <c r="H10" s="36"/>
      <c r="I10" s="39"/>
      <c r="J10" s="40"/>
      <c r="K10" s="40"/>
      <c r="L10" s="40"/>
      <c r="M10" s="41"/>
    </row>
    <row r="11" spans="3:13">
      <c r="C11" s="371"/>
      <c r="D11" s="369"/>
      <c r="E11" s="42" t="s">
        <v>47</v>
      </c>
      <c r="F11" s="43" t="str">
        <f>VLOOKUP(E11,Tâches!G2:H24,2,FALSE)</f>
        <v>?</v>
      </c>
      <c r="G11" s="44" t="str">
        <f>VLOOKUP(E11,Tâches!I2:J24,2,FALSE)</f>
        <v>?</v>
      </c>
      <c r="H11" s="36"/>
      <c r="I11" s="39"/>
      <c r="J11" s="40"/>
      <c r="K11" s="40"/>
      <c r="L11" s="40"/>
      <c r="M11" s="41"/>
    </row>
    <row r="12" spans="3:13">
      <c r="C12" s="371"/>
      <c r="D12" s="17"/>
      <c r="E12" s="17"/>
      <c r="F12" s="17"/>
      <c r="G12" s="36"/>
      <c r="H12" s="36"/>
      <c r="I12" s="39"/>
      <c r="J12" s="40"/>
      <c r="K12" s="40"/>
      <c r="L12" s="40"/>
      <c r="M12" s="41"/>
    </row>
    <row r="13" spans="3:13">
      <c r="C13" s="372"/>
      <c r="D13" s="17"/>
      <c r="E13" s="17"/>
      <c r="F13" s="17"/>
      <c r="G13" s="36"/>
      <c r="H13" s="36"/>
      <c r="I13" s="39"/>
      <c r="J13" s="40"/>
      <c r="K13" s="40"/>
      <c r="L13" s="40"/>
      <c r="M13" s="41"/>
    </row>
    <row r="14" spans="3:13">
      <c r="C14" s="8"/>
      <c r="D14" s="17"/>
      <c r="E14" s="17"/>
      <c r="F14" s="17"/>
      <c r="G14" s="36"/>
      <c r="H14" s="36"/>
      <c r="I14" s="39"/>
      <c r="J14" s="40"/>
      <c r="K14" s="40"/>
      <c r="L14" s="40"/>
      <c r="M14" s="41"/>
    </row>
    <row r="15" spans="3:13">
      <c r="C15" s="45" t="s">
        <v>96</v>
      </c>
      <c r="D15" s="367" t="s">
        <v>97</v>
      </c>
      <c r="E15" s="46" t="s">
        <v>95</v>
      </c>
      <c r="F15" s="34" t="str">
        <f>VLOOKUP(E15,Tâches!G2:H24,2,FALSE)</f>
        <v xml:space="preserve">Recenser, rassembler les documents liés aux opérations </v>
      </c>
      <c r="G15" s="35" t="str">
        <f>VLOOKUP(E15,Tâches!I2:J24,2,FALSE)</f>
        <v>T1</v>
      </c>
      <c r="H15" s="36"/>
      <c r="I15" s="39"/>
      <c r="J15" s="40"/>
      <c r="K15" s="40"/>
      <c r="L15" s="40"/>
      <c r="M15" s="41"/>
    </row>
    <row r="16" spans="3:13">
      <c r="C16" s="370" t="s">
        <v>98</v>
      </c>
      <c r="D16" s="368"/>
      <c r="E16" s="47" t="s">
        <v>99</v>
      </c>
      <c r="F16" s="21" t="str">
        <f>VLOOKUP(E16,Tâches!G2:H24,2,FALSE)</f>
        <v>Identifier les grandeurs physiques nominales associées à l’installation (températures, pressions, débits, puissances, intensités, tensions, …)</v>
      </c>
      <c r="G16" s="35" t="str">
        <f>VLOOKUP(E16,Tâches!I2:J24,2,FALSE)</f>
        <v>T2</v>
      </c>
      <c r="H16" s="36"/>
      <c r="I16" s="39"/>
      <c r="J16" s="40"/>
      <c r="K16" s="40"/>
      <c r="L16" s="40"/>
      <c r="M16" s="41"/>
    </row>
    <row r="17" spans="3:13">
      <c r="C17" s="370"/>
      <c r="D17" s="368"/>
      <c r="E17" s="47" t="s">
        <v>100</v>
      </c>
      <c r="F17" s="21" t="str">
        <f>VLOOKUP(E17,Tâches!G2:H24,2,FALSE)</f>
        <v>Identifier les habilitations, les aptitudes et les certifications nécessaires</v>
      </c>
      <c r="G17" s="35" t="str">
        <f>VLOOKUP(E17,Tâches!I2:J24,2,FALSE)</f>
        <v>T3</v>
      </c>
      <c r="H17" s="36"/>
      <c r="I17" s="39"/>
      <c r="J17" s="40"/>
      <c r="K17" s="40"/>
      <c r="L17" s="40"/>
      <c r="M17" s="41"/>
    </row>
    <row r="18" spans="3:13">
      <c r="C18" s="370"/>
      <c r="D18" s="368"/>
      <c r="E18" s="47" t="s">
        <v>101</v>
      </c>
      <c r="F18" s="21" t="str">
        <f>VLOOKUP(E18,Tâches!G2:H24,2,FALSE)</f>
        <v>Recenser les matériels, équipements de protection et outillages nécessaires</v>
      </c>
      <c r="G18" s="35" t="str">
        <f>VLOOKUP(E18,Tâches!I2:J24,2,FALSE)</f>
        <v>T4</v>
      </c>
      <c r="H18" s="36"/>
      <c r="I18" s="39"/>
      <c r="J18" s="40"/>
      <c r="K18" s="40"/>
      <c r="L18" s="40"/>
      <c r="M18" s="41"/>
    </row>
    <row r="19" spans="3:13">
      <c r="C19" s="370"/>
      <c r="D19" s="368"/>
      <c r="E19" s="48" t="s">
        <v>102</v>
      </c>
      <c r="F19" s="21" t="str">
        <f>VLOOKUP(E19,Tâches!G2:H24,2,FALSE)</f>
        <v>Identifier les contraintes liées aux opérations, aux conditions d’exécution et autres intervenants (co-activité)</v>
      </c>
      <c r="G19" s="35" t="str">
        <f>VLOOKUP(E19,Tâches!I2:J24,2,FALSE)</f>
        <v>T3</v>
      </c>
      <c r="H19" s="36"/>
      <c r="I19" s="39"/>
      <c r="J19" s="40"/>
      <c r="K19" s="40"/>
      <c r="L19" s="40"/>
      <c r="M19" s="41"/>
    </row>
    <row r="20" spans="3:13">
      <c r="C20" s="370"/>
      <c r="D20" s="369"/>
      <c r="E20" s="49" t="s">
        <v>47</v>
      </c>
      <c r="F20" s="43" t="str">
        <f>VLOOKUP(E20,Tâches!G2:H24,2,FALSE)</f>
        <v>?</v>
      </c>
      <c r="G20" s="44" t="str">
        <f>VLOOKUP(E20,Tâches!I2:J24,2,FALSE)</f>
        <v>?</v>
      </c>
      <c r="H20" s="36"/>
      <c r="I20" s="39"/>
      <c r="J20" s="40"/>
      <c r="K20" s="40"/>
      <c r="L20" s="40"/>
      <c r="M20" s="41"/>
    </row>
    <row r="21" spans="3:13">
      <c r="C21" s="371"/>
      <c r="G21" s="36"/>
      <c r="H21" s="36"/>
      <c r="I21" s="39"/>
      <c r="J21" s="40"/>
      <c r="K21" s="40"/>
      <c r="L21" s="40"/>
      <c r="M21" s="41"/>
    </row>
    <row r="22" spans="3:13">
      <c r="C22" s="372"/>
      <c r="G22" s="36"/>
      <c r="H22" s="36"/>
      <c r="I22" s="39"/>
      <c r="J22" s="40"/>
      <c r="K22" s="40"/>
      <c r="L22" s="40"/>
      <c r="M22" s="41"/>
    </row>
    <row r="23" spans="3:13">
      <c r="C23" s="8"/>
      <c r="G23" s="36"/>
      <c r="H23" s="36"/>
      <c r="I23" s="39"/>
      <c r="J23" s="40"/>
      <c r="K23" s="40"/>
      <c r="L23" s="40"/>
      <c r="M23" s="41"/>
    </row>
    <row r="24" spans="3:13">
      <c r="C24" s="45" t="s">
        <v>103</v>
      </c>
      <c r="D24" s="367" t="s">
        <v>104</v>
      </c>
      <c r="E24" s="33" t="s">
        <v>105</v>
      </c>
      <c r="F24" s="34" t="str">
        <f>VLOOKUP(E24,Tâches!G2:H24,2,FALSE)</f>
        <v>Organiser les opérations d’intervention</v>
      </c>
      <c r="G24" s="35" t="str">
        <f>VLOOKUP(E24,Tâches!I2:J24,2,FALSE)</f>
        <v>T1</v>
      </c>
      <c r="H24" s="36"/>
      <c r="I24" s="39"/>
      <c r="J24" s="40"/>
      <c r="K24" s="40"/>
      <c r="L24" s="40"/>
      <c r="M24" s="41"/>
    </row>
    <row r="25" spans="3:13">
      <c r="C25" s="370" t="s">
        <v>106</v>
      </c>
      <c r="D25" s="368"/>
      <c r="E25" s="38" t="s">
        <v>107</v>
      </c>
      <c r="F25" s="21" t="str">
        <f>VLOOKUP(E25,Tâches!G2:H24,2,FALSE)</f>
        <v>Identifier les fonctions principales sur les schémas de principe</v>
      </c>
      <c r="G25" s="35" t="str">
        <f>VLOOKUP(E25,Tâches!I2:J24,2,FALSE)</f>
        <v>T2</v>
      </c>
      <c r="H25" s="36"/>
      <c r="I25" s="50"/>
      <c r="J25" s="51"/>
      <c r="K25" s="51"/>
      <c r="L25" s="51"/>
      <c r="M25" s="52"/>
    </row>
    <row r="26" spans="3:13">
      <c r="C26" s="370"/>
      <c r="D26" s="368"/>
      <c r="E26" s="38" t="s">
        <v>102</v>
      </c>
      <c r="F26" s="21" t="str">
        <f>VLOOKUP(E26,Tâches!G2:H24,2,FALSE)</f>
        <v>Identifier les contraintes liées aux opérations, aux conditions d’exécution et autres intervenants (co-activité)</v>
      </c>
      <c r="G26" s="35" t="str">
        <f>VLOOKUP(E26,Tâches!I2:J24,2,FALSE)</f>
        <v>T3</v>
      </c>
      <c r="H26" s="36"/>
    </row>
    <row r="27" spans="3:13">
      <c r="C27" s="370"/>
      <c r="D27" s="368"/>
      <c r="E27" s="38" t="s">
        <v>108</v>
      </c>
      <c r="F27" s="21" t="str">
        <f>VLOOKUP(E27,Tâches!G2:H24,2,FALSE)</f>
        <v>Prendre connaissance et analyser le dossier des opérations dans leur environnement</v>
      </c>
      <c r="G27" s="35" t="str">
        <f>VLOOKUP(E27,Tâches!I2:J24,2,FALSE)</f>
        <v>T3</v>
      </c>
      <c r="H27" s="36"/>
    </row>
    <row r="28" spans="3:13">
      <c r="C28" s="370"/>
      <c r="D28" s="368"/>
      <c r="E28" s="38" t="s">
        <v>101</v>
      </c>
      <c r="F28" s="21" t="str">
        <f>VLOOKUP(E28,Tâches!G2:H24,2,FALSE)</f>
        <v>Recenser les matériels, équipements de protection et outillages nécessaires</v>
      </c>
      <c r="G28" s="35" t="str">
        <f>VLOOKUP(E28,Tâches!I2:J24,2,FALSE)</f>
        <v>T4</v>
      </c>
      <c r="H28" s="36"/>
    </row>
    <row r="29" spans="3:13">
      <c r="C29" s="370"/>
      <c r="D29" s="369"/>
      <c r="E29" s="42" t="s">
        <v>47</v>
      </c>
      <c r="F29" s="43" t="str">
        <f>VLOOKUP(E29,Tâches!G2:H24,2,FALSE)</f>
        <v>?</v>
      </c>
      <c r="G29" s="44" t="str">
        <f>VLOOKUP(E29,Tâches!I2:J24,2,FALSE)</f>
        <v>?</v>
      </c>
      <c r="H29" s="36"/>
    </row>
    <row r="30" spans="3:13">
      <c r="C30" s="371"/>
      <c r="G30" s="36"/>
      <c r="H30" s="36"/>
    </row>
    <row r="31" spans="3:13">
      <c r="C31" s="372"/>
      <c r="G31" s="36"/>
      <c r="H31" s="36"/>
    </row>
    <row r="32" spans="3:13">
      <c r="C32" s="8"/>
      <c r="G32" s="36"/>
      <c r="H32" s="36"/>
    </row>
    <row r="33" spans="3:11">
      <c r="C33" s="45" t="s">
        <v>109</v>
      </c>
      <c r="D33" s="367" t="s">
        <v>110</v>
      </c>
      <c r="E33" s="33" t="s">
        <v>111</v>
      </c>
      <c r="F33" s="34" t="str">
        <f>VLOOKUP(E33,Tâches!G2:H24,2,FALSE)</f>
        <v xml:space="preserve">Recenser les contraintes environnementales </v>
      </c>
      <c r="G33" s="35" t="str">
        <f>VLOOKUP(E33,Tâches!I2:J24,2,FALSE)</f>
        <v>T3</v>
      </c>
      <c r="H33" s="36"/>
    </row>
    <row r="34" spans="3:11">
      <c r="C34" s="370" t="s">
        <v>112</v>
      </c>
      <c r="D34" s="368"/>
      <c r="E34" s="38" t="s">
        <v>113</v>
      </c>
      <c r="F34" s="21" t="str">
        <f>VLOOKUP(E34,Tâches!G2:H24,2,FALSE)</f>
        <v>Choisir les appareillages et les sections d’un réseau fluidique et électrique</v>
      </c>
      <c r="G34" s="35" t="str">
        <f>VLOOKUP(E34,Tâches!I2:J24,2,FALSE)</f>
        <v>T2</v>
      </c>
      <c r="H34" s="36"/>
    </row>
    <row r="35" spans="3:11">
      <c r="C35" s="370"/>
      <c r="D35" s="368"/>
      <c r="E35" s="38" t="s">
        <v>100</v>
      </c>
      <c r="F35" s="21" t="str">
        <f>VLOOKUP(E35,Tâches!G2:H24,2,FALSE)</f>
        <v>Identifier les habilitations, les aptitudes et les certifications nécessaires</v>
      </c>
      <c r="G35" s="35" t="str">
        <f>VLOOKUP(E35,Tâches!I2:J24,2,FALSE)</f>
        <v>T3</v>
      </c>
      <c r="H35" s="36"/>
    </row>
    <row r="36" spans="3:11">
      <c r="C36" s="370"/>
      <c r="D36" s="368"/>
      <c r="E36" s="38" t="s">
        <v>108</v>
      </c>
      <c r="F36" s="21" t="str">
        <f>VLOOKUP(E36,Tâches!G2:H24,2,FALSE)</f>
        <v>Prendre connaissance et analyser le dossier des opérations dans leur environnement</v>
      </c>
      <c r="G36" s="35" t="str">
        <f>VLOOKUP(E36,Tâches!I2:J24,2,FALSE)</f>
        <v>T3</v>
      </c>
      <c r="H36" s="36"/>
    </row>
    <row r="37" spans="3:11">
      <c r="C37" s="370"/>
      <c r="D37" s="368"/>
      <c r="E37" s="38" t="s">
        <v>101</v>
      </c>
      <c r="F37" s="21" t="str">
        <f>VLOOKUP(E37,Tâches!G2:H24,2,FALSE)</f>
        <v>Recenser les matériels, équipements de protection et outillages nécessaires</v>
      </c>
      <c r="G37" s="35" t="str">
        <f>VLOOKUP(E37,Tâches!I2:J24,2,FALSE)</f>
        <v>T4</v>
      </c>
      <c r="H37" s="36"/>
      <c r="I37" s="17"/>
      <c r="J37" s="17"/>
      <c r="K37" s="17"/>
    </row>
    <row r="38" spans="3:11">
      <c r="C38" s="370"/>
      <c r="D38" s="369"/>
      <c r="E38" s="42" t="s">
        <v>47</v>
      </c>
      <c r="F38" s="43" t="str">
        <f>VLOOKUP(E38,Tâches!G2:H24,2,FALSE)</f>
        <v>?</v>
      </c>
      <c r="G38" s="44" t="str">
        <f>VLOOKUP(E38,Tâches!I2:J24,2,FALSE)</f>
        <v>?</v>
      </c>
      <c r="H38" s="36"/>
      <c r="I38" s="17"/>
      <c r="J38" s="17"/>
      <c r="K38" s="17"/>
    </row>
    <row r="39" spans="3:11">
      <c r="C39" s="371"/>
      <c r="G39" s="17"/>
      <c r="H39" s="17"/>
      <c r="I39" s="17"/>
      <c r="J39" s="17"/>
      <c r="K39" s="17"/>
    </row>
    <row r="40" spans="3:11">
      <c r="C40" s="372"/>
      <c r="I40" s="17"/>
      <c r="J40" s="17"/>
    </row>
    <row r="41" spans="3:11">
      <c r="C41" s="8"/>
      <c r="I41" s="17"/>
      <c r="J41" s="17"/>
    </row>
    <row r="42" spans="3:11">
      <c r="C42" s="53" t="s">
        <v>114</v>
      </c>
      <c r="I42" s="17"/>
      <c r="J42" s="17"/>
    </row>
    <row r="43" spans="3:11">
      <c r="C43" s="53" t="s">
        <v>115</v>
      </c>
      <c r="D43" s="54">
        <f>COUNTIF(D8:D40,"Exploitation et Mise en service")</f>
        <v>1</v>
      </c>
      <c r="E43" s="55">
        <v>24</v>
      </c>
      <c r="F43" s="53" t="s">
        <v>116</v>
      </c>
      <c r="G43" s="54">
        <f>COUNTIF(G6:G38,"T1")</f>
        <v>6</v>
      </c>
      <c r="I43" s="17"/>
      <c r="J43" s="17"/>
    </row>
    <row r="44" spans="3:11">
      <c r="C44" s="53" t="s">
        <v>110</v>
      </c>
      <c r="D44" s="54">
        <f>COUNTIF(D9:D42,"Exploitation et Mise en service")</f>
        <v>1</v>
      </c>
      <c r="E44" s="54">
        <f>COUNTIF(E8:E40,"?")</f>
        <v>4</v>
      </c>
      <c r="F44" s="53" t="s">
        <v>117</v>
      </c>
      <c r="G44" s="54">
        <f>COUNTIF(G6:G38,"T2")</f>
        <v>3</v>
      </c>
    </row>
    <row r="45" spans="3:11">
      <c r="C45" s="53" t="s">
        <v>118</v>
      </c>
      <c r="D45" s="54">
        <f t="shared" ref="D45:D46" si="0">COUNTIF(D10:D43,"Exploitation et Mise en service")</f>
        <v>1</v>
      </c>
      <c r="E45" s="55">
        <f>E43-E44</f>
        <v>20</v>
      </c>
      <c r="F45" s="53" t="s">
        <v>119</v>
      </c>
      <c r="G45" s="54">
        <f>COUNTIF(G6:G38,"T3")</f>
        <v>7</v>
      </c>
    </row>
    <row r="46" spans="3:11">
      <c r="C46" s="53" t="s">
        <v>90</v>
      </c>
      <c r="D46" s="54">
        <f t="shared" si="0"/>
        <v>1</v>
      </c>
      <c r="F46" s="53" t="s">
        <v>120</v>
      </c>
      <c r="G46" s="54">
        <f>COUNTIF(G6:G38,"T4")</f>
        <v>3</v>
      </c>
    </row>
    <row r="47" spans="3:11">
      <c r="D47" s="53"/>
      <c r="F47" s="53" t="s">
        <v>121</v>
      </c>
      <c r="G47" s="54">
        <f>COUNTIF(G6:G38,"T5")</f>
        <v>1</v>
      </c>
    </row>
    <row r="48" spans="3:11">
      <c r="D48" s="56"/>
      <c r="E48" s="54"/>
    </row>
    <row r="49" spans="4:11">
      <c r="D49" s="56"/>
      <c r="E49" s="13"/>
    </row>
    <row r="50" spans="4:11">
      <c r="D50" s="56"/>
      <c r="E50" s="13"/>
      <c r="G50" s="55"/>
      <c r="H50" s="55"/>
      <c r="I50" s="55"/>
      <c r="J50" s="55"/>
      <c r="K50" s="55" t="s">
        <v>122</v>
      </c>
    </row>
    <row r="51" spans="4:11">
      <c r="D51" s="56"/>
      <c r="E51" s="13"/>
      <c r="I51" s="55"/>
      <c r="J51" s="55"/>
      <c r="K51" s="55"/>
    </row>
    <row r="52" spans="4:11">
      <c r="D52" s="56"/>
      <c r="E52" s="13"/>
      <c r="I52" s="55"/>
      <c r="J52" s="55"/>
      <c r="K52" s="55"/>
    </row>
    <row r="53" spans="4:11">
      <c r="D53" s="56"/>
      <c r="E53" s="13"/>
      <c r="K53" s="55"/>
    </row>
    <row r="54" spans="4:11">
      <c r="D54" s="56"/>
      <c r="E54" s="13"/>
    </row>
    <row r="55" spans="4:11">
      <c r="D55" s="56"/>
      <c r="E55" s="13"/>
    </row>
    <row r="56" spans="4:11">
      <c r="D56" s="56"/>
      <c r="E56" s="13"/>
    </row>
    <row r="57" spans="4:11">
      <c r="D57" s="56"/>
      <c r="E57" s="13"/>
    </row>
    <row r="58" spans="4:11">
      <c r="D58" s="56"/>
      <c r="E58" s="13"/>
    </row>
    <row r="59" spans="4:11">
      <c r="D59" s="56"/>
      <c r="E59" s="13"/>
    </row>
    <row r="60" spans="4:11">
      <c r="D60" s="56"/>
      <c r="E60" s="13"/>
    </row>
    <row r="61" spans="4:11">
      <c r="D61" s="56"/>
      <c r="E61" s="13"/>
    </row>
    <row r="62" spans="4:11">
      <c r="D62" s="56"/>
      <c r="E62" s="13"/>
    </row>
    <row r="63" spans="4:11">
      <c r="D63" s="56"/>
      <c r="E63" s="13"/>
    </row>
    <row r="64" spans="4:11">
      <c r="D64" s="56"/>
      <c r="E64" s="13"/>
    </row>
    <row r="65" spans="4:5">
      <c r="D65" s="56"/>
      <c r="E65" s="13"/>
    </row>
    <row r="66" spans="4:5">
      <c r="D66" s="56"/>
      <c r="E66" s="13"/>
    </row>
    <row r="67" spans="4:5">
      <c r="D67" s="56"/>
      <c r="E67" s="13"/>
    </row>
    <row r="68" spans="4:5">
      <c r="D68" s="56"/>
      <c r="E68" s="13"/>
    </row>
    <row r="69" spans="4:5">
      <c r="D69" s="56"/>
      <c r="E69" s="13"/>
    </row>
    <row r="70" spans="4:5">
      <c r="D70" s="13"/>
      <c r="E70" s="13"/>
    </row>
    <row r="71" spans="4:5">
      <c r="D71" s="13"/>
      <c r="E71" s="13"/>
    </row>
    <row r="72" spans="4:5">
      <c r="D72" s="13"/>
      <c r="E72" s="13"/>
    </row>
    <row r="73" spans="4:5">
      <c r="D73" s="13"/>
      <c r="E73" s="13"/>
    </row>
  </sheetData>
  <mergeCells count="15">
    <mergeCell ref="D33:D38"/>
    <mergeCell ref="C34:C40"/>
    <mergeCell ref="C6:C13"/>
    <mergeCell ref="D6:D11"/>
    <mergeCell ref="D15:D20"/>
    <mergeCell ref="C16:C22"/>
    <mergeCell ref="D24:D29"/>
    <mergeCell ref="C25:C31"/>
    <mergeCell ref="I2:M2"/>
    <mergeCell ref="I3:M3"/>
    <mergeCell ref="G4:G5"/>
    <mergeCell ref="I4:I5"/>
    <mergeCell ref="K4:K5"/>
    <mergeCell ref="L4:L5"/>
    <mergeCell ref="M4:M5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Tâches!$G$2:$G$24</xm:f>
          </x14:formula1>
          <xm:sqref>E6:E11</xm:sqref>
        </x14:dataValidation>
        <x14:dataValidation type="list" allowBlank="1" showInputMessage="1" showErrorMessage="1">
          <x14:formula1>
            <xm:f>'Données générales'!$A$9:$A$13</xm:f>
          </x14:formula1>
          <xm:sqref>D24 D6 D15 D33</xm:sqref>
        </x14:dataValidation>
        <x14:dataValidation type="list" allowBlank="1" showInputMessage="1" showErrorMessage="1">
          <x14:formula1>
            <xm:f>Tâches!$D$2:$D$22</xm:f>
          </x14:formula1>
          <xm:sqref>E15</xm:sqref>
        </x14:dataValidation>
        <x14:dataValidation type="list" allowBlank="1" showInputMessage="1" showErrorMessage="1">
          <x14:formula1>
            <xm:f>Tâches!$D$2:$D$24</xm:f>
          </x14:formula1>
          <xm:sqref>E24:E29 E33:E38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Y88"/>
  <sheetViews>
    <sheetView workbookViewId="0">
      <selection activeCell="L14" sqref="L14"/>
    </sheetView>
  </sheetViews>
  <sheetFormatPr baseColWidth="10" defaultRowHeight="15"/>
  <cols>
    <col min="1" max="1" width="5.28515625" customWidth="1"/>
    <col min="2" max="2" width="6.28515625" customWidth="1"/>
    <col min="3" max="3" width="49" customWidth="1"/>
    <col min="4" max="5" width="27.85546875" customWidth="1"/>
    <col min="6" max="6" width="112.140625" customWidth="1"/>
    <col min="7" max="7" width="10.140625" style="36" customWidth="1"/>
    <col min="8" max="8" width="12.85546875" style="36" customWidth="1"/>
    <col min="9" max="9" width="11.5703125" customWidth="1"/>
    <col min="10" max="10" width="15.85546875" customWidth="1"/>
    <col min="11" max="11" width="100.5703125" customWidth="1"/>
    <col min="12" max="12" width="116.5703125" customWidth="1"/>
    <col min="13" max="13" width="15.7109375" customWidth="1"/>
    <col min="14" max="17" width="8.5703125" customWidth="1"/>
    <col min="18" max="19" width="24.140625" customWidth="1"/>
    <col min="20" max="20" width="14.42578125" customWidth="1"/>
    <col min="21" max="21" width="61.28515625" customWidth="1"/>
    <col min="22" max="22" width="10.42578125" style="31" customWidth="1"/>
    <col min="23" max="23" width="26.7109375" customWidth="1"/>
    <col min="24" max="25" width="16.140625" customWidth="1"/>
  </cols>
  <sheetData>
    <row r="2" spans="3:23">
      <c r="J2" t="s">
        <v>74</v>
      </c>
      <c r="N2" s="355" t="s">
        <v>123</v>
      </c>
      <c r="O2" s="355"/>
      <c r="P2" s="355"/>
      <c r="Q2" s="355"/>
      <c r="T2" t="s">
        <v>74</v>
      </c>
    </row>
    <row r="3" spans="3:23">
      <c r="J3" s="1" t="s">
        <v>124</v>
      </c>
      <c r="N3" s="355" t="s">
        <v>125</v>
      </c>
      <c r="O3" s="355"/>
      <c r="P3" s="355"/>
      <c r="Q3" s="355"/>
      <c r="T3" s="1" t="s">
        <v>126</v>
      </c>
    </row>
    <row r="4" spans="3:23">
      <c r="C4" s="1" t="s">
        <v>127</v>
      </c>
      <c r="D4" s="57"/>
      <c r="E4" s="58"/>
      <c r="F4" s="59"/>
      <c r="G4" s="373" t="s">
        <v>81</v>
      </c>
      <c r="H4" s="373" t="s">
        <v>128</v>
      </c>
      <c r="I4" s="375" t="s">
        <v>129</v>
      </c>
      <c r="J4" s="3" t="s">
        <v>42</v>
      </c>
      <c r="N4" s="377" t="s">
        <v>130</v>
      </c>
      <c r="O4" s="377"/>
      <c r="P4" s="377"/>
      <c r="Q4" s="377"/>
      <c r="T4" s="3" t="s">
        <v>42</v>
      </c>
    </row>
    <row r="5" spans="3:23">
      <c r="C5" s="60" t="s">
        <v>87</v>
      </c>
      <c r="D5" s="61" t="s">
        <v>131</v>
      </c>
      <c r="E5" s="62" t="s">
        <v>132</v>
      </c>
      <c r="F5" s="63"/>
      <c r="G5" s="374"/>
      <c r="H5" s="374"/>
      <c r="I5" s="376"/>
      <c r="J5" s="64" t="s">
        <v>133</v>
      </c>
      <c r="K5" s="65" t="s">
        <v>134</v>
      </c>
      <c r="L5" s="66" t="s">
        <v>135</v>
      </c>
      <c r="M5" s="67" t="s">
        <v>136</v>
      </c>
      <c r="N5" s="68" t="s">
        <v>137</v>
      </c>
      <c r="O5" s="69" t="s">
        <v>138</v>
      </c>
      <c r="P5" s="69" t="s">
        <v>139</v>
      </c>
      <c r="Q5" s="70" t="s">
        <v>140</v>
      </c>
      <c r="R5" s="71" t="s">
        <v>141</v>
      </c>
      <c r="S5" s="28" t="s">
        <v>142</v>
      </c>
      <c r="T5" s="67" t="s">
        <v>143</v>
      </c>
      <c r="V5" s="31" t="s">
        <v>144</v>
      </c>
    </row>
    <row r="6" spans="3:23">
      <c r="C6" s="378" t="str">
        <f>'2. Problématisation'!C6</f>
        <v>Suite a des horaires décalés du personnel du local cuisine, le maître d'ouvrage demande à l'exploitant la possibilité de mettre en service ou d'arrêter le circuit de chauffage à distance avec une application sur smartphone.</v>
      </c>
      <c r="D6" s="72" t="str">
        <f>'2. Problématisation'!D6</f>
        <v>Modification</v>
      </c>
      <c r="E6" s="63" t="str">
        <f>'2. Problématisation'!E6</f>
        <v>A1T11</v>
      </c>
      <c r="F6" s="63" t="str">
        <f>'2. Problématisation'!F6</f>
        <v>Prendre connaissance et analyser le dossier de l’opération (modification, mise en service, maintenance, conduite de l’installation)</v>
      </c>
      <c r="G6" s="73" t="str">
        <f>VLOOKUP(E6,Tâches!D2:E24,2,FALSE)</f>
        <v>T1</v>
      </c>
      <c r="H6" s="74" t="str">
        <f>VLOOKUP(G6,Tâches!J2:K24,2,FALSE)</f>
        <v>C1</v>
      </c>
      <c r="I6" s="57" t="str">
        <f>VLOOKUP(J6,Compétences!G3:H48,2,FALSE)</f>
        <v>C1</v>
      </c>
      <c r="J6" s="75" t="s">
        <v>145</v>
      </c>
      <c r="K6" s="76" t="str">
        <f>VLOOKUP(J6,Compétences!A3:B48,2,FALSE)</f>
        <v>Collecter les données nécessaires à l’intervention</v>
      </c>
      <c r="L6" s="77" t="str">
        <f>VLOOKUP(J6,Compétences!C3:D48,2,FALSE)</f>
        <v xml:space="preserve">Les données techniques nécessaires à son intervention sont identifiées </v>
      </c>
      <c r="M6" s="21" t="str">
        <f>VLOOKUP(J6,Compétences!G3:H48,2,FALSE)</f>
        <v>C1</v>
      </c>
      <c r="N6" s="78">
        <v>0.2</v>
      </c>
      <c r="O6" s="79"/>
      <c r="P6" s="79"/>
      <c r="Q6" s="80"/>
      <c r="R6" s="81" t="str">
        <f>VLOOKUP(M6,Tâches!K2:L24,2,FALSE)</f>
        <v>S1 ; S2 ; S3 ; S6 ; S7</v>
      </c>
      <c r="S6" s="82" t="str">
        <f>VLOOKUP(T6,Savoirs!D3:E37,2,FALSE)</f>
        <v>S3</v>
      </c>
      <c r="T6" s="83" t="s">
        <v>146</v>
      </c>
      <c r="U6" s="84" t="str">
        <f>VLOOKUP(T6,Savoirs!F3:G37,2,FALSE)</f>
        <v>L’exploitation des documents graphiques et numériques</v>
      </c>
      <c r="V6" s="31">
        <v>1</v>
      </c>
      <c r="W6" t="s">
        <v>147</v>
      </c>
    </row>
    <row r="7" spans="3:23">
      <c r="C7" s="378"/>
      <c r="D7" s="72"/>
      <c r="E7" s="63" t="str">
        <f>'2. Problématisation'!E7</f>
        <v>A1T12</v>
      </c>
      <c r="F7" s="63" t="str">
        <f>'2. Problématisation'!F7</f>
        <v xml:space="preserve">Compléter le dossier de réalisation, de mise en service, de maintenance, de conduite </v>
      </c>
      <c r="G7" s="73" t="str">
        <f>VLOOKUP(E7,Tâches!D2:E24,2,FALSE)</f>
        <v>T1</v>
      </c>
      <c r="H7" s="74" t="str">
        <f>VLOOKUP(G7,Tâches!J2:K24,2,FALSE)</f>
        <v>C1</v>
      </c>
      <c r="I7" s="85" t="str">
        <f>VLOOKUP(J7,Compétences!G3:H48,2,FALSE)</f>
        <v>C1</v>
      </c>
      <c r="J7" s="86" t="s">
        <v>148</v>
      </c>
      <c r="K7" s="76" t="str">
        <f>VLOOKUP(J7,Compétences!A3:B48,2,FALSE)</f>
        <v>Ordonner les données nécessaires à l’intervention</v>
      </c>
      <c r="L7" s="77" t="str">
        <f>VLOOKUP(J7,Compétences!C3:D48,2,FALSE)</f>
        <v>Le classement des données est exploitable et respecte les règles d'intervention</v>
      </c>
      <c r="M7" s="21" t="str">
        <f>VLOOKUP(J7,Compétences!G3:H48,2,FALSE)</f>
        <v>C1</v>
      </c>
      <c r="N7" s="78">
        <v>0.1</v>
      </c>
      <c r="O7" s="79"/>
      <c r="P7" s="79"/>
      <c r="Q7" s="87"/>
      <c r="R7" s="81" t="str">
        <f>VLOOKUP(M7,Tâches!K2:L24,2,FALSE)</f>
        <v>S1 ; S2 ; S3 ; S6 ; S7</v>
      </c>
      <c r="S7" s="82" t="str">
        <f>VLOOKUP(T7,Savoirs!D3:E37,2,FALSE)</f>
        <v>S5</v>
      </c>
      <c r="T7" s="83" t="s">
        <v>149</v>
      </c>
      <c r="U7" s="88" t="str">
        <f>VLOOKUP(T7,Savoirs!F3:G37,2,FALSE)</f>
        <v>Les raccordements fluidiques</v>
      </c>
      <c r="V7" s="31">
        <v>2</v>
      </c>
      <c r="W7" t="s">
        <v>150</v>
      </c>
    </row>
    <row r="8" spans="3:23">
      <c r="C8" s="378"/>
      <c r="D8" s="72"/>
      <c r="E8" s="63" t="str">
        <f>'2. Problématisation'!E8</f>
        <v>A1T54</v>
      </c>
      <c r="F8" s="63" t="str">
        <f>'2. Problématisation'!F8</f>
        <v xml:space="preserve">Organiser les tâches en fonction des habilitations et des certifications des professionnels affectés  </v>
      </c>
      <c r="G8" s="73" t="str">
        <f>VLOOKUP(E8,Tâches!D5:E27,2,FALSE)</f>
        <v>T5</v>
      </c>
      <c r="H8" s="74" t="str">
        <f>VLOOKUP(G8,Tâches!J2:K24,2,FALSE)</f>
        <v>C4</v>
      </c>
      <c r="I8" s="85" t="str">
        <f>VLOOKUP(J8,Compétences!G3:H48,2,FALSE)</f>
        <v>C1</v>
      </c>
      <c r="J8" s="86" t="s">
        <v>151</v>
      </c>
      <c r="K8" s="76" t="str">
        <f>VLOOKUP(J8,Compétences!A3:B48,2,FALSE)</f>
        <v>Ordonner les données nécessaires à l’intervention</v>
      </c>
      <c r="L8" s="77" t="str">
        <f>VLOOKUP(J8,Compétences!C3:D48,2,FALSE)</f>
        <v>L’ordonnancement des données permet d’identifier les informations utiles à transmettre à l’interne et à l’externe</v>
      </c>
      <c r="M8" s="21" t="str">
        <f>VLOOKUP(J8,Compétences!G3:H48,2,FALSE)</f>
        <v>C1</v>
      </c>
      <c r="N8" s="78">
        <v>0.1</v>
      </c>
      <c r="O8" s="79"/>
      <c r="P8" s="79"/>
      <c r="Q8" s="83"/>
      <c r="R8" s="81" t="str">
        <f>VLOOKUP(M8,Tâches!K2:L24,2,FALSE)</f>
        <v>S1 ; S2 ; S3 ; S6 ; S7</v>
      </c>
      <c r="S8" s="82" t="str">
        <f>VLOOKUP(T8,Savoirs!D3:E37,2,FALSE)</f>
        <v>S5</v>
      </c>
      <c r="T8" s="83" t="s">
        <v>152</v>
      </c>
      <c r="U8" s="88" t="str">
        <f>VLOOKUP(T8,Savoirs!F3:G37,2,FALSE)</f>
        <v>Les raccordements électriques</v>
      </c>
      <c r="V8" s="31">
        <v>3</v>
      </c>
      <c r="W8" s="13" t="s">
        <v>153</v>
      </c>
    </row>
    <row r="9" spans="3:23">
      <c r="C9" s="378"/>
      <c r="D9" s="72"/>
      <c r="E9" s="63" t="str">
        <f>'2. Problématisation'!E9</f>
        <v>A1T13</v>
      </c>
      <c r="F9" s="63" t="str">
        <f>'2. Problématisation'!F9</f>
        <v xml:space="preserve">Recenser, rassembler les documents liés aux opérations </v>
      </c>
      <c r="G9" s="73" t="str">
        <f>VLOOKUP(E9,Tâches!D2:E24,2,FALSE)</f>
        <v>T1</v>
      </c>
      <c r="H9" s="74" t="str">
        <f>VLOOKUP(G9,Tâches!J2:K24,2,FALSE)</f>
        <v>C1</v>
      </c>
      <c r="I9" s="85" t="str">
        <f>VLOOKUP(J9,Compétences!G3:H48,2,FALSE)</f>
        <v>C1</v>
      </c>
      <c r="J9" s="86" t="s">
        <v>154</v>
      </c>
      <c r="K9" s="76" t="str">
        <f>VLOOKUP(J9,Compétences!A3:B48,2,FALSE)</f>
        <v>Repérer les contraintes techniques liées à l’intervention</v>
      </c>
      <c r="L9" s="77" t="str">
        <f>VLOOKUP(J9,Compétences!C4:D49,2,FALSE)</f>
        <v>Les contraintes liées à l’efficacité énergétique sont identifiées</v>
      </c>
      <c r="M9" s="21" t="str">
        <f>VLOOKUP(J9,Compétences!G3:H48,2,FALSE)</f>
        <v>C1</v>
      </c>
      <c r="N9" s="78">
        <v>0.05</v>
      </c>
      <c r="O9" s="79"/>
      <c r="P9" s="79"/>
      <c r="Q9" s="87"/>
      <c r="R9" s="81" t="str">
        <f>VLOOKUP(M9,Tâches!K2:L24,2,FALSE)</f>
        <v>S1 ; S2 ; S3 ; S6 ; S7</v>
      </c>
      <c r="S9" s="82" t="str">
        <f>VLOOKUP(T9,Savoirs!D3:E37,2,FALSE)</f>
        <v>S6</v>
      </c>
      <c r="T9" s="89" t="s">
        <v>155</v>
      </c>
      <c r="U9" s="88" t="str">
        <f>VLOOKUP(T9,Savoirs!F3:G37,2,FALSE)</f>
        <v>Les opérations d’exploitation, de mise en service et de maintenance</v>
      </c>
      <c r="V9" s="31">
        <v>4</v>
      </c>
      <c r="W9" t="s">
        <v>156</v>
      </c>
    </row>
    <row r="10" spans="3:23">
      <c r="C10" s="378"/>
      <c r="D10" s="72"/>
      <c r="E10" s="63" t="str">
        <f>'2. Problématisation'!E10</f>
        <v>A1T11</v>
      </c>
      <c r="F10" s="63" t="str">
        <f>'2. Problématisation'!F10</f>
        <v>Prendre connaissance et analyser le dossier de l’opération (modification, mise en service, maintenance, conduite de l’installation)</v>
      </c>
      <c r="G10" s="73" t="str">
        <f>VLOOKUP(E10,Tâches!D2:E24,2,FALSE)</f>
        <v>T1</v>
      </c>
      <c r="H10" s="74" t="str">
        <f>VLOOKUP(G10,Tâches!J2:K24,2,FALSE)</f>
        <v>C1</v>
      </c>
      <c r="I10" s="85" t="str">
        <f>VLOOKUP(J10,Compétences!G3:H48,2,FALSE)</f>
        <v>C4</v>
      </c>
      <c r="J10" s="86" t="s">
        <v>157</v>
      </c>
      <c r="K10" s="76" t="str">
        <f>VLOOKUP(J10,Compétences!A3:B48,2,FALSE)</f>
        <v>Organiser son poste de travail en assurant la sécurité de tous les intervenants</v>
      </c>
      <c r="L10" s="77" t="str">
        <f>VLOOKUP(J10,Compétences!C3:D48,2,FALSE)</f>
        <v>L’implantation des équipements spécifiques est certifiée</v>
      </c>
      <c r="M10" s="21" t="str">
        <f>VLOOKUP(J10,Compétences!G3:H48,2,FALSE)</f>
        <v>C4</v>
      </c>
      <c r="N10" s="78"/>
      <c r="O10" s="79"/>
      <c r="P10" s="79"/>
      <c r="Q10" s="87">
        <v>0.3</v>
      </c>
      <c r="R10" s="81" t="str">
        <f>VLOOKUP(M10,Tâches!K2:L24,2,FALSE)</f>
        <v xml:space="preserve">S5 ; S6 ; S7 </v>
      </c>
      <c r="S10" s="82" t="str">
        <f>VLOOKUP(T10,Savoirs!D3:E37,2,FALSE)</f>
        <v>S6</v>
      </c>
      <c r="T10" s="89" t="s">
        <v>155</v>
      </c>
      <c r="U10" s="88" t="str">
        <f>VLOOKUP(T10,Savoirs!F3:G37,2,FALSE)</f>
        <v>Les opérations d’exploitation, de mise en service et de maintenance</v>
      </c>
      <c r="V10" s="31">
        <v>5</v>
      </c>
      <c r="W10" t="s">
        <v>158</v>
      </c>
    </row>
    <row r="11" spans="3:23">
      <c r="C11" s="378"/>
      <c r="D11" s="90"/>
      <c r="E11" s="91"/>
      <c r="F11" s="63"/>
      <c r="G11" s="92"/>
      <c r="H11" s="93"/>
      <c r="I11" s="94"/>
      <c r="J11" s="22" t="s">
        <v>47</v>
      </c>
      <c r="K11" s="95" t="str">
        <f>VLOOKUP(J11,Compétences!A3:B48,2,FALSE)</f>
        <v>?</v>
      </c>
      <c r="L11" s="96" t="str">
        <f>VLOOKUP(J11,Compétences!C3:D48,2,FALSE)</f>
        <v>?</v>
      </c>
      <c r="M11" s="43" t="str">
        <f>VLOOKUP(J11,Compétences!G3:H48,2,FALSE)</f>
        <v>?</v>
      </c>
      <c r="N11" s="97"/>
      <c r="O11" s="98"/>
      <c r="P11" s="98"/>
      <c r="Q11" s="99"/>
      <c r="R11" s="100"/>
      <c r="S11" s="101"/>
      <c r="T11" s="102"/>
      <c r="U11" s="103"/>
      <c r="V11" s="31">
        <v>6</v>
      </c>
      <c r="W11" t="s">
        <v>159</v>
      </c>
    </row>
    <row r="12" spans="3:23">
      <c r="C12" s="379"/>
      <c r="D12" s="17"/>
      <c r="E12" s="17"/>
      <c r="F12" s="17"/>
      <c r="H12" s="8"/>
      <c r="N12" s="17"/>
      <c r="O12" s="17"/>
      <c r="P12" s="17"/>
      <c r="Q12" s="104">
        <f>SUM(N6:Q11)</f>
        <v>0.75</v>
      </c>
      <c r="R12" s="105"/>
      <c r="S12" s="106"/>
      <c r="T12" s="17"/>
    </row>
    <row r="13" spans="3:23">
      <c r="C13" s="380"/>
      <c r="D13" s="17"/>
      <c r="E13" s="17"/>
      <c r="F13" s="17"/>
      <c r="H13" s="8"/>
      <c r="N13" s="17"/>
      <c r="O13" s="17"/>
      <c r="P13" s="17"/>
      <c r="Q13" s="17"/>
      <c r="R13" s="105"/>
      <c r="S13" s="31"/>
      <c r="T13" s="17"/>
    </row>
    <row r="14" spans="3:23">
      <c r="C14" s="8"/>
      <c r="D14" s="17"/>
      <c r="E14" s="17"/>
      <c r="F14" s="17"/>
      <c r="H14" s="8"/>
      <c r="J14" s="17"/>
      <c r="N14" s="104"/>
      <c r="O14" s="104"/>
      <c r="P14" s="104"/>
      <c r="Q14" s="104"/>
      <c r="R14" s="107"/>
      <c r="S14" s="108"/>
      <c r="T14" s="104"/>
      <c r="U14" s="109"/>
      <c r="V14" s="108"/>
    </row>
    <row r="15" spans="3:23">
      <c r="C15" s="110" t="s">
        <v>96</v>
      </c>
      <c r="D15" s="111" t="str">
        <f>'2. Problématisation'!D15</f>
        <v>Exploitation et Mise en service</v>
      </c>
      <c r="E15" s="59" t="str">
        <f>'2. Problématisation'!E15</f>
        <v>A1T13</v>
      </c>
      <c r="F15" s="59" t="str">
        <f>'2. Problématisation'!F15</f>
        <v xml:space="preserve">Recenser, rassembler les documents liés aux opérations </v>
      </c>
      <c r="G15" s="112" t="str">
        <f>VLOOKUP(E15,Tâches!D2:E24,2,FALSE)</f>
        <v>T1</v>
      </c>
      <c r="H15" s="113" t="str">
        <f>VLOOKUP(G15,Tâches!J2:K24,2,FALSE)</f>
        <v>C1</v>
      </c>
      <c r="I15" s="57" t="str">
        <f>VLOOKUP(J15,Compétences!G3:H48,2,FALSE)</f>
        <v>C1</v>
      </c>
      <c r="J15" s="75" t="s">
        <v>160</v>
      </c>
      <c r="K15" s="114" t="str">
        <f>VLOOKUP(J15,Compétences!A3:B48,2,FALSE)</f>
        <v>Collecter les données nécessaires à l’intervention</v>
      </c>
      <c r="L15" s="58" t="str">
        <f>VLOOKUP(J15,Compétences!C3:D48,2,FALSE)</f>
        <v>La collecte des informations nécessaires à l’intervention est complète et exploitable</v>
      </c>
      <c r="M15" s="115" t="str">
        <f>VLOOKUP(J15,Compétences!G3:H48,2,FALSE)</f>
        <v>C1</v>
      </c>
      <c r="N15" s="116">
        <v>0.15</v>
      </c>
      <c r="O15" s="117"/>
      <c r="P15" s="117"/>
      <c r="Q15" s="118"/>
      <c r="R15" s="119" t="str">
        <f>VLOOKUP(M15,Tâches!K2:L24,2,FALSE)</f>
        <v>S1 ; S2 ; S3 ; S6 ; S7</v>
      </c>
      <c r="S15" s="120" t="str">
        <f>VLOOKUP(T15,Savoirs!D3:E37,2,FALSE)</f>
        <v>S1</v>
      </c>
      <c r="T15" s="121" t="s">
        <v>161</v>
      </c>
      <c r="U15" s="84" t="str">
        <f>VLOOKUP(T15,Savoirs!F3:G37,2,FALSE)</f>
        <v>Les procédures administratives</v>
      </c>
      <c r="V15" s="31">
        <v>7</v>
      </c>
      <c r="W15" s="122" t="s">
        <v>162</v>
      </c>
    </row>
    <row r="16" spans="3:23">
      <c r="C16" s="378" t="str">
        <f>'2. Problématisation'!C16</f>
        <v>Vous etes en charge de la mise en service du système de PAC en relève de chaudière. Votre objectif principal reste d'optiminiser le fonctionnement de l'installation</v>
      </c>
      <c r="D16" s="72"/>
      <c r="E16" s="63" t="str">
        <f>'2. Problématisation'!E16</f>
        <v>A1T23</v>
      </c>
      <c r="F16" s="63" t="str">
        <f>'2. Problématisation'!F16</f>
        <v>Identifier les grandeurs physiques nominales associées à l’installation (températures, pressions, débits, puissances, intensités, tensions, …)</v>
      </c>
      <c r="G16" s="73" t="str">
        <f>VLOOKUP(E16,Tâches!D2:E24,2,FALSE)</f>
        <v>T2</v>
      </c>
      <c r="H16" s="74" t="str">
        <f>VLOOKUP(G16,Tâches!J2:K24,2,FALSE)</f>
        <v>C1</v>
      </c>
      <c r="I16" s="85" t="str">
        <f>VLOOKUP(J16,Compétences!G3:H48,2,FALSE)</f>
        <v>C2</v>
      </c>
      <c r="J16" s="86" t="s">
        <v>163</v>
      </c>
      <c r="K16" s="76" t="str">
        <f>VLOOKUP(J16,Compétences!A3:B48,2,FALSE)</f>
        <v>Identifier les consignes de réglage et de sécurité spécifiques au fonctionnement de l’installation</v>
      </c>
      <c r="L16" s="77" t="str">
        <f>VLOOKUP(J16,Compétences!C3:D48,2,FALSE)</f>
        <v>Les valeurs identifiées permettent de prévoir le réglage des appareils pour un fonctionnement conforme de l’installation</v>
      </c>
      <c r="M16" s="123" t="str">
        <f>VLOOKUP(J16,Compétences!G3:H48,2,FALSE)</f>
        <v>C2</v>
      </c>
      <c r="N16" s="124"/>
      <c r="O16" s="79">
        <v>0.4</v>
      </c>
      <c r="P16" s="79"/>
      <c r="Q16" s="87"/>
      <c r="R16" s="81" t="str">
        <f>VLOOKUP(M16,Tâches!K2:L24,2,FALSE)</f>
        <v xml:space="preserve">S1 ; S3 ; S4 ; S6 </v>
      </c>
      <c r="S16" s="82" t="str">
        <f>VLOOKUP(T16,Savoirs!D3:E37,2,FALSE)</f>
        <v>S3</v>
      </c>
      <c r="T16" s="83" t="s">
        <v>164</v>
      </c>
      <c r="U16" s="88" t="str">
        <f>VLOOKUP(T16,Savoirs!F3:G37,2,FALSE)</f>
        <v>L’analyse fonctionnelle et structurelle</v>
      </c>
      <c r="V16" s="31">
        <v>8</v>
      </c>
      <c r="W16" s="125" t="s">
        <v>165</v>
      </c>
    </row>
    <row r="17" spans="3:23">
      <c r="C17" s="378"/>
      <c r="D17" s="72"/>
      <c r="E17" s="63" t="str">
        <f>'2. Problématisation'!E17</f>
        <v>A1T33</v>
      </c>
      <c r="F17" s="63" t="str">
        <f>'2. Problématisation'!F17</f>
        <v>Identifier les habilitations, les aptitudes et les certifications nécessaires</v>
      </c>
      <c r="G17" s="73" t="str">
        <f>VLOOKUP(E17,Tâches!D2:E24,2,FALSE)</f>
        <v>T3</v>
      </c>
      <c r="H17" s="74" t="str">
        <f>VLOOKUP(G17,Tâches!J2:K24,2,FALSE)</f>
        <v>C1; C3 ; C4</v>
      </c>
      <c r="I17" s="85" t="str">
        <f>VLOOKUP(J17,Compétences!G3:H48,2,FALSE)</f>
        <v>C3</v>
      </c>
      <c r="J17" s="86" t="s">
        <v>166</v>
      </c>
      <c r="K17" s="76" t="str">
        <f>VLOOKUP(J17,Compétences!A3:B48,2,FALSE)</f>
        <v xml:space="preserve">Déterminer les équipements spécifiques (engin de manutention, échafaudage …) nécessaires à l’intervention </v>
      </c>
      <c r="L17" s="77" t="str">
        <f>VLOOKUP(J17,Compétences!C3:D48,2,FALSE)</f>
        <v>Les habilitations et certifications nécessaires sont identifiées</v>
      </c>
      <c r="M17" s="123" t="str">
        <f>VLOOKUP(J17,Compétences!G3:H48,2,FALSE)</f>
        <v>C3</v>
      </c>
      <c r="N17" s="124"/>
      <c r="O17" s="79"/>
      <c r="P17" s="79">
        <v>0.25</v>
      </c>
      <c r="Q17" s="87"/>
      <c r="R17" s="81" t="str">
        <f>VLOOKUP(M17,Tâches!K2:L24,2,FALSE)</f>
        <v>S1 ; S2 ; S3 ; S5 ; S6 ; S7</v>
      </c>
      <c r="S17" s="82" t="str">
        <f>VLOOKUP(T17,Savoirs!D3:E37,2,FALSE)</f>
        <v>S7</v>
      </c>
      <c r="T17" s="126" t="s">
        <v>167</v>
      </c>
      <c r="U17" s="88" t="str">
        <f>VLOOKUP(T17,Savoirs!F3:G37,2,FALSE)</f>
        <v>Les habilitations et les certifications</v>
      </c>
      <c r="V17" s="31">
        <v>9</v>
      </c>
      <c r="W17" s="125" t="s">
        <v>168</v>
      </c>
    </row>
    <row r="18" spans="3:23">
      <c r="C18" s="378"/>
      <c r="D18" s="72"/>
      <c r="E18" s="63" t="str">
        <f>'2. Problématisation'!E18</f>
        <v>A1T42</v>
      </c>
      <c r="F18" s="63" t="str">
        <f>'2. Problématisation'!F18</f>
        <v>Recenser les matériels, équipements de protection et outillages nécessaires</v>
      </c>
      <c r="G18" s="73" t="str">
        <f>VLOOKUP(E18,Tâches!D2:E24,2,FALSE)</f>
        <v>T4</v>
      </c>
      <c r="H18" s="74" t="str">
        <f>VLOOKUP(G18,Tâches!J2:K24,2,FALSE)</f>
        <v>C3</v>
      </c>
      <c r="I18" s="85" t="str">
        <f>VLOOKUP(J18,Compétences!G3:H48,2,FALSE)</f>
        <v>C3</v>
      </c>
      <c r="J18" s="86" t="s">
        <v>169</v>
      </c>
      <c r="K18" s="76" t="str">
        <f>VLOOKUP(J18,Compétences!A3:B48,2,FALSE)</f>
        <v xml:space="preserve">Déterminer les équipements spécifiques (engin de manutention, échafaudage …) nécessaires à l’intervention </v>
      </c>
      <c r="L18" s="77" t="str">
        <f>VLOOKUP(J18,Compétences!C3:D48,2,FALSE)</f>
        <v>Les équipements nécessaires à l’intervention sont listés</v>
      </c>
      <c r="M18" s="123" t="str">
        <f>VLOOKUP(J18,Compétences!G3:H48,2,FALSE)</f>
        <v>C3</v>
      </c>
      <c r="N18" s="124"/>
      <c r="O18" s="79"/>
      <c r="P18" s="79">
        <v>0.35</v>
      </c>
      <c r="Q18" s="87"/>
      <c r="R18" s="81" t="str">
        <f>VLOOKUP(M18,Tâches!K2:L24,2,FALSE)</f>
        <v>S1 ; S2 ; S3 ; S5 ; S6 ; S7</v>
      </c>
      <c r="S18" s="82" t="str">
        <f>VLOOKUP(T18,Savoirs!D3:E37,2,FALSE)</f>
        <v>S6</v>
      </c>
      <c r="T18" s="89" t="s">
        <v>155</v>
      </c>
      <c r="U18" s="88" t="str">
        <f>VLOOKUP(T18,Savoirs!F3:G37,2,FALSE)</f>
        <v>Les opérations d’exploitation, de mise en service et de maintenance</v>
      </c>
      <c r="V18" s="31">
        <v>10</v>
      </c>
      <c r="W18" s="125" t="s">
        <v>170</v>
      </c>
    </row>
    <row r="19" spans="3:23">
      <c r="C19" s="378"/>
      <c r="D19" s="72"/>
      <c r="E19" s="63" t="str">
        <f>'2. Problématisation'!E19</f>
        <v>A1T35</v>
      </c>
      <c r="F19" s="63" t="str">
        <f>'2. Problématisation'!F19</f>
        <v>Identifier les contraintes liées aux opérations, aux conditions d’exécution et autres intervenants (co-activité)</v>
      </c>
      <c r="G19" s="73" t="str">
        <f>VLOOKUP(E19,Tâches!D2:E24,2,FALSE)</f>
        <v>T3</v>
      </c>
      <c r="H19" s="74" t="str">
        <f>VLOOKUP(G19,Tâches!J2:K24,2,FALSE)</f>
        <v>C1; C3 ; C4</v>
      </c>
      <c r="I19" s="85" t="str">
        <f>VLOOKUP(J19,Compétences!G3:H48,2,FALSE)</f>
        <v>C4</v>
      </c>
      <c r="J19" s="86" t="s">
        <v>171</v>
      </c>
      <c r="K19" s="76" t="str">
        <f>VLOOKUP(J19,Compétences!A3:B48,2,FALSE)</f>
        <v>Organiser son poste de travail en assurant la sécurité de tous les intervenants</v>
      </c>
      <c r="L19" s="77" t="str">
        <f>VLOOKUP(J19,Compétences!C3:D48,2,FALSE)</f>
        <v xml:space="preserve">Les risques propres à l’intervention sont analysés </v>
      </c>
      <c r="M19" s="123" t="str">
        <f>VLOOKUP(J19,Compétences!G3:H48,2,FALSE)</f>
        <v>C4</v>
      </c>
      <c r="N19" s="124"/>
      <c r="O19" s="79"/>
      <c r="P19" s="79"/>
      <c r="Q19" s="87">
        <v>0.2</v>
      </c>
      <c r="R19" s="81" t="str">
        <f>VLOOKUP(M19,Tâches!K2:L24,2,FALSE)</f>
        <v xml:space="preserve">S5 ; S6 ; S7 </v>
      </c>
      <c r="S19" s="82" t="str">
        <f>VLOOKUP(T19,Savoirs!D3:E37,2,FALSE)</f>
        <v>S1</v>
      </c>
      <c r="T19" s="83" t="s">
        <v>172</v>
      </c>
      <c r="U19" s="88" t="s">
        <v>173</v>
      </c>
      <c r="V19" s="31">
        <v>11</v>
      </c>
      <c r="W19" s="125" t="s">
        <v>174</v>
      </c>
    </row>
    <row r="20" spans="3:23">
      <c r="C20" s="378"/>
      <c r="D20" s="90"/>
      <c r="E20" s="91" t="str">
        <f>'2. Problématisation'!E20</f>
        <v>?</v>
      </c>
      <c r="F20" s="91" t="str">
        <f>'2. Problématisation'!F20</f>
        <v>?</v>
      </c>
      <c r="G20" s="92" t="str">
        <f>VLOOKUP(E20,Tâches!D2:E24,2,FALSE)</f>
        <v>?</v>
      </c>
      <c r="H20" s="93" t="str">
        <f>VLOOKUP(G20,Tâches!J2:K24,2,FALSE)</f>
        <v>?</v>
      </c>
      <c r="I20" s="94" t="str">
        <f>VLOOKUP(J20,Compétences!G3:H48,2,FALSE)</f>
        <v>?</v>
      </c>
      <c r="J20" s="22" t="s">
        <v>47</v>
      </c>
      <c r="K20" s="95" t="str">
        <f>VLOOKUP(J20,Compétences!A3:B48,2,FALSE)</f>
        <v>?</v>
      </c>
      <c r="L20" s="96" t="str">
        <f>VLOOKUP(J20,Compétences!C3:D48,2,FALSE)</f>
        <v>?</v>
      </c>
      <c r="M20" s="127" t="str">
        <f>VLOOKUP(J20,Compétences!G3:H48,2,FALSE)</f>
        <v>?</v>
      </c>
      <c r="N20" s="128"/>
      <c r="O20" s="98"/>
      <c r="P20" s="98"/>
      <c r="Q20" s="99"/>
      <c r="R20" s="100" t="str">
        <f>VLOOKUP(M20,Tâches!K2:L24,2,FALSE)</f>
        <v>?</v>
      </c>
      <c r="S20" s="101" t="str">
        <f>VLOOKUP(T20,Savoirs!D3:E37,2,FALSE)</f>
        <v>?</v>
      </c>
      <c r="T20" s="102" t="s">
        <v>47</v>
      </c>
      <c r="U20" s="103"/>
      <c r="V20" s="31">
        <v>12</v>
      </c>
    </row>
    <row r="21" spans="3:23">
      <c r="C21" s="379"/>
      <c r="D21" s="17"/>
      <c r="J21" s="17"/>
      <c r="N21" s="104"/>
      <c r="O21" s="104"/>
      <c r="P21" s="104"/>
      <c r="Q21" s="104">
        <f>SUM(N15:Q20)</f>
        <v>1.3499999999999999</v>
      </c>
      <c r="R21" s="107"/>
      <c r="S21" s="108"/>
      <c r="T21" s="17"/>
    </row>
    <row r="22" spans="3:23">
      <c r="C22" s="380"/>
      <c r="D22" s="17"/>
      <c r="J22" s="17"/>
      <c r="N22" s="104"/>
      <c r="O22" s="104"/>
      <c r="P22" s="104"/>
      <c r="Q22" s="104"/>
      <c r="R22" s="107"/>
      <c r="S22" s="108"/>
      <c r="T22" s="17"/>
    </row>
    <row r="23" spans="3:23">
      <c r="C23" s="8"/>
      <c r="J23" s="17"/>
      <c r="N23" s="104"/>
      <c r="O23" s="104"/>
      <c r="P23" s="104"/>
      <c r="Q23" s="104"/>
      <c r="R23" s="107"/>
      <c r="S23" s="108"/>
      <c r="T23" s="17"/>
    </row>
    <row r="24" spans="3:23">
      <c r="C24" s="60" t="s">
        <v>103</v>
      </c>
      <c r="D24" s="111" t="str">
        <f>'2. Problématisation'!D24</f>
        <v>Maintenance corrective</v>
      </c>
      <c r="E24" s="59" t="str">
        <f>'2. Problématisation'!E24</f>
        <v>A1T14</v>
      </c>
      <c r="F24" s="59" t="str">
        <f>'2. Problématisation'!F24</f>
        <v>Organiser les opérations d’intervention</v>
      </c>
      <c r="G24" s="112" t="str">
        <f>VLOOKUP(E24,Tâches!D2:E24,2,FALSE)</f>
        <v>T1</v>
      </c>
      <c r="H24" s="113" t="str">
        <f>VLOOKUP(G24,Tâches!J2:K24,2,FALSE)</f>
        <v>C1</v>
      </c>
      <c r="I24" s="57" t="str">
        <f>VLOOKUP(J24,Compétences!G3:H48,2,FALSE)</f>
        <v>C2</v>
      </c>
      <c r="J24" s="75" t="s">
        <v>175</v>
      </c>
      <c r="K24" s="114" t="str">
        <f>VLOOKUP(J24,Compétences!A3:B48,2,FALSE)</f>
        <v xml:space="preserve">Représenter tout ou partie d’une installation, manuellement ou avec un outil numérique </v>
      </c>
      <c r="L24" s="58" t="str">
        <f>VLOOKUP(J24,Compétences!C3:D48,2,FALSE)</f>
        <v>Les schémas fluidiques et électriques et/ou les croquis sont exploitables</v>
      </c>
      <c r="M24" s="115" t="str">
        <f>VLOOKUP(J24,Compétences!G3:H48,2,FALSE)</f>
        <v>C2</v>
      </c>
      <c r="N24" s="116"/>
      <c r="O24" s="117">
        <v>0.2</v>
      </c>
      <c r="P24" s="117"/>
      <c r="Q24" s="118"/>
      <c r="R24" s="119" t="str">
        <f>VLOOKUP(M24,Tâches!K2:L24,2,FALSE)</f>
        <v xml:space="preserve">S1 ; S3 ; S4 ; S6 </v>
      </c>
      <c r="S24" s="120" t="str">
        <f>VLOOKUP(T24,Savoirs!D3:E37,2,FALSE)</f>
        <v>S3</v>
      </c>
      <c r="T24" s="129" t="s">
        <v>176</v>
      </c>
      <c r="U24" s="130" t="str">
        <f>VLOOKUP(T24,Savoirs!F3:G37,2,FALSE)</f>
        <v>L’élaboration de plans et de schémas fluidiques</v>
      </c>
      <c r="V24" s="31">
        <v>13</v>
      </c>
      <c r="W24" s="131" t="s">
        <v>177</v>
      </c>
    </row>
    <row r="25" spans="3:23">
      <c r="C25" s="378" t="str">
        <f>'2. Problématisation'!C25</f>
        <v>Vous recevez un appel de l'hôpital concernant la température dans les bâtiments. Lors de votre intervention, vous vous rendez compte que l'un des compresseurs fonctionnenent en cours cycle.</v>
      </c>
      <c r="D25" s="72"/>
      <c r="E25" s="63" t="str">
        <f>'2. Problématisation'!E25</f>
        <v>A1T21</v>
      </c>
      <c r="F25" s="63" t="str">
        <f>'2. Problématisation'!F25</f>
        <v>Identifier les fonctions principales sur les schémas de principe</v>
      </c>
      <c r="G25" s="73" t="str">
        <f>VLOOKUP(E25,Tâches!D2:E24,2,FALSE)</f>
        <v>T2</v>
      </c>
      <c r="H25" s="74" t="str">
        <f>VLOOKUP(G25,Tâches!J2:K24,2,FALSE)</f>
        <v>C1</v>
      </c>
      <c r="I25" s="85" t="str">
        <f>VLOOKUP(J25,Compétences!G12:H57,2,FALSE)</f>
        <v>C2</v>
      </c>
      <c r="J25" s="86" t="s">
        <v>178</v>
      </c>
      <c r="K25" s="76" t="str">
        <f>VLOOKUP(J25,Compétences!A3:B48,2,FALSE)</f>
        <v xml:space="preserve">Identifier les constituants d’un système énergétique, de son installation électrique et de son environnement numérique  </v>
      </c>
      <c r="L25" s="77" t="str">
        <f>VLOOKUP(J25,Compétences!C3:D48,2,FALSE)</f>
        <v>Les fonctions principales de chaque élément sont identifiées</v>
      </c>
      <c r="M25" s="123" t="str">
        <f>VLOOKUP(J25,Compétences!G3:H48,2,FALSE)</f>
        <v>C2</v>
      </c>
      <c r="N25" s="124"/>
      <c r="O25" s="79">
        <v>0.2</v>
      </c>
      <c r="P25" s="79"/>
      <c r="Q25" s="87"/>
      <c r="R25" s="81" t="str">
        <f>VLOOKUP(M25,Tâches!K2:L24,2,FALSE)</f>
        <v xml:space="preserve">S1 ; S3 ; S4 ; S6 </v>
      </c>
      <c r="S25" s="82" t="str">
        <f>VLOOKUP(T25,Savoirs!D3:E37,2,FALSE)</f>
        <v>S4</v>
      </c>
      <c r="T25" s="132" t="s">
        <v>179</v>
      </c>
      <c r="U25" s="133" t="str">
        <f>VLOOKUP(T25,Savoirs!F3:G37,2,FALSE)</f>
        <v>Les circuits thermodynamiques</v>
      </c>
      <c r="V25" s="31">
        <v>14</v>
      </c>
      <c r="W25" s="13" t="s">
        <v>180</v>
      </c>
    </row>
    <row r="26" spans="3:23">
      <c r="C26" s="378"/>
      <c r="D26" s="72"/>
      <c r="E26" s="63" t="str">
        <f>'2. Problématisation'!E26</f>
        <v>A1T35</v>
      </c>
      <c r="F26" s="63" t="str">
        <f>'2. Problématisation'!F26</f>
        <v>Identifier les contraintes liées aux opérations, aux conditions d’exécution et autres intervenants (co-activité)</v>
      </c>
      <c r="G26" s="73" t="str">
        <f>VLOOKUP(E26,Tâches!D2:E24,2,FALSE)</f>
        <v>T3</v>
      </c>
      <c r="H26" s="74" t="str">
        <f>VLOOKUP(G26,Tâches!J2:K24,2,FALSE)</f>
        <v>C1; C3 ; C4</v>
      </c>
      <c r="I26" s="85" t="str">
        <f>VLOOKUP(J26,Compétences!G3:H48,2,FALSE)</f>
        <v>C1</v>
      </c>
      <c r="J26" s="86" t="s">
        <v>151</v>
      </c>
      <c r="K26" s="76" t="str">
        <f>VLOOKUP(J26,Compétences!A3:B48,2,FALSE)</f>
        <v>Ordonner les données nécessaires à l’intervention</v>
      </c>
      <c r="L26" s="77" t="str">
        <f>VLOOKUP(J26,Compétences!C3:D48,2,FALSE)</f>
        <v>L’ordonnancement des données permet d’identifier les informations utiles à transmettre à l’interne et à l’externe</v>
      </c>
      <c r="M26" s="123" t="str">
        <f>VLOOKUP(J26,Compétences!G3:H48,2,FALSE)</f>
        <v>C1</v>
      </c>
      <c r="N26" s="124">
        <v>0.1</v>
      </c>
      <c r="O26" s="79"/>
      <c r="P26" s="79"/>
      <c r="Q26" s="87"/>
      <c r="R26" s="81" t="str">
        <f>VLOOKUP(M26,Tâches!K2:L24,2,FALSE)</f>
        <v>S1 ; S2 ; S3 ; S6 ; S7</v>
      </c>
      <c r="S26" s="82" t="str">
        <f>VLOOKUP(T26,Savoirs!D3:E37,2,FALSE)</f>
        <v>S6</v>
      </c>
      <c r="T26" s="134" t="s">
        <v>155</v>
      </c>
      <c r="U26" s="133" t="str">
        <f>VLOOKUP(T26,Savoirs!F3:G37,2,FALSE)</f>
        <v>Les opérations d’exploitation, de mise en service et de maintenance</v>
      </c>
      <c r="V26" s="31">
        <v>15</v>
      </c>
      <c r="W26" s="13" t="s">
        <v>181</v>
      </c>
    </row>
    <row r="27" spans="3:23">
      <c r="C27" s="378"/>
      <c r="D27" s="72"/>
      <c r="E27" s="63" t="str">
        <f>'2. Problématisation'!E27</f>
        <v>A1T34</v>
      </c>
      <c r="F27" s="63" t="str">
        <f>'2. Problématisation'!F27</f>
        <v>Prendre connaissance et analyser le dossier des opérations dans leur environnement</v>
      </c>
      <c r="G27" s="73" t="str">
        <f>VLOOKUP(E27,Tâches!D2:E24,2,FALSE)</f>
        <v>T3</v>
      </c>
      <c r="H27" s="74" t="str">
        <f>VLOOKUP(G27,Tâches!J2:K24,2,FALSE)</f>
        <v>C1; C3 ; C4</v>
      </c>
      <c r="I27" s="85" t="str">
        <f>VLOOKUP(J27,Compétences!G3:H48,2,FALSE)</f>
        <v>C1</v>
      </c>
      <c r="J27" s="86" t="s">
        <v>182</v>
      </c>
      <c r="K27" s="76" t="str">
        <f>VLOOKUP(J27,Compétences!A3:B48,2,FALSE)</f>
        <v>Repérer les contraintes d’environnement de travail liées à l’intervention</v>
      </c>
      <c r="L27" s="77" t="str">
        <f>VLOOKUP(J27,Compétences!C3:D48,2,FALSE)</f>
        <v>Les habilitations et certifications nécessaires à l’opération sont identifiées</v>
      </c>
      <c r="M27" s="123" t="str">
        <f>VLOOKUP(J27,Compétences!G3:H48,2,FALSE)</f>
        <v>C1</v>
      </c>
      <c r="N27" s="124">
        <v>0.1</v>
      </c>
      <c r="O27" s="79"/>
      <c r="P27" s="79"/>
      <c r="Q27" s="87"/>
      <c r="R27" s="81" t="str">
        <f>VLOOKUP(M27,Tâches!K2:L24,2,FALSE)</f>
        <v>S1 ; S2 ; S3 ; S6 ; S7</v>
      </c>
      <c r="S27" s="82" t="str">
        <f>VLOOKUP(T27,Savoirs!D3:E37,2,FALSE)</f>
        <v>S7</v>
      </c>
      <c r="T27" s="135" t="s">
        <v>167</v>
      </c>
      <c r="U27" s="133" t="str">
        <f>VLOOKUP(T27,Savoirs!F3:G37,2,FALSE)</f>
        <v>Les habilitations et les certifications</v>
      </c>
      <c r="V27" s="31">
        <v>16</v>
      </c>
      <c r="W27" s="13" t="s">
        <v>183</v>
      </c>
    </row>
    <row r="28" spans="3:23">
      <c r="C28" s="378"/>
      <c r="D28" s="72"/>
      <c r="E28" s="63" t="str">
        <f>'2. Problématisation'!E28</f>
        <v>A1T42</v>
      </c>
      <c r="F28" s="63" t="str">
        <f>'2. Problématisation'!F28</f>
        <v>Recenser les matériels, équipements de protection et outillages nécessaires</v>
      </c>
      <c r="G28" s="73" t="str">
        <f>VLOOKUP(E28,Tâches!D2:E24,2,FALSE)</f>
        <v>T4</v>
      </c>
      <c r="H28" s="74" t="str">
        <f>VLOOKUP(G28,Tâches!J2:K24,2,FALSE)</f>
        <v>C3</v>
      </c>
      <c r="I28" s="85" t="str">
        <f>VLOOKUP(J28,Compétences!G3:H48,2,FALSE)</f>
        <v>C4</v>
      </c>
      <c r="J28" s="86" t="s">
        <v>184</v>
      </c>
      <c r="K28" s="76" t="str">
        <f>VLOOKUP(J28,Compétences!A3:B48,2,FALSE)</f>
        <v>Organiser son poste de travail en assurant la sécurité de tous les intervenants</v>
      </c>
      <c r="L28" s="77" t="str">
        <f>VLOOKUP(J28,Compétences!C3:D48,2,FALSE)</f>
        <v>Les principes généraux de prévention sont appliqués dans le choix des mesures de prévention</v>
      </c>
      <c r="M28" s="123" t="str">
        <f>VLOOKUP(J28,Compétences!G3:H48,2,FALSE)</f>
        <v>C4</v>
      </c>
      <c r="N28" s="124"/>
      <c r="O28" s="79"/>
      <c r="P28" s="87"/>
      <c r="Q28" s="87">
        <v>0.35</v>
      </c>
      <c r="R28" s="81" t="str">
        <f>VLOOKUP(M28,Tâches!K2:L24,2,FALSE)</f>
        <v xml:space="preserve">S5 ; S6 ; S7 </v>
      </c>
      <c r="S28" s="82" t="str">
        <f>VLOOKUP(T28,Savoirs!D3:E37,2,FALSE)</f>
        <v>S7</v>
      </c>
      <c r="T28" s="136" t="s">
        <v>185</v>
      </c>
      <c r="U28" s="133" t="str">
        <f>VLOOKUP(T28,Savoirs!F3:G37,2,FALSE)</f>
        <v>La santé et la sécurité au travail</v>
      </c>
      <c r="V28" s="31">
        <v>17</v>
      </c>
      <c r="W28" s="13" t="s">
        <v>186</v>
      </c>
    </row>
    <row r="29" spans="3:23">
      <c r="C29" s="378"/>
      <c r="D29" s="90"/>
      <c r="E29" s="91"/>
      <c r="F29" s="91"/>
      <c r="G29" s="92" t="e">
        <f>VLOOKUP(E29,Tâches!D2:E24,2,FALSE)</f>
        <v>#N/A</v>
      </c>
      <c r="H29" s="93" t="e">
        <f>VLOOKUP(G29,Tâches!J2:K24,2,FALSE)</f>
        <v>#N/A</v>
      </c>
      <c r="I29" s="94" t="e">
        <f>VLOOKUP(J29,Compétences!G3:H48,2,FALSE)</f>
        <v>#N/A</v>
      </c>
      <c r="J29" s="22"/>
      <c r="K29" s="95" t="e">
        <f>VLOOKUP(J29,Compétences!A3:B48,2,FALSE)</f>
        <v>#N/A</v>
      </c>
      <c r="L29" s="96" t="e">
        <f>VLOOKUP(J29,Compétences!C3:D48,2,FALSE)</f>
        <v>#N/A</v>
      </c>
      <c r="M29" s="127" t="e">
        <f>VLOOKUP(J29,Compétences!G3:H48,2,FALSE)</f>
        <v>#N/A</v>
      </c>
      <c r="N29" s="128"/>
      <c r="O29" s="98"/>
      <c r="P29" s="98"/>
      <c r="Q29" s="99"/>
      <c r="R29" s="100" t="e">
        <f>VLOOKUP(M29,Tâches!K2:L24,2,FALSE)</f>
        <v>#N/A</v>
      </c>
      <c r="S29" s="101" t="e">
        <f>VLOOKUP(T29,Savoirs!D3:E37,2,FALSE)</f>
        <v>#N/A</v>
      </c>
      <c r="T29" s="22"/>
      <c r="U29" s="137" t="e">
        <f>VLOOKUP(T29,Savoirs!F3:G37,2,FALSE)</f>
        <v>#N/A</v>
      </c>
      <c r="V29" s="31">
        <v>18</v>
      </c>
    </row>
    <row r="30" spans="3:23">
      <c r="C30" s="379"/>
      <c r="J30" s="17"/>
      <c r="N30" s="104"/>
      <c r="O30" s="104"/>
      <c r="P30" s="104"/>
      <c r="Q30" s="104">
        <f>SUM(N24:Q29)</f>
        <v>0.95</v>
      </c>
      <c r="R30" s="107"/>
      <c r="S30" s="108"/>
      <c r="T30" s="17"/>
    </row>
    <row r="31" spans="3:23">
      <c r="C31" s="380"/>
      <c r="J31" s="17"/>
      <c r="N31" s="104"/>
      <c r="O31" s="104"/>
      <c r="P31" s="104"/>
      <c r="Q31" s="104"/>
      <c r="R31" s="107"/>
      <c r="S31" s="108"/>
      <c r="T31" s="17"/>
    </row>
    <row r="32" spans="3:23">
      <c r="C32" s="8"/>
      <c r="J32" s="17"/>
      <c r="N32" s="104"/>
      <c r="O32" s="104"/>
      <c r="P32" s="104"/>
      <c r="Q32" s="104"/>
      <c r="R32" s="107"/>
      <c r="S32" s="108"/>
      <c r="T32" s="17"/>
    </row>
    <row r="33" spans="3:25">
      <c r="C33" s="60" t="s">
        <v>109</v>
      </c>
      <c r="D33" s="111" t="str">
        <f>'2. Problématisation'!D33</f>
        <v>Maintenance préventive</v>
      </c>
      <c r="E33" s="59" t="str">
        <f>'2. Problématisation'!E33</f>
        <v>A1T31</v>
      </c>
      <c r="F33" s="59" t="str">
        <f>'2. Problématisation'!F33</f>
        <v xml:space="preserve">Recenser les contraintes environnementales </v>
      </c>
      <c r="G33" s="112" t="str">
        <f>VLOOKUP(E33,Tâches!D2:E24,2,FALSE)</f>
        <v>T3</v>
      </c>
      <c r="H33" s="113" t="str">
        <f>VLOOKUP(G33,Tâches!J2:K24,2,FALSE)</f>
        <v>C1; C3 ; C4</v>
      </c>
      <c r="I33" s="111" t="str">
        <f>VLOOKUP(J33,Compétences!G3:H48,2,FALSE)</f>
        <v>C4</v>
      </c>
      <c r="J33" s="75" t="s">
        <v>184</v>
      </c>
      <c r="K33" s="114" t="str">
        <f>VLOOKUP(J33,Compétences!A3:B48,2,FALSE)</f>
        <v>Organiser son poste de travail en assurant la sécurité de tous les intervenants</v>
      </c>
      <c r="L33" s="58" t="str">
        <f>VLOOKUP(J33,Compétences!C3:D48,2,FALSE)</f>
        <v>Les principes généraux de prévention sont appliqués dans le choix des mesures de prévention</v>
      </c>
      <c r="M33" s="115" t="str">
        <f>VLOOKUP(J33,Compétences!G3:H48,2,FALSE)</f>
        <v>C4</v>
      </c>
      <c r="N33" s="116"/>
      <c r="O33" s="117"/>
      <c r="P33" s="117"/>
      <c r="Q33" s="118">
        <v>0.15</v>
      </c>
      <c r="R33" s="138" t="str">
        <f>VLOOKUP(M33,Tâches!K2:L24,2,FALSE)</f>
        <v xml:space="preserve">S5 ; S6 ; S7 </v>
      </c>
      <c r="S33" s="120" t="str">
        <f>VLOOKUP(T33,Savoirs!D3:E37,2,FALSE)</f>
        <v>S5</v>
      </c>
      <c r="T33" s="139" t="s">
        <v>187</v>
      </c>
      <c r="U33" s="84" t="str">
        <f>VLOOKUP(T33,Savoirs!F3:G37,2,FALSE)</f>
        <v>Les essais d’étanchéité</v>
      </c>
      <c r="V33" s="31">
        <v>19</v>
      </c>
    </row>
    <row r="34" spans="3:25">
      <c r="C34" s="378" t="str">
        <f>'2. Problématisation'!C34</f>
        <v>Vous êtes en charge d'effectuer la maintenance préventive de la PAC. Lors de votre intervention, après les différentes contrôles, vous vous rendez compte de l'encrassement du filtre déshydrateur.</v>
      </c>
      <c r="D34" s="72"/>
      <c r="E34" s="63" t="str">
        <f>'2. Problématisation'!E34</f>
        <v>A1T24</v>
      </c>
      <c r="F34" s="63" t="str">
        <f>'2. Problématisation'!F34</f>
        <v>Choisir les appareillages et les sections d’un réseau fluidique et électrique</v>
      </c>
      <c r="G34" s="73" t="str">
        <f>VLOOKUP(E34,Tâches!D2:E24,2,FALSE)</f>
        <v>T2</v>
      </c>
      <c r="H34" s="74" t="str">
        <f>VLOOKUP(G34,Tâches!J2:K24,2,FALSE)</f>
        <v>C1</v>
      </c>
      <c r="I34" s="72" t="str">
        <f>VLOOKUP(J34,Compétences!G3:H48,2,FALSE)</f>
        <v>C1</v>
      </c>
      <c r="J34" s="86" t="s">
        <v>160</v>
      </c>
      <c r="K34" s="76" t="str">
        <f>VLOOKUP(J34,Compétences!A3:B48,2,FALSE)</f>
        <v>Collecter les données nécessaires à l’intervention</v>
      </c>
      <c r="L34" s="77" t="str">
        <f>VLOOKUP(J34,Compétences!C3:D48,2,FALSE)</f>
        <v>La collecte des informations nécessaires à l’intervention est complète et exploitable</v>
      </c>
      <c r="M34" s="123" t="str">
        <f>VLOOKUP(J34,Compétences!G3:H48,2,FALSE)</f>
        <v>C1</v>
      </c>
      <c r="N34" s="124">
        <v>0.1</v>
      </c>
      <c r="O34" s="79"/>
      <c r="P34" s="79"/>
      <c r="Q34" s="87"/>
      <c r="R34" s="140" t="str">
        <f>VLOOKUP(M34,Tâches!K2:L24,2,FALSE)</f>
        <v>S1 ; S2 ; S3 ; S6 ; S7</v>
      </c>
      <c r="S34" s="82" t="str">
        <f>VLOOKUP(T34,Savoirs!D3:E37,2,FALSE)</f>
        <v>S1</v>
      </c>
      <c r="T34" s="141" t="s">
        <v>161</v>
      </c>
      <c r="U34" s="88" t="str">
        <f>VLOOKUP(T34,Savoirs!F3:G37,2,FALSE)</f>
        <v>Les procédures administratives</v>
      </c>
      <c r="V34" s="31">
        <v>20</v>
      </c>
    </row>
    <row r="35" spans="3:25">
      <c r="C35" s="378"/>
      <c r="D35" s="72"/>
      <c r="E35" s="63" t="str">
        <f>'2. Problématisation'!E35</f>
        <v>A1T33</v>
      </c>
      <c r="F35" s="63" t="str">
        <f>'2. Problématisation'!F35</f>
        <v>Identifier les habilitations, les aptitudes et les certifications nécessaires</v>
      </c>
      <c r="G35" s="73" t="str">
        <f>VLOOKUP(E35,Tâches!D2:E24,2,FALSE)</f>
        <v>T3</v>
      </c>
      <c r="H35" s="74" t="str">
        <f>VLOOKUP(G35,Tâches!J2:K24,2,FALSE)</f>
        <v>C1; C3 ; C4</v>
      </c>
      <c r="I35" s="72" t="str">
        <f>VLOOKUP(J35,Compétences!G3:H48,2,FALSE)</f>
        <v>C3</v>
      </c>
      <c r="J35" s="86" t="s">
        <v>166</v>
      </c>
      <c r="K35" s="76" t="str">
        <f>VLOOKUP(J35,Compétences!A3:B48,2,FALSE)</f>
        <v xml:space="preserve">Déterminer les équipements spécifiques (engin de manutention, échafaudage …) nécessaires à l’intervention </v>
      </c>
      <c r="L35" s="77" t="str">
        <f>VLOOKUP(J35,Compétences!C3:D48,2,FALSE)</f>
        <v>Les habilitations et certifications nécessaires sont identifiées</v>
      </c>
      <c r="M35" s="123" t="str">
        <f>VLOOKUP(J35,Compétences!G3:H48,2,FALSE)</f>
        <v>C3</v>
      </c>
      <c r="N35" s="124"/>
      <c r="O35" s="79"/>
      <c r="P35" s="79">
        <v>0.4</v>
      </c>
      <c r="Q35" s="87"/>
      <c r="R35" s="140" t="str">
        <f>VLOOKUP(M35,Tâches!K2:L24,2,FALSE)</f>
        <v>S1 ; S2 ; S3 ; S5 ; S6 ; S7</v>
      </c>
      <c r="S35" s="82" t="str">
        <f>VLOOKUP(T35,Savoirs!D3:E37,2,FALSE)</f>
        <v>S6</v>
      </c>
      <c r="T35" s="142" t="s">
        <v>188</v>
      </c>
      <c r="U35" s="88" t="str">
        <f>VLOOKUP(T35,Savoirs!F3:G37,2,FALSE)</f>
        <v>La stratégie, l’organisation et les méthodes de maintenance</v>
      </c>
      <c r="V35" s="31">
        <v>21</v>
      </c>
    </row>
    <row r="36" spans="3:25">
      <c r="C36" s="378"/>
      <c r="D36" s="72"/>
      <c r="E36" s="63" t="str">
        <f>'2. Problématisation'!E36</f>
        <v>A1T34</v>
      </c>
      <c r="F36" s="63" t="str">
        <f>'2. Problématisation'!F36</f>
        <v>Prendre connaissance et analyser le dossier des opérations dans leur environnement</v>
      </c>
      <c r="G36" s="73" t="str">
        <f>VLOOKUP(E36,Tâches!D2:E24,2,FALSE)</f>
        <v>T3</v>
      </c>
      <c r="H36" s="74" t="str">
        <f>VLOOKUP(G36,Tâches!J2:K24,2,FALSE)</f>
        <v>C1; C3 ; C4</v>
      </c>
      <c r="I36" s="72" t="str">
        <f>VLOOKUP(J36,Compétences!G3:H48,2,FALSE)</f>
        <v>C1</v>
      </c>
      <c r="J36" s="86" t="s">
        <v>151</v>
      </c>
      <c r="K36" s="76" t="str">
        <f>VLOOKUP(J36,Compétences!A3:B48,2,FALSE)</f>
        <v>Ordonner les données nécessaires à l’intervention</v>
      </c>
      <c r="L36" s="77" t="str">
        <f>VLOOKUP(J36,Compétences!C3:D48,2,FALSE)</f>
        <v>L’ordonnancement des données permet d’identifier les informations utiles à transmettre à l’interne et à l’externe</v>
      </c>
      <c r="M36" s="123" t="str">
        <f>VLOOKUP(J36,Compétences!G3:H48,2,FALSE)</f>
        <v>C1</v>
      </c>
      <c r="N36" s="124">
        <v>0.1</v>
      </c>
      <c r="O36" s="79"/>
      <c r="P36" s="79"/>
      <c r="Q36" s="87"/>
      <c r="R36" s="140" t="str">
        <f>VLOOKUP(M36,Tâches!K2:L24,2,FALSE)</f>
        <v>S1 ; S2 ; S3 ; S6 ; S7</v>
      </c>
      <c r="S36" s="82" t="str">
        <f>VLOOKUP(T36,Savoirs!D3:E37,2,FALSE)</f>
        <v>S7</v>
      </c>
      <c r="T36" s="143" t="s">
        <v>185</v>
      </c>
      <c r="U36" s="88" t="str">
        <f>VLOOKUP(T36,Savoirs!F3:G37,2,FALSE)</f>
        <v>La santé et la sécurité au travail</v>
      </c>
      <c r="V36" s="31">
        <v>22</v>
      </c>
    </row>
    <row r="37" spans="3:25">
      <c r="C37" s="378"/>
      <c r="D37" s="72"/>
      <c r="E37" s="63" t="str">
        <f>'2. Problématisation'!E37</f>
        <v>A1T42</v>
      </c>
      <c r="F37" s="63" t="str">
        <f>'2. Problématisation'!F37</f>
        <v>Recenser les matériels, équipements de protection et outillages nécessaires</v>
      </c>
      <c r="G37" s="73" t="str">
        <f>VLOOKUP(E37,Tâches!D2:E24,2,FALSE)</f>
        <v>T4</v>
      </c>
      <c r="H37" s="74" t="str">
        <f>VLOOKUP(G37,Tâches!J2:K24,2,FALSE)</f>
        <v>C3</v>
      </c>
      <c r="I37" s="72" t="str">
        <f>VLOOKUP(J37,Compétences!G3:H48,2,FALSE)</f>
        <v>C3</v>
      </c>
      <c r="J37" s="86" t="s">
        <v>189</v>
      </c>
      <c r="K37" s="76" t="str">
        <f>VLOOKUP(J37,Compétences!A3:B48,2,FALSE)</f>
        <v>Déterminer les matériels, les produits et les outillages nécessaires à la réalisation de son intervention</v>
      </c>
      <c r="L37" s="77" t="str">
        <f>VLOOKUP(J37,Compétences!C3:D48,2,FALSE)</f>
        <v>Les matériels, les produits et les outillages choisis sont adaptés à l’intervention</v>
      </c>
      <c r="M37" s="123" t="str">
        <f>VLOOKUP(J37,Compétences!G3:H48,2,FALSE)</f>
        <v>C3</v>
      </c>
      <c r="N37" s="124"/>
      <c r="O37" s="79">
        <v>0.2</v>
      </c>
      <c r="P37" s="79"/>
      <c r="Q37" s="87"/>
      <c r="R37" s="140" t="str">
        <f>VLOOKUP(M37,Tâches!K2:L24,2,FALSE)</f>
        <v>S1 ; S2 ; S3 ; S5 ; S6 ; S7</v>
      </c>
      <c r="S37" s="82" t="str">
        <f>VLOOKUP(T37,Savoirs!D3:E37,2,FALSE)</f>
        <v>S2</v>
      </c>
      <c r="T37" s="144" t="s">
        <v>190</v>
      </c>
      <c r="U37" s="88" t="str">
        <f>VLOOKUP(T37,Savoirs!F3:G37,2,FALSE)</f>
        <v>La gestion de l’environnement du site et des déchets produits</v>
      </c>
      <c r="V37" s="31">
        <v>23</v>
      </c>
      <c r="W37" s="17"/>
      <c r="X37" s="17"/>
      <c r="Y37" s="17"/>
    </row>
    <row r="38" spans="3:25">
      <c r="C38" s="378"/>
      <c r="D38" s="90"/>
      <c r="E38" s="91" t="str">
        <f>'2. Problématisation'!E38</f>
        <v>?</v>
      </c>
      <c r="F38" s="91" t="str">
        <f>'2. Problématisation'!F38</f>
        <v>?</v>
      </c>
      <c r="G38" s="92" t="str">
        <f>VLOOKUP(E38,Tâches!D2:E24,2,FALSE)</f>
        <v>?</v>
      </c>
      <c r="H38" s="93" t="str">
        <f>VLOOKUP(G38,Tâches!J2:K24,2,FALSE)</f>
        <v>?</v>
      </c>
      <c r="I38" s="90" t="str">
        <f>VLOOKUP(J38,Compétences!G3:H48,2,FALSE)</f>
        <v>?</v>
      </c>
      <c r="J38" s="22" t="s">
        <v>47</v>
      </c>
      <c r="K38" s="95" t="str">
        <f>VLOOKUP(J38,Compétences!A3:B48,2,FALSE)</f>
        <v>?</v>
      </c>
      <c r="L38" s="96" t="str">
        <f>VLOOKUP(J38,Compétences!C3:D48,2,FALSE)</f>
        <v>?</v>
      </c>
      <c r="M38" s="127" t="str">
        <f>VLOOKUP(J38,Compétences!G3:H48,2,FALSE)</f>
        <v>?</v>
      </c>
      <c r="N38" s="128"/>
      <c r="O38" s="98"/>
      <c r="P38" s="98"/>
      <c r="Q38" s="99"/>
      <c r="R38" s="145" t="str">
        <f>VLOOKUP(M38,Tâches!K2:L24,2,FALSE)</f>
        <v>?</v>
      </c>
      <c r="S38" s="101" t="str">
        <f>VLOOKUP(T38,Savoirs!D3:E37,2,FALSE)</f>
        <v>?</v>
      </c>
      <c r="T38" s="146" t="s">
        <v>47</v>
      </c>
      <c r="U38" s="103" t="str">
        <f>VLOOKUP(T38,Savoirs!F3:G37,2,FALSE)</f>
        <v>?</v>
      </c>
      <c r="V38" s="31">
        <v>24</v>
      </c>
      <c r="W38" s="17"/>
      <c r="X38" s="17"/>
      <c r="Y38" s="17"/>
    </row>
    <row r="39" spans="3:25">
      <c r="C39" s="379"/>
      <c r="J39" s="17"/>
      <c r="N39" s="147" t="s">
        <v>191</v>
      </c>
      <c r="O39" s="147"/>
      <c r="P39" s="147"/>
      <c r="Q39" s="104">
        <f>SUM(N33:Q38)</f>
        <v>0.95</v>
      </c>
      <c r="R39" s="148"/>
      <c r="S39" s="106"/>
      <c r="W39" s="17"/>
      <c r="X39" s="17"/>
      <c r="Y39" s="17"/>
    </row>
    <row r="40" spans="3:25">
      <c r="C40" s="380"/>
      <c r="F40" s="53" t="s">
        <v>116</v>
      </c>
      <c r="G40" s="54">
        <f>COUNTIF(G6:G38,"T1")</f>
        <v>6</v>
      </c>
      <c r="H40" s="53" t="s">
        <v>192</v>
      </c>
      <c r="I40" s="54">
        <f>COUNTIF(I6:I38,"C1")</f>
        <v>9</v>
      </c>
      <c r="J40" s="17"/>
      <c r="M40" s="55" t="s">
        <v>192</v>
      </c>
      <c r="N40" s="149">
        <f>SUM(N6:N39)</f>
        <v>0.99999999999999989</v>
      </c>
      <c r="O40" s="149"/>
      <c r="P40" s="149"/>
      <c r="Q40" s="149"/>
      <c r="R40" s="150" t="s">
        <v>193</v>
      </c>
      <c r="S40" s="54">
        <f>COUNTIF(S6:S38,"S1")</f>
        <v>3</v>
      </c>
      <c r="X40" s="17"/>
    </row>
    <row r="41" spans="3:25">
      <c r="C41" s="36"/>
      <c r="F41" s="53" t="s">
        <v>117</v>
      </c>
      <c r="G41" s="54">
        <f>COUNTIF(G6:G38,"T2")</f>
        <v>3</v>
      </c>
      <c r="H41" s="53" t="s">
        <v>194</v>
      </c>
      <c r="I41" s="54">
        <f>COUNTIF(I6:I38,"C2")</f>
        <v>3</v>
      </c>
      <c r="M41" s="55" t="s">
        <v>194</v>
      </c>
      <c r="N41" s="55"/>
      <c r="O41" s="149">
        <f>SUM(O6:O40)</f>
        <v>1</v>
      </c>
      <c r="P41" s="55"/>
      <c r="Q41" s="55"/>
      <c r="R41" s="150" t="s">
        <v>195</v>
      </c>
      <c r="S41" s="54">
        <f>COUNTIF(S6:S38,"S2")</f>
        <v>1</v>
      </c>
      <c r="X41" s="17"/>
    </row>
    <row r="42" spans="3:25">
      <c r="C42" s="55" t="s">
        <v>196</v>
      </c>
      <c r="D42" s="54">
        <f>COUNTIF(D6:D40,"Modification")</f>
        <v>1</v>
      </c>
      <c r="E42" s="55"/>
      <c r="F42" s="53" t="s">
        <v>119</v>
      </c>
      <c r="G42" s="54">
        <f>COUNTIF(G6:G38,"T3")</f>
        <v>7</v>
      </c>
      <c r="H42" s="53" t="s">
        <v>197</v>
      </c>
      <c r="I42" s="54">
        <f>COUNTIF(I6:I38,"C3")</f>
        <v>4</v>
      </c>
      <c r="J42" s="55"/>
      <c r="M42" s="55" t="s">
        <v>197</v>
      </c>
      <c r="N42" s="55"/>
      <c r="O42" s="55"/>
      <c r="P42" s="149">
        <f>SUM(P6:P41)</f>
        <v>1</v>
      </c>
      <c r="Q42" s="55"/>
      <c r="R42" s="150" t="s">
        <v>198</v>
      </c>
      <c r="S42" s="54">
        <f>COUNTIF(S6:S38,"S3")</f>
        <v>3</v>
      </c>
      <c r="X42" s="17"/>
    </row>
    <row r="43" spans="3:25">
      <c r="D43" s="54">
        <f>COUNTIF(D6:D40,"Maintenance préventive")</f>
        <v>1</v>
      </c>
      <c r="F43" s="53" t="s">
        <v>120</v>
      </c>
      <c r="G43" s="54">
        <f>COUNTIF(G6:G38,"T4")</f>
        <v>3</v>
      </c>
      <c r="H43" s="53" t="s">
        <v>199</v>
      </c>
      <c r="I43" s="54">
        <f>COUNTIF(I6:I38,"C4")</f>
        <v>4</v>
      </c>
      <c r="M43" s="55" t="s">
        <v>199</v>
      </c>
      <c r="N43" s="55"/>
      <c r="O43" s="55"/>
      <c r="P43" s="55"/>
      <c r="Q43" s="149">
        <f>SUM(Q6:Q42)</f>
        <v>5</v>
      </c>
      <c r="R43" s="150" t="s">
        <v>200</v>
      </c>
      <c r="S43" s="54">
        <f>COUNTIF(S6:S38,"S4")</f>
        <v>1</v>
      </c>
    </row>
    <row r="44" spans="3:25">
      <c r="D44" s="54">
        <f>COUNTIF(D6:D40,"Maintenance corrective")</f>
        <v>1</v>
      </c>
      <c r="F44" s="53" t="s">
        <v>121</v>
      </c>
      <c r="G44" s="54">
        <f>COUNTIF(G6:G38,"T5")</f>
        <v>1</v>
      </c>
      <c r="M44" s="55" t="s">
        <v>114</v>
      </c>
      <c r="N44" s="151" t="str">
        <f>IF(N40=100%,"OK","Erreur")</f>
        <v>OK</v>
      </c>
      <c r="O44" s="151" t="str">
        <f>IF(O41=100%,"OK","Erreur")</f>
        <v>OK</v>
      </c>
      <c r="P44" s="151" t="str">
        <f>IF(P42=100%,"OK","Erreur")</f>
        <v>OK</v>
      </c>
      <c r="Q44" s="151" t="str">
        <f>IF(Q43=100%,"OK","Erreur")</f>
        <v>Erreur</v>
      </c>
      <c r="R44" s="150" t="s">
        <v>201</v>
      </c>
      <c r="S44" s="54">
        <f>COUNTIF(S6:S38,"S5")</f>
        <v>3</v>
      </c>
    </row>
    <row r="45" spans="3:25">
      <c r="D45" s="54">
        <f>COUNTIF(D6:D40,"Exploitation et Mise en service")</f>
        <v>1</v>
      </c>
      <c r="R45" s="150" t="s">
        <v>202</v>
      </c>
      <c r="S45" s="54">
        <f>COUNTIF(S6:S38,"S6")</f>
        <v>5</v>
      </c>
    </row>
    <row r="46" spans="3:25">
      <c r="C46" s="53" t="s">
        <v>203</v>
      </c>
      <c r="D46" s="54">
        <f>SUM(D42:D45)</f>
        <v>4</v>
      </c>
      <c r="L46" s="53"/>
      <c r="R46" s="150" t="s">
        <v>204</v>
      </c>
      <c r="S46" s="54">
        <f>COUNTIF(S6:S38,"S7")</f>
        <v>4</v>
      </c>
    </row>
    <row r="47" spans="3:25">
      <c r="L47" s="53"/>
    </row>
    <row r="48" spans="3:25">
      <c r="L48" s="53"/>
    </row>
    <row r="49" spans="9:25">
      <c r="I49" s="55"/>
      <c r="L49" s="53"/>
      <c r="M49" s="55"/>
      <c r="N49" s="68" t="s">
        <v>137</v>
      </c>
      <c r="O49" s="69" t="s">
        <v>138</v>
      </c>
      <c r="P49" s="69" t="s">
        <v>139</v>
      </c>
      <c r="Q49" s="70" t="s">
        <v>140</v>
      </c>
      <c r="T49" s="55"/>
      <c r="U49" s="55"/>
      <c r="W49" s="55" t="s">
        <v>205</v>
      </c>
      <c r="X49" s="55" t="s">
        <v>206</v>
      </c>
      <c r="Y49" s="55" t="s">
        <v>122</v>
      </c>
    </row>
    <row r="50" spans="9:25">
      <c r="N50" s="78">
        <f t="shared" ref="N50:N53" si="0">N6/$N$40</f>
        <v>0.20000000000000004</v>
      </c>
      <c r="O50" s="78"/>
      <c r="P50" s="78"/>
      <c r="Q50" s="78"/>
      <c r="R50" s="55"/>
      <c r="S50" s="55"/>
      <c r="X50" s="55" t="s">
        <v>207</v>
      </c>
      <c r="Y50" s="55"/>
    </row>
    <row r="51" spans="9:25">
      <c r="N51" s="78">
        <f t="shared" si="0"/>
        <v>0.10000000000000002</v>
      </c>
      <c r="O51" s="78"/>
      <c r="P51" s="78"/>
      <c r="Q51" s="78"/>
      <c r="X51" s="55" t="s">
        <v>208</v>
      </c>
      <c r="Y51" s="55"/>
    </row>
    <row r="52" spans="9:25">
      <c r="N52" s="78">
        <f t="shared" si="0"/>
        <v>0.10000000000000002</v>
      </c>
      <c r="O52" s="78"/>
      <c r="P52" s="78"/>
      <c r="Q52" s="78"/>
      <c r="Y52" s="55"/>
    </row>
    <row r="53" spans="9:25">
      <c r="N53" s="78">
        <f t="shared" si="0"/>
        <v>5.000000000000001E-2</v>
      </c>
      <c r="O53" s="78"/>
      <c r="P53" s="78"/>
      <c r="Q53" s="78"/>
    </row>
    <row r="54" spans="9:25">
      <c r="N54" s="78"/>
      <c r="O54" s="78"/>
      <c r="P54" s="78"/>
      <c r="Q54" s="78">
        <f>Q10/$Q$43</f>
        <v>0.06</v>
      </c>
    </row>
    <row r="55" spans="9:25">
      <c r="N55" s="152"/>
      <c r="O55" s="152"/>
      <c r="P55" s="152"/>
      <c r="Q55" s="152"/>
    </row>
    <row r="56" spans="9:25">
      <c r="N56" s="153"/>
      <c r="O56" s="153"/>
      <c r="P56" s="153"/>
      <c r="Q56" s="153"/>
    </row>
    <row r="57" spans="9:25">
      <c r="N57" s="17"/>
      <c r="O57" s="17"/>
      <c r="P57" s="17"/>
      <c r="Q57" s="17"/>
    </row>
    <row r="58" spans="9:25">
      <c r="N58" s="154"/>
      <c r="O58" s="154"/>
      <c r="P58" s="154"/>
      <c r="Q58" s="154"/>
    </row>
    <row r="59" spans="9:25">
      <c r="N59" s="155">
        <f>N15/$N$40</f>
        <v>0.15000000000000002</v>
      </c>
      <c r="O59" s="155"/>
      <c r="P59" s="155"/>
      <c r="Q59" s="155"/>
    </row>
    <row r="60" spans="9:25">
      <c r="N60" s="78"/>
      <c r="O60" s="78">
        <f>O16/$O$41</f>
        <v>0.4</v>
      </c>
      <c r="P60" s="78"/>
      <c r="Q60" s="78"/>
    </row>
    <row r="61" spans="9:25">
      <c r="N61" s="78"/>
      <c r="O61" s="78"/>
      <c r="P61" s="78">
        <f t="shared" ref="P61:P79" si="1">P17/$P$42</f>
        <v>0.25</v>
      </c>
      <c r="Q61" s="78"/>
    </row>
    <row r="62" spans="9:25">
      <c r="N62" s="78"/>
      <c r="O62" s="78"/>
      <c r="P62" s="78">
        <f t="shared" si="1"/>
        <v>0.35</v>
      </c>
      <c r="Q62" s="78"/>
    </row>
    <row r="63" spans="9:25">
      <c r="N63" s="78"/>
      <c r="O63" s="78"/>
      <c r="P63" s="78"/>
      <c r="Q63" s="78">
        <f>Q19/$Q$43</f>
        <v>0.04</v>
      </c>
    </row>
    <row r="64" spans="9:25">
      <c r="N64" s="152"/>
      <c r="O64" s="152"/>
      <c r="P64" s="152"/>
      <c r="Q64" s="152"/>
    </row>
    <row r="65" spans="14:17">
      <c r="N65" s="153"/>
      <c r="O65" s="153"/>
      <c r="P65" s="153"/>
      <c r="Q65" s="153"/>
    </row>
    <row r="66" spans="14:17">
      <c r="N66" s="17"/>
      <c r="O66" s="17"/>
      <c r="P66" s="17"/>
      <c r="Q66" s="17"/>
    </row>
    <row r="67" spans="14:17">
      <c r="N67" s="154"/>
      <c r="O67" s="154"/>
      <c r="P67" s="154"/>
      <c r="Q67" s="154"/>
    </row>
    <row r="68" spans="14:17">
      <c r="N68" s="155"/>
      <c r="O68" s="155">
        <f t="shared" ref="O68:O82" si="2">O24/$O$41</f>
        <v>0.2</v>
      </c>
      <c r="P68" s="155"/>
      <c r="Q68" s="155"/>
    </row>
    <row r="69" spans="14:17">
      <c r="N69" s="78"/>
      <c r="O69" s="78">
        <f t="shared" si="2"/>
        <v>0.2</v>
      </c>
      <c r="P69" s="78"/>
      <c r="Q69" s="78"/>
    </row>
    <row r="70" spans="14:17">
      <c r="N70" s="78">
        <f t="shared" ref="N70:N80" si="3">N26/$N$40</f>
        <v>0.10000000000000002</v>
      </c>
      <c r="O70" s="78"/>
      <c r="P70" s="78"/>
      <c r="Q70" s="78"/>
    </row>
    <row r="71" spans="14:17">
      <c r="N71" s="78">
        <f t="shared" si="3"/>
        <v>0.10000000000000002</v>
      </c>
      <c r="O71" s="78"/>
      <c r="P71" s="78"/>
      <c r="Q71" s="78"/>
    </row>
    <row r="72" spans="14:17">
      <c r="N72" s="78"/>
      <c r="O72" s="78"/>
      <c r="P72" s="78"/>
      <c r="Q72" s="78">
        <f>Q28/$Q$43</f>
        <v>6.9999999999999993E-2</v>
      </c>
    </row>
    <row r="73" spans="14:17">
      <c r="N73" s="152"/>
      <c r="O73" s="152"/>
      <c r="P73" s="152"/>
      <c r="Q73" s="152"/>
    </row>
    <row r="74" spans="14:17">
      <c r="N74" s="153"/>
      <c r="O74" s="153"/>
      <c r="P74" s="153"/>
      <c r="Q74" s="153"/>
    </row>
    <row r="75" spans="14:17">
      <c r="N75" s="17"/>
      <c r="O75" s="17"/>
      <c r="P75" s="17"/>
      <c r="Q75" s="17"/>
    </row>
    <row r="76" spans="14:17">
      <c r="N76" s="154"/>
      <c r="O76" s="154"/>
      <c r="P76" s="154"/>
      <c r="Q76" s="154"/>
    </row>
    <row r="77" spans="14:17">
      <c r="N77" s="155"/>
      <c r="O77" s="155"/>
      <c r="P77" s="155"/>
      <c r="Q77" s="155">
        <f>Q33/$Q$43</f>
        <v>0.03</v>
      </c>
    </row>
    <row r="78" spans="14:17">
      <c r="N78" s="78">
        <f t="shared" si="3"/>
        <v>0.10000000000000002</v>
      </c>
      <c r="O78" s="78"/>
      <c r="P78" s="78"/>
      <c r="Q78" s="78"/>
    </row>
    <row r="79" spans="14:17">
      <c r="N79" s="78"/>
      <c r="O79" s="78"/>
      <c r="P79" s="78">
        <f t="shared" si="1"/>
        <v>0.4</v>
      </c>
      <c r="Q79" s="78"/>
    </row>
    <row r="80" spans="14:17">
      <c r="N80" s="78">
        <f t="shared" si="3"/>
        <v>0.10000000000000002</v>
      </c>
      <c r="O80" s="78"/>
      <c r="P80" s="78"/>
      <c r="Q80" s="78"/>
    </row>
    <row r="81" spans="13:17">
      <c r="N81" s="78"/>
      <c r="O81" s="78">
        <f t="shared" si="2"/>
        <v>0.2</v>
      </c>
      <c r="P81" s="78"/>
      <c r="Q81" s="78"/>
    </row>
    <row r="82" spans="13:17">
      <c r="N82" s="78"/>
      <c r="O82" s="78">
        <f t="shared" si="2"/>
        <v>0</v>
      </c>
      <c r="P82" s="78"/>
      <c r="Q82" s="78"/>
    </row>
    <row r="83" spans="13:17">
      <c r="M83" s="13"/>
      <c r="N83" s="381" t="s">
        <v>191</v>
      </c>
      <c r="O83" s="381"/>
      <c r="P83" s="381"/>
      <c r="Q83" s="381"/>
    </row>
    <row r="84" spans="13:17">
      <c r="M84" s="55" t="s">
        <v>192</v>
      </c>
      <c r="N84" s="149">
        <f>SUM(N50:N83)</f>
        <v>1</v>
      </c>
      <c r="O84" s="149"/>
      <c r="P84" s="149"/>
      <c r="Q84" s="149"/>
    </row>
    <row r="85" spans="13:17">
      <c r="M85" s="55" t="s">
        <v>194</v>
      </c>
      <c r="N85" s="55"/>
      <c r="O85" s="149">
        <f>SUM(O50:O84)</f>
        <v>1</v>
      </c>
      <c r="P85" s="55"/>
      <c r="Q85" s="55"/>
    </row>
    <row r="86" spans="13:17">
      <c r="M86" s="55" t="s">
        <v>197</v>
      </c>
      <c r="N86" s="55"/>
      <c r="O86" s="55"/>
      <c r="P86" s="149">
        <f>SUM(P50:P85)</f>
        <v>1</v>
      </c>
      <c r="Q86" s="55"/>
    </row>
    <row r="87" spans="13:17">
      <c r="M87" s="55" t="s">
        <v>199</v>
      </c>
      <c r="N87" s="55"/>
      <c r="O87" s="55"/>
      <c r="P87" s="55"/>
      <c r="Q87" s="149">
        <f>SUM(Q50:Q86)</f>
        <v>0.19999999999999998</v>
      </c>
    </row>
    <row r="88" spans="13:17">
      <c r="M88" s="55" t="s">
        <v>114</v>
      </c>
      <c r="N88" s="151" t="str">
        <f>IF(N84=100%,"OK","Erreur")</f>
        <v>OK</v>
      </c>
      <c r="O88" s="151" t="str">
        <f>IF(O85=100%,"OK","Erreur")</f>
        <v>OK</v>
      </c>
      <c r="P88" s="151" t="str">
        <f>IF(P86=100%,"OK","Erreur")</f>
        <v>OK</v>
      </c>
      <c r="Q88" s="151" t="str">
        <f>IF(Q87=100%,"OK","Erreur")</f>
        <v>Erreur</v>
      </c>
    </row>
  </sheetData>
  <mergeCells count="11">
    <mergeCell ref="C6:C13"/>
    <mergeCell ref="C16:C22"/>
    <mergeCell ref="C25:C31"/>
    <mergeCell ref="C34:C40"/>
    <mergeCell ref="N83:Q83"/>
    <mergeCell ref="N2:Q2"/>
    <mergeCell ref="N3:Q3"/>
    <mergeCell ref="G4:G5"/>
    <mergeCell ref="H4:H5"/>
    <mergeCell ref="I4:I5"/>
    <mergeCell ref="N4:Q4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Savoirs!$D$4:$D$37</xm:f>
          </x14:formula1>
          <xm:sqref>U21:U23</xm:sqref>
        </x14:dataValidation>
        <x14:dataValidation type="list" allowBlank="1" showInputMessage="1" showErrorMessage="1">
          <x14:formula1>
            <xm:f>Compétences!$A$3:$A$48</xm:f>
          </x14:formula1>
          <xm:sqref>J6:J11 J14:J40</xm:sqref>
        </x14:dataValidation>
        <x14:dataValidation type="list" allowBlank="1" showInputMessage="1" showErrorMessage="1">
          <x14:formula1>
            <xm:f>Savoirs!$D$3:$D$37</xm:f>
          </x14:formula1>
          <xm:sqref>T6:T11 T15:T20 T24:T29 T33:T38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E44"/>
  <sheetViews>
    <sheetView workbookViewId="0">
      <selection activeCell="Z11" sqref="Z11"/>
    </sheetView>
  </sheetViews>
  <sheetFormatPr baseColWidth="10" defaultRowHeight="15"/>
  <cols>
    <col min="4" max="4" width="19.5703125" customWidth="1"/>
    <col min="5" max="5" width="67.140625" customWidth="1"/>
    <col min="6" max="6" width="97.5703125" customWidth="1"/>
    <col min="11" max="14" width="7.5703125" customWidth="1"/>
    <col min="15" max="15" width="9.5703125" customWidth="1"/>
    <col min="16" max="109" width="7.5703125" customWidth="1"/>
  </cols>
  <sheetData>
    <row r="2" spans="2:109">
      <c r="G2" s="1" t="s">
        <v>209</v>
      </c>
      <c r="O2" s="1" t="s">
        <v>210</v>
      </c>
    </row>
    <row r="3" spans="2:109">
      <c r="B3" s="156" t="s">
        <v>211</v>
      </c>
      <c r="C3" s="157" t="s">
        <v>212</v>
      </c>
      <c r="D3" s="157" t="s">
        <v>213</v>
      </c>
      <c r="E3" s="157" t="s">
        <v>214</v>
      </c>
      <c r="F3" s="158" t="s">
        <v>215</v>
      </c>
      <c r="G3" s="159" t="s">
        <v>216</v>
      </c>
      <c r="H3" s="160" t="s">
        <v>217</v>
      </c>
      <c r="I3" s="160" t="s">
        <v>218</v>
      </c>
      <c r="J3" s="161" t="s">
        <v>219</v>
      </c>
      <c r="K3" s="162" t="s">
        <v>220</v>
      </c>
      <c r="L3" s="163" t="s">
        <v>138</v>
      </c>
      <c r="M3" s="163" t="s">
        <v>139</v>
      </c>
      <c r="N3" s="164" t="s">
        <v>140</v>
      </c>
      <c r="O3" s="165" t="s">
        <v>221</v>
      </c>
      <c r="P3" s="166" t="s">
        <v>222</v>
      </c>
      <c r="Q3" s="167" t="s">
        <v>223</v>
      </c>
      <c r="R3" s="167" t="s">
        <v>224</v>
      </c>
      <c r="S3" s="168" t="s">
        <v>225</v>
      </c>
      <c r="T3" s="169" t="s">
        <v>145</v>
      </c>
      <c r="U3" s="170" t="s">
        <v>226</v>
      </c>
      <c r="V3" s="170" t="s">
        <v>160</v>
      </c>
      <c r="W3" s="170" t="s">
        <v>226</v>
      </c>
      <c r="X3" s="170" t="s">
        <v>227</v>
      </c>
      <c r="Y3" s="170" t="s">
        <v>226</v>
      </c>
      <c r="Z3" s="170" t="s">
        <v>148</v>
      </c>
      <c r="AA3" s="170" t="s">
        <v>226</v>
      </c>
      <c r="AB3" s="170" t="s">
        <v>151</v>
      </c>
      <c r="AC3" s="170" t="s">
        <v>226</v>
      </c>
      <c r="AD3" s="170" t="s">
        <v>154</v>
      </c>
      <c r="AE3" s="170" t="s">
        <v>226</v>
      </c>
      <c r="AF3" s="170" t="s">
        <v>228</v>
      </c>
      <c r="AG3" s="170" t="s">
        <v>226</v>
      </c>
      <c r="AH3" s="170" t="s">
        <v>182</v>
      </c>
      <c r="AI3" s="170" t="s">
        <v>226</v>
      </c>
      <c r="AJ3" s="170" t="s">
        <v>229</v>
      </c>
      <c r="AK3" s="170" t="s">
        <v>226</v>
      </c>
      <c r="AL3" s="170" t="s">
        <v>230</v>
      </c>
      <c r="AM3" s="170" t="s">
        <v>226</v>
      </c>
      <c r="AN3" s="170" t="s">
        <v>231</v>
      </c>
      <c r="AO3" s="170" t="s">
        <v>226</v>
      </c>
      <c r="AP3" s="171" t="s">
        <v>232</v>
      </c>
      <c r="AQ3" s="171" t="s">
        <v>226</v>
      </c>
      <c r="AR3" s="171" t="s">
        <v>178</v>
      </c>
      <c r="AS3" s="171" t="s">
        <v>226</v>
      </c>
      <c r="AT3" s="171" t="s">
        <v>233</v>
      </c>
      <c r="AU3" s="171" t="s">
        <v>226</v>
      </c>
      <c r="AV3" s="171" t="s">
        <v>234</v>
      </c>
      <c r="AW3" s="171" t="s">
        <v>226</v>
      </c>
      <c r="AX3" s="171" t="s">
        <v>235</v>
      </c>
      <c r="AY3" s="171" t="s">
        <v>226</v>
      </c>
      <c r="AZ3" s="171" t="s">
        <v>236</v>
      </c>
      <c r="BA3" s="171" t="s">
        <v>226</v>
      </c>
      <c r="BB3" s="171" t="s">
        <v>237</v>
      </c>
      <c r="BC3" s="171" t="s">
        <v>226</v>
      </c>
      <c r="BD3" s="171" t="s">
        <v>238</v>
      </c>
      <c r="BE3" s="171" t="s">
        <v>226</v>
      </c>
      <c r="BF3" s="171" t="s">
        <v>163</v>
      </c>
      <c r="BG3" s="171" t="s">
        <v>226</v>
      </c>
      <c r="BH3" s="171" t="s">
        <v>239</v>
      </c>
      <c r="BI3" s="171" t="s">
        <v>226</v>
      </c>
      <c r="BJ3" s="171" t="s">
        <v>175</v>
      </c>
      <c r="BK3" s="171" t="s">
        <v>226</v>
      </c>
      <c r="BL3" s="171" t="s">
        <v>240</v>
      </c>
      <c r="BM3" s="171" t="s">
        <v>226</v>
      </c>
      <c r="BN3" s="171" t="s">
        <v>241</v>
      </c>
      <c r="BO3" s="171" t="s">
        <v>226</v>
      </c>
      <c r="BP3" s="171" t="s">
        <v>242</v>
      </c>
      <c r="BQ3" s="171" t="s">
        <v>226</v>
      </c>
      <c r="BR3" s="171" t="s">
        <v>243</v>
      </c>
      <c r="BS3" s="171" t="s">
        <v>226</v>
      </c>
      <c r="BT3" s="171" t="s">
        <v>244</v>
      </c>
      <c r="BU3" s="171" t="s">
        <v>226</v>
      </c>
      <c r="BV3" s="171" t="s">
        <v>245</v>
      </c>
      <c r="BW3" s="171" t="s">
        <v>226</v>
      </c>
      <c r="BX3" s="171" t="s">
        <v>246</v>
      </c>
      <c r="BY3" s="171" t="s">
        <v>226</v>
      </c>
      <c r="BZ3" s="172" t="s">
        <v>189</v>
      </c>
      <c r="CA3" s="172" t="s">
        <v>226</v>
      </c>
      <c r="CB3" s="172" t="s">
        <v>247</v>
      </c>
      <c r="CC3" s="172" t="s">
        <v>226</v>
      </c>
      <c r="CD3" s="172" t="s">
        <v>248</v>
      </c>
      <c r="CE3" s="172" t="s">
        <v>226</v>
      </c>
      <c r="CF3" s="172" t="s">
        <v>249</v>
      </c>
      <c r="CG3" s="172" t="s">
        <v>226</v>
      </c>
      <c r="CH3" s="172" t="s">
        <v>250</v>
      </c>
      <c r="CI3" s="172" t="s">
        <v>226</v>
      </c>
      <c r="CJ3" s="172" t="s">
        <v>251</v>
      </c>
      <c r="CK3" s="172" t="s">
        <v>226</v>
      </c>
      <c r="CL3" s="172" t="s">
        <v>252</v>
      </c>
      <c r="CM3" s="172" t="s">
        <v>226</v>
      </c>
      <c r="CN3" s="172" t="s">
        <v>169</v>
      </c>
      <c r="CO3" s="172" t="s">
        <v>226</v>
      </c>
      <c r="CP3" s="172" t="s">
        <v>253</v>
      </c>
      <c r="CQ3" s="172" t="s">
        <v>226</v>
      </c>
      <c r="CR3" s="172" t="s">
        <v>166</v>
      </c>
      <c r="CS3" s="172" t="s">
        <v>226</v>
      </c>
      <c r="CT3" s="173" t="s">
        <v>171</v>
      </c>
      <c r="CU3" s="173" t="s">
        <v>226</v>
      </c>
      <c r="CV3" s="173" t="s">
        <v>184</v>
      </c>
      <c r="CW3" s="173" t="s">
        <v>226</v>
      </c>
      <c r="CX3" s="173" t="s">
        <v>254</v>
      </c>
      <c r="CY3" s="173" t="s">
        <v>226</v>
      </c>
      <c r="CZ3" s="173" t="s">
        <v>255</v>
      </c>
      <c r="DA3" s="173" t="s">
        <v>226</v>
      </c>
      <c r="DB3" s="173" t="s">
        <v>157</v>
      </c>
      <c r="DC3" s="173" t="s">
        <v>226</v>
      </c>
      <c r="DD3" s="173" t="s">
        <v>256</v>
      </c>
      <c r="DE3" s="174" t="s">
        <v>226</v>
      </c>
    </row>
    <row r="4" spans="2:109">
      <c r="B4" s="175">
        <v>1</v>
      </c>
      <c r="C4" s="63" t="str">
        <f>'3. Scénario'!I6</f>
        <v>C1</v>
      </c>
      <c r="D4" s="63" t="str">
        <f>'3. Scénario'!J6</f>
        <v>AC111</v>
      </c>
      <c r="E4" s="63" t="str">
        <f>'3. Scénario'!K6</f>
        <v>Collecter les données nécessaires à l’intervention</v>
      </c>
      <c r="F4" s="176" t="str">
        <f>'3. Scénario'!L6</f>
        <v xml:space="preserve">Les données techniques nécessaires à son intervention sont identifiées </v>
      </c>
      <c r="G4" s="177"/>
      <c r="H4" s="178"/>
      <c r="I4" s="178"/>
      <c r="J4" s="179" t="s">
        <v>257</v>
      </c>
      <c r="K4" s="180">
        <f>'3. Scénario'!N6</f>
        <v>0.2</v>
      </c>
      <c r="L4" s="181">
        <f>'3. Scénario'!O6</f>
        <v>0</v>
      </c>
      <c r="M4" s="181">
        <f>'3. Scénario'!P6</f>
        <v>0</v>
      </c>
      <c r="N4" s="181">
        <v>0.05</v>
      </c>
      <c r="O4" s="182">
        <f t="shared" ref="O4:O9" si="0">IF(G4&lt;&gt;"",1,0)+IF(H4&lt;&gt;"",2,0)+IF(I4&lt;&gt;"",3,0)+IF(J4&lt;&gt;"",4,0)</f>
        <v>4</v>
      </c>
      <c r="P4" s="182">
        <f t="shared" ref="P4:P9" si="1">K4*O4</f>
        <v>0.8</v>
      </c>
      <c r="Q4" s="182">
        <f t="shared" ref="Q4:Q9" si="2">L4*O4</f>
        <v>0</v>
      </c>
      <c r="R4" s="182">
        <f t="shared" ref="R4:R9" si="3">M4*O4</f>
        <v>0</v>
      </c>
      <c r="S4" s="183">
        <f t="shared" ref="S4:S9" si="4">N4*O4</f>
        <v>0.2</v>
      </c>
      <c r="T4" s="184">
        <f>IF(D4=T3,K4,"0")</f>
        <v>0.2</v>
      </c>
      <c r="U4" s="185">
        <f>IF(T4&lt;&gt;"0",(O4*T4/T28),"0")</f>
        <v>4</v>
      </c>
      <c r="V4" s="185" t="str">
        <f>IF(D4=V3,K4,"0")</f>
        <v>0</v>
      </c>
      <c r="W4" s="185" t="str">
        <f>IF(V4&lt;&gt;"0",(O4*V4/V28),"0")</f>
        <v>0</v>
      </c>
      <c r="X4" s="185" t="str">
        <f>IF(D4=X3,K4,"0")</f>
        <v>0</v>
      </c>
      <c r="Y4" s="185" t="str">
        <f>IF(X4&lt;&gt;"0",(O4*X4/X28),"0")</f>
        <v>0</v>
      </c>
      <c r="Z4" s="185" t="str">
        <f>IF(D4=Z3,K4,"0")</f>
        <v>0</v>
      </c>
      <c r="AA4" s="185" t="str">
        <f>IF(Z4&lt;&gt;"0",(O4*Z4/Z28),"0")</f>
        <v>0</v>
      </c>
      <c r="AB4" s="185" t="str">
        <f>IF(D4=AB3,K4,"0")</f>
        <v>0</v>
      </c>
      <c r="AC4" s="185" t="str">
        <f>IF(AB4&lt;&gt;"0",(O4*AB4/AB28),"0")</f>
        <v>0</v>
      </c>
      <c r="AD4" s="185" t="str">
        <f>IF(D4=AD3,K4,"0")</f>
        <v>0</v>
      </c>
      <c r="AE4" s="185" t="str">
        <f>IF(AD4&lt;&gt;"0",(O4*AD4/AD28),"0")</f>
        <v>0</v>
      </c>
      <c r="AF4" s="185" t="str">
        <f>IF(D4=AF3,K4,"0")</f>
        <v>0</v>
      </c>
      <c r="AG4" s="185" t="str">
        <f>IF(AF4&lt;&gt;"0",(O4*AF4/AF28),"0")</f>
        <v>0</v>
      </c>
      <c r="AH4" s="185" t="str">
        <f>IF(D4=AH3,K4,"0")</f>
        <v>0</v>
      </c>
      <c r="AI4" s="185" t="str">
        <f>IF(AH4&lt;&gt;"0",(O4*AH4/AH28),"0")</f>
        <v>0</v>
      </c>
      <c r="AJ4" s="185" t="str">
        <f>IF(D4=AJ3,K4,"0")</f>
        <v>0</v>
      </c>
      <c r="AK4" s="185" t="str">
        <f>IF(AJ4&lt;&gt;"0",(O4*AJ4/AJ28),"0")</f>
        <v>0</v>
      </c>
      <c r="AL4" s="185" t="str">
        <f>IF(D4=AD3,K4,"0")</f>
        <v>0</v>
      </c>
      <c r="AM4" s="185" t="str">
        <f>IF(AL4&lt;&gt;"0",(O4*AL4/AL28),"0")</f>
        <v>0</v>
      </c>
      <c r="AN4" s="185" t="str">
        <f>IF(D4=AN3,K4,"0")</f>
        <v>0</v>
      </c>
      <c r="AO4" s="185" t="str">
        <f>IF(AN4&lt;&gt;"0",(O4*AN4/AN28),"0")</f>
        <v>0</v>
      </c>
      <c r="AP4" s="185" t="str">
        <f>IF(D4=AP3,L4,"0")</f>
        <v>0</v>
      </c>
      <c r="AQ4" s="185" t="str">
        <f>IF(AP4&lt;&gt;"0",(O4*AP4/AP28),"0")</f>
        <v>0</v>
      </c>
      <c r="AR4" s="185" t="str">
        <f>IF(D4=AR3,L4,"0")</f>
        <v>0</v>
      </c>
      <c r="AS4" s="185" t="str">
        <f>IF(AR4&lt;&gt;"0",(O4*AR4/AR28),"0")</f>
        <v>0</v>
      </c>
      <c r="AT4" s="185" t="str">
        <f>IF(D4=AT3,L4,"0")</f>
        <v>0</v>
      </c>
      <c r="AU4" s="185" t="str">
        <f>IF(AT4&lt;&gt;"0",(O4*AT4/AT28),"0")</f>
        <v>0</v>
      </c>
      <c r="AV4" s="185" t="str">
        <f>IF(D4=AV3,L4,"0")</f>
        <v>0</v>
      </c>
      <c r="AW4" s="185" t="str">
        <f>IF(AV4&lt;&gt;"0",(O4*AV4/AV28),"0")</f>
        <v>0</v>
      </c>
      <c r="AX4" s="185" t="str">
        <f>IF(D4=AX3,L4,"0")</f>
        <v>0</v>
      </c>
      <c r="AY4" s="185" t="str">
        <f>IF(AX4&lt;&gt;"0",(O4*AX4/AX28),"0")</f>
        <v>0</v>
      </c>
      <c r="AZ4" s="185" t="str">
        <f>IF(D4=AZ3,L4,"0")</f>
        <v>0</v>
      </c>
      <c r="BA4" s="185" t="str">
        <f>IF(AZ4&lt;&gt;"0",(O4*AZ4/AZ28),"0")</f>
        <v>0</v>
      </c>
      <c r="BB4" s="185" t="str">
        <f>IF(D4=BB3,L4,"0")</f>
        <v>0</v>
      </c>
      <c r="BC4" s="185" t="str">
        <f>IF(BB4&lt;&gt;"0",(O4*BB4/BB28),"0")</f>
        <v>0</v>
      </c>
      <c r="BD4" s="185" t="str">
        <f>IF(D4=BD3,L4,"0")</f>
        <v>0</v>
      </c>
      <c r="BE4" s="185" t="str">
        <f>IF(BD4&lt;&gt;"0",(O4*BD4/BD28),"0")</f>
        <v>0</v>
      </c>
      <c r="BF4" s="185" t="str">
        <f>IF(D4=BF3,L4,"0")</f>
        <v>0</v>
      </c>
      <c r="BG4" s="185" t="str">
        <f>IF(BF4&lt;&gt;"0",(O4*BF4/BF28),"0")</f>
        <v>0</v>
      </c>
      <c r="BH4" s="185" t="str">
        <f>IF(D4=BH3,L4,"0")</f>
        <v>0</v>
      </c>
      <c r="BI4" s="185" t="str">
        <f>IF(BH4&lt;&gt;"0",(O4*BH4/BH28),"0")</f>
        <v>0</v>
      </c>
      <c r="BJ4" s="185" t="str">
        <f>IF(D4=BJ3,L4,"0")</f>
        <v>0</v>
      </c>
      <c r="BK4" s="185" t="str">
        <f>IF(BJ4&lt;&gt;"0",(O4*BJ4/BJ28),"0")</f>
        <v>0</v>
      </c>
      <c r="BL4" s="185" t="str">
        <f>IF(D4=BL3,L4,"0")</f>
        <v>0</v>
      </c>
      <c r="BM4" s="185" t="str">
        <f>IF(BL4&lt;&gt;"0",(O4*BL4/BL28),"0")</f>
        <v>0</v>
      </c>
      <c r="BN4" s="185" t="str">
        <f>IF(D4=BN3,L4,"0")</f>
        <v>0</v>
      </c>
      <c r="BO4" s="185" t="str">
        <f>IF(BN4&lt;&gt;"0",(O4*BN4/BN28),"0")</f>
        <v>0</v>
      </c>
      <c r="BP4" s="185" t="str">
        <f>IF(D4=BP3,L4,"0")</f>
        <v>0</v>
      </c>
      <c r="BQ4" s="185" t="str">
        <f>IF(BP4&lt;&gt;"0",(O4*BP4/BP28),"0")</f>
        <v>0</v>
      </c>
      <c r="BR4" s="185" t="str">
        <f>IF(D4=BR3,L4,"0")</f>
        <v>0</v>
      </c>
      <c r="BS4" s="185" t="str">
        <f>IF(BR4&lt;&gt;"0",(O4*BR4/BR28),"0")</f>
        <v>0</v>
      </c>
      <c r="BT4" s="185" t="str">
        <f>IF(D4=BT3,L4,"0")</f>
        <v>0</v>
      </c>
      <c r="BU4" s="185" t="str">
        <f>IF(BT4&lt;&gt;"0",(O4*BT4/BT28),"0")</f>
        <v>0</v>
      </c>
      <c r="BV4" s="185" t="str">
        <f>IF(D4=BV3,L4,"0")</f>
        <v>0</v>
      </c>
      <c r="BW4" s="185" t="str">
        <f>IF(BV4&lt;&gt;"0",(O4*BV4/BV28),"0")</f>
        <v>0</v>
      </c>
      <c r="BX4" s="185" t="str">
        <f>IF(D4=BX3,L4,"0")</f>
        <v>0</v>
      </c>
      <c r="BY4" s="185" t="str">
        <f>IF(BX4&lt;&gt;"0",(O4*BX4/BX28),"0")</f>
        <v>0</v>
      </c>
      <c r="BZ4" s="185" t="str">
        <f>IF(D4=BZ3,M4,"0")</f>
        <v>0</v>
      </c>
      <c r="CA4" s="185" t="str">
        <f>IF(BZ4&lt;&gt;"0",(O4*BZ4/BZ28),"0")</f>
        <v>0</v>
      </c>
      <c r="CB4" s="185" t="str">
        <f>IF(D4=CB3,M4,"0")</f>
        <v>0</v>
      </c>
      <c r="CC4" s="185" t="str">
        <f>IF(CB4&lt;&gt;"0",(O4*CB4/CB28),"0")</f>
        <v>0</v>
      </c>
      <c r="CD4" s="185" t="str">
        <f>IF(D4=CD3,M4,"0")</f>
        <v>0</v>
      </c>
      <c r="CE4" s="185" t="str">
        <f>IF(CD4&lt;&gt;"0",(O4*CD4/CD28),"0")</f>
        <v>0</v>
      </c>
      <c r="CF4" s="185" t="str">
        <f>IF(D4=CF3,L4,"0")</f>
        <v>0</v>
      </c>
      <c r="CG4" s="185" t="str">
        <f>IF(CF4&lt;&gt;"0",(O4*CF4/CF28),"0")</f>
        <v>0</v>
      </c>
      <c r="CH4" s="185" t="str">
        <f>IF(D4=CH3,M4,"0")</f>
        <v>0</v>
      </c>
      <c r="CI4" s="185" t="str">
        <f>IF(CH4&lt;&gt;"0",(O4*CH4/CH28),"0")</f>
        <v>0</v>
      </c>
      <c r="CJ4" s="185" t="str">
        <f>IF(D4=CJ3,M4,"0")</f>
        <v>0</v>
      </c>
      <c r="CK4" s="185" t="str">
        <f>IF(CJ4&lt;&gt;"0",(O4*CJ4/CJ28),"0")</f>
        <v>0</v>
      </c>
      <c r="CL4" s="185" t="str">
        <f>IF(D4=CL3,M4,"0")</f>
        <v>0</v>
      </c>
      <c r="CM4" s="185" t="str">
        <f>IF(CL4&lt;&gt;"0",(O4*CL4/CL28),"0")</f>
        <v>0</v>
      </c>
      <c r="CN4" s="185" t="str">
        <f>IF(D4=CN3,M4,"0")</f>
        <v>0</v>
      </c>
      <c r="CO4" s="185" t="str">
        <f>IF(CN4&lt;&gt;"0",(O4*CN4/CN28),"0")</f>
        <v>0</v>
      </c>
      <c r="CP4" s="185" t="str">
        <f>IF(D4=CP3,M4,"0")</f>
        <v>0</v>
      </c>
      <c r="CQ4" s="185" t="str">
        <f>IF(CP4&lt;&gt;"0",(O4*CP4/CP28),"0")</f>
        <v>0</v>
      </c>
      <c r="CR4" s="185" t="str">
        <f>IF(D4=CR3,M4,"0")</f>
        <v>0</v>
      </c>
      <c r="CS4" s="185" t="str">
        <f>IF(CR4&lt;&gt;"0",(O4*CR4/CR28),"0")</f>
        <v>0</v>
      </c>
      <c r="CT4" s="185" t="str">
        <f>IF(D4=CT3,N4,"0")</f>
        <v>0</v>
      </c>
      <c r="CU4" s="185" t="str">
        <f>IF(CT4&lt;&gt;"0",(O4*CT4/CT28),"0")</f>
        <v>0</v>
      </c>
      <c r="CV4" s="185" t="str">
        <f>IF(D4=CV3,N4,"0")</f>
        <v>0</v>
      </c>
      <c r="CW4" s="185" t="str">
        <f>IF(CV4&lt;&gt;"0",(O4*CV4/CV28),"0")</f>
        <v>0</v>
      </c>
      <c r="CX4" s="185" t="str">
        <f>IF(D4=CX3,N4,"0")</f>
        <v>0</v>
      </c>
      <c r="CY4" s="185" t="str">
        <f>IF(CX4&lt;&gt;"0",(O4*CX4/CX28),"0")</f>
        <v>0</v>
      </c>
      <c r="CZ4" s="185" t="str">
        <f>IF(D4=CZ3,N4,"0")</f>
        <v>0</v>
      </c>
      <c r="DA4" s="185" t="str">
        <f>IF(CZ4&lt;&gt;"0",(O4*CZ4/CZ28),"0")</f>
        <v>0</v>
      </c>
      <c r="DB4" s="185" t="str">
        <f>IF(D4=DB3,N4,"0")</f>
        <v>0</v>
      </c>
      <c r="DC4" s="185" t="str">
        <f>IF(DB4&lt;&gt;"0",(O4*DB4/DB28),"0")</f>
        <v>0</v>
      </c>
      <c r="DD4" s="185" t="str">
        <f>IF(D4=DD3,N4,"0")</f>
        <v>0</v>
      </c>
      <c r="DE4" s="185" t="str">
        <f>IF(DD4&lt;&gt;"0",(O4*DD4/DD28),"0")</f>
        <v>0</v>
      </c>
    </row>
    <row r="5" spans="2:109">
      <c r="B5" s="175">
        <v>2</v>
      </c>
      <c r="C5" s="63" t="str">
        <f>'3. Scénario'!I7</f>
        <v>C1</v>
      </c>
      <c r="D5" s="63" t="str">
        <f>'3. Scénario'!J7</f>
        <v>AC121</v>
      </c>
      <c r="E5" s="63" t="str">
        <f>'3. Scénario'!K7</f>
        <v>Ordonner les données nécessaires à l’intervention</v>
      </c>
      <c r="F5" s="176" t="str">
        <f>'3. Scénario'!L7</f>
        <v>Le classement des données est exploitable et respecte les règles d'intervention</v>
      </c>
      <c r="G5" s="186"/>
      <c r="H5" s="38" t="s">
        <v>257</v>
      </c>
      <c r="I5" s="38"/>
      <c r="J5" s="83"/>
      <c r="K5" s="187">
        <f>'3. Scénario'!N7</f>
        <v>0.1</v>
      </c>
      <c r="L5" s="188">
        <f>'3. Scénario'!O7</f>
        <v>0</v>
      </c>
      <c r="M5" s="188">
        <f>'3. Scénario'!P7</f>
        <v>0</v>
      </c>
      <c r="N5" s="188">
        <f>'3. Scénario'!Q7</f>
        <v>0</v>
      </c>
      <c r="O5" s="189">
        <f t="shared" si="0"/>
        <v>2</v>
      </c>
      <c r="P5" s="189">
        <f t="shared" si="1"/>
        <v>0.2</v>
      </c>
      <c r="Q5" s="189">
        <f t="shared" si="2"/>
        <v>0</v>
      </c>
      <c r="R5" s="189">
        <f t="shared" si="3"/>
        <v>0</v>
      </c>
      <c r="S5" s="190">
        <f t="shared" si="4"/>
        <v>0</v>
      </c>
      <c r="T5" s="191" t="str">
        <f>IF(D5=T3,K5,"0")</f>
        <v>0</v>
      </c>
      <c r="U5" s="192" t="str">
        <f>IF(T5&lt;&gt;"0",(O5*T5/T28),"0")</f>
        <v>0</v>
      </c>
      <c r="V5" s="192" t="str">
        <f>IF(D5=V3,K5,"0")</f>
        <v>0</v>
      </c>
      <c r="W5" s="192" t="str">
        <f>IF(V5&lt;&gt;"0",(O5*V5/V28),"0")</f>
        <v>0</v>
      </c>
      <c r="X5" s="192" t="str">
        <f>IF(D5=X3,K5,"0")</f>
        <v>0</v>
      </c>
      <c r="Y5" s="192" t="str">
        <f>IF(X5&lt;&gt;"0",(O5*X5/X28),"0")</f>
        <v>0</v>
      </c>
      <c r="Z5" s="192">
        <f>IF(D5=Z3,K5,"0")</f>
        <v>0.1</v>
      </c>
      <c r="AA5" s="192">
        <f>IF(Z5&lt;&gt;"0",(O5*Z5/Z28),"0")</f>
        <v>2</v>
      </c>
      <c r="AB5" s="192" t="str">
        <f>IF(D5=AB3,K5,"0")</f>
        <v>0</v>
      </c>
      <c r="AC5" s="192" t="str">
        <f>IF(AB5&lt;&gt;"0",(O5*AB5/AB28),"0")</f>
        <v>0</v>
      </c>
      <c r="AD5" s="192" t="str">
        <f>IF(D5=AD3,K5,"0")</f>
        <v>0</v>
      </c>
      <c r="AE5" s="192" t="str">
        <f>IF(AD5&lt;&gt;"0",(O5*AD5/AD28),"0")</f>
        <v>0</v>
      </c>
      <c r="AF5" s="192" t="str">
        <f>IF(D5=AF3,K5,"0")</f>
        <v>0</v>
      </c>
      <c r="AG5" s="192" t="str">
        <f>IF(AF5&lt;&gt;"0",(O5*AF5/AF28),"0")</f>
        <v>0</v>
      </c>
      <c r="AH5" s="192" t="str">
        <f>IF(D5=AH3,K5,"0")</f>
        <v>0</v>
      </c>
      <c r="AI5" s="192" t="str">
        <f>IF(AH5&lt;&gt;"0",(O5*AH5/AH28),"0")</f>
        <v>0</v>
      </c>
      <c r="AJ5" s="192" t="str">
        <f>IF(D5=AJ3,K5,"0")</f>
        <v>0</v>
      </c>
      <c r="AK5" s="192" t="str">
        <f>IF(AJ5&lt;&gt;"0",(O5*AJ5/AJ28),"0")</f>
        <v>0</v>
      </c>
      <c r="AL5" s="192" t="str">
        <f>IF(D5=AD3,K5,"0")</f>
        <v>0</v>
      </c>
      <c r="AM5" s="192" t="str">
        <f>IF(AL5&lt;&gt;"0",(O5*AL5/AL28),"0")</f>
        <v>0</v>
      </c>
      <c r="AN5" s="192" t="str">
        <f>IF(D5=AN3,K5,"0")</f>
        <v>0</v>
      </c>
      <c r="AO5" s="192" t="str">
        <f>IF(AN5&lt;&gt;"0",(O5*AN5/AN28),"0")</f>
        <v>0</v>
      </c>
      <c r="AP5" s="192" t="str">
        <f>IF(D5=AP3,L5,"0")</f>
        <v>0</v>
      </c>
      <c r="AQ5" s="192" t="str">
        <f>IF(AP5&lt;&gt;"0",(O5*AP5/AP28),"0")</f>
        <v>0</v>
      </c>
      <c r="AR5" s="192" t="str">
        <f>IF(D5=AR3,L5,"0")</f>
        <v>0</v>
      </c>
      <c r="AS5" s="192" t="str">
        <f>IF(AR5&lt;&gt;"0",(O5*AR5/AR28),"0")</f>
        <v>0</v>
      </c>
      <c r="AT5" s="192" t="str">
        <f>IF(D5=AT3,L5,"0")</f>
        <v>0</v>
      </c>
      <c r="AU5" s="192" t="str">
        <f>IF(AT5&lt;&gt;"0",(O5*AT5/AT28),"0")</f>
        <v>0</v>
      </c>
      <c r="AV5" s="192" t="str">
        <f>IF(D5=AV3,L5,"0")</f>
        <v>0</v>
      </c>
      <c r="AW5" s="192" t="str">
        <f>IF(AV5&lt;&gt;"0",(O5*AV5/AV28),"0")</f>
        <v>0</v>
      </c>
      <c r="AX5" s="192" t="str">
        <f>IF(D5=AX3,L5,"0")</f>
        <v>0</v>
      </c>
      <c r="AY5" s="192" t="str">
        <f>IF(AX5&lt;&gt;"0",(O5*AX5/AX28),"0")</f>
        <v>0</v>
      </c>
      <c r="AZ5" s="192" t="str">
        <f>IF(D5=AZ3,L5,"0")</f>
        <v>0</v>
      </c>
      <c r="BA5" s="192" t="str">
        <f>IF(AZ5&lt;&gt;"0",(O5*AZ5/AZ28),"0")</f>
        <v>0</v>
      </c>
      <c r="BB5" s="192" t="str">
        <f>IF(D5=BB3,L5,"0")</f>
        <v>0</v>
      </c>
      <c r="BC5" s="192" t="str">
        <f>IF(BB5&lt;&gt;"0",(O5*BB5/BB28),"0")</f>
        <v>0</v>
      </c>
      <c r="BD5" s="192" t="str">
        <f>IF(D5=BD3,L5,"0")</f>
        <v>0</v>
      </c>
      <c r="BE5" s="192" t="str">
        <f>IF(BD5&lt;&gt;"0",(O5*BD5/BD28),"0")</f>
        <v>0</v>
      </c>
      <c r="BF5" s="192" t="str">
        <f>IF(D5=BF3,L5,"0")</f>
        <v>0</v>
      </c>
      <c r="BG5" s="192" t="str">
        <f>IF(BF5&lt;&gt;"0",(O5*BF5/BF28),"0")</f>
        <v>0</v>
      </c>
      <c r="BH5" s="192" t="str">
        <f>IF(D5=BH3,L5,"0")</f>
        <v>0</v>
      </c>
      <c r="BI5" s="192" t="str">
        <f>IF(BH5&lt;&gt;"0",(O5*BH5/BH28),"0")</f>
        <v>0</v>
      </c>
      <c r="BJ5" s="192" t="str">
        <f>IF(D5=BJ3,L5,"0")</f>
        <v>0</v>
      </c>
      <c r="BK5" s="192" t="str">
        <f>IF(BJ5&lt;&gt;"0",(O5*BJ5/BJ28),"0")</f>
        <v>0</v>
      </c>
      <c r="BL5" s="192" t="str">
        <f>IF(D5=BL3,L5,"0")</f>
        <v>0</v>
      </c>
      <c r="BM5" s="192" t="str">
        <f>IF(BL5&lt;&gt;"0",(O5*BL5/BL28),"0")</f>
        <v>0</v>
      </c>
      <c r="BN5" s="192" t="str">
        <f>IF(D5=BN3,L5,"0")</f>
        <v>0</v>
      </c>
      <c r="BO5" s="192" t="str">
        <f>IF(BN5&lt;&gt;"0",(O5*BN5/BN28),"0")</f>
        <v>0</v>
      </c>
      <c r="BP5" s="192" t="str">
        <f>IF(D5=BP3,L5,"0")</f>
        <v>0</v>
      </c>
      <c r="BQ5" s="192" t="str">
        <f>IF(BP5&lt;&gt;"0",(O5*BP5/BP28),"0")</f>
        <v>0</v>
      </c>
      <c r="BR5" s="192" t="str">
        <f>IF(D5=BR3,L5,"0")</f>
        <v>0</v>
      </c>
      <c r="BS5" s="192" t="str">
        <f>IF(BR5&lt;&gt;"0",(O5*BR5/BR28),"0")</f>
        <v>0</v>
      </c>
      <c r="BT5" s="192" t="str">
        <f>IF(D5=BT3,L5,"0")</f>
        <v>0</v>
      </c>
      <c r="BU5" s="192" t="str">
        <f>IF(BT5&lt;&gt;"0",(O5*BT5/BT28),"0")</f>
        <v>0</v>
      </c>
      <c r="BV5" s="192" t="str">
        <f>IF(D5=BV3,L5,"0")</f>
        <v>0</v>
      </c>
      <c r="BW5" s="192" t="str">
        <f>IF(BV5&lt;&gt;"0",(O5*BV5/BV28),"0")</f>
        <v>0</v>
      </c>
      <c r="BX5" s="192" t="str">
        <f>IF(D5=BX3,L5,"0")</f>
        <v>0</v>
      </c>
      <c r="BY5" s="192" t="str">
        <f>IF(BX5&lt;&gt;"0",(O5*BX5/BX28),"0")</f>
        <v>0</v>
      </c>
      <c r="BZ5" s="192" t="str">
        <f>IF(D5=BZ3,M5,"0")</f>
        <v>0</v>
      </c>
      <c r="CA5" s="192" t="str">
        <f>IF(BZ5&lt;&gt;"0",(O5*BZ5/BZ28),"0")</f>
        <v>0</v>
      </c>
      <c r="CB5" s="192" t="str">
        <f>IF(D5=CB3,M5,"0")</f>
        <v>0</v>
      </c>
      <c r="CC5" s="192" t="str">
        <f>IF(CB5&lt;&gt;"0",(O5*CB5/CB28),"0")</f>
        <v>0</v>
      </c>
      <c r="CD5" s="192" t="str">
        <f>IF(D5=CD3,M5,"0")</f>
        <v>0</v>
      </c>
      <c r="CE5" s="192" t="str">
        <f>IF(CD5&lt;&gt;"0",(O5*CD5/CD28),"0")</f>
        <v>0</v>
      </c>
      <c r="CF5" s="192" t="str">
        <f>IF(D5=CF3,L5,"0")</f>
        <v>0</v>
      </c>
      <c r="CG5" s="192" t="str">
        <f>IF(CF5&lt;&gt;"0",(O5*CF5/CF28),"0")</f>
        <v>0</v>
      </c>
      <c r="CH5" s="192" t="str">
        <f>IF(D5=CH3,M5,"0")</f>
        <v>0</v>
      </c>
      <c r="CI5" s="192" t="str">
        <f>IF(CH5&lt;&gt;"0",(O5*CH5/CH28),"0")</f>
        <v>0</v>
      </c>
      <c r="CJ5" s="192" t="str">
        <f>IF(D5=CJ3,M5,"0")</f>
        <v>0</v>
      </c>
      <c r="CK5" s="192" t="str">
        <f>IF(CJ5&lt;&gt;"0",(O5*CJ5/CJ28),"0")</f>
        <v>0</v>
      </c>
      <c r="CL5" s="192" t="str">
        <f>IF(D5=CL3,M5,"0")</f>
        <v>0</v>
      </c>
      <c r="CM5" s="192" t="str">
        <f>IF(CL5&lt;&gt;"0",(O5*CL5/CL28),"0")</f>
        <v>0</v>
      </c>
      <c r="CN5" s="192" t="str">
        <f>IF(D5=CN3,M5,"0")</f>
        <v>0</v>
      </c>
      <c r="CO5" s="192" t="str">
        <f>IF(CN5&lt;&gt;"0",(O5*CN5/CN28),"0")</f>
        <v>0</v>
      </c>
      <c r="CP5" s="192" t="str">
        <f>IF(D5=CP3,M5,"0")</f>
        <v>0</v>
      </c>
      <c r="CQ5" s="192" t="str">
        <f>IF(CP5&lt;&gt;"0",(O5*CP5/CP28),"0")</f>
        <v>0</v>
      </c>
      <c r="CR5" s="192" t="str">
        <f>IF(D5=CR3,M5,"0")</f>
        <v>0</v>
      </c>
      <c r="CS5" s="192" t="str">
        <f>IF(CR5&lt;&gt;"0",(O5*CR5/CR28),"0")</f>
        <v>0</v>
      </c>
      <c r="CT5" s="192" t="str">
        <f>IF(D5=CT3,N5,"0")</f>
        <v>0</v>
      </c>
      <c r="CU5" s="192" t="str">
        <f>IF(CT5&lt;&gt;"0",(O5*CT5/CT28),"0")</f>
        <v>0</v>
      </c>
      <c r="CV5" s="192" t="str">
        <f>IF(D5=CV3,N5,"0")</f>
        <v>0</v>
      </c>
      <c r="CW5" s="192" t="str">
        <f>IF(CV5&lt;&gt;"0",(O5*CV5/CV28),"0")</f>
        <v>0</v>
      </c>
      <c r="CX5" s="192" t="str">
        <f>IF(D5=CX3,N5,"0")</f>
        <v>0</v>
      </c>
      <c r="CY5" s="192" t="str">
        <f>IF(CX5&lt;&gt;"0",(O5*CX5/CX28),"0")</f>
        <v>0</v>
      </c>
      <c r="CZ5" s="192" t="str">
        <f>IF(D5=CZ3,N5,"0")</f>
        <v>0</v>
      </c>
      <c r="DA5" s="192" t="str">
        <f>IF(CZ5&lt;&gt;"0",(O5*CZ5/CZ28),"0")</f>
        <v>0</v>
      </c>
      <c r="DB5" s="192" t="str">
        <f>IF(D5=DB3,N5,"0")</f>
        <v>0</v>
      </c>
      <c r="DC5" s="192" t="str">
        <f>IF(DB5&lt;&gt;"0",(O5*DB5/DB28),"0")</f>
        <v>0</v>
      </c>
      <c r="DD5" s="192" t="str">
        <f>IF(D5=DD3,N5,"0")</f>
        <v>0</v>
      </c>
      <c r="DE5" s="192" t="str">
        <f>IF(DD5&lt;&gt;"0",(O5*DD5/DD28),"0")</f>
        <v>0</v>
      </c>
    </row>
    <row r="6" spans="2:109">
      <c r="B6" s="175">
        <v>3</v>
      </c>
      <c r="C6" s="63" t="str">
        <f>'3. Scénario'!I8</f>
        <v>C1</v>
      </c>
      <c r="D6" s="63" t="str">
        <f>'3. Scénario'!J8</f>
        <v>AC122</v>
      </c>
      <c r="E6" s="63" t="str">
        <f>'3. Scénario'!K8</f>
        <v>Ordonner les données nécessaires à l’intervention</v>
      </c>
      <c r="F6" s="176" t="str">
        <f>'3. Scénario'!L8</f>
        <v>L’ordonnancement des données permet d’identifier les informations utiles à transmettre à l’interne et à l’externe</v>
      </c>
      <c r="G6" s="186"/>
      <c r="H6" s="38"/>
      <c r="I6" s="38" t="s">
        <v>257</v>
      </c>
      <c r="J6" s="83"/>
      <c r="K6" s="187">
        <f>'3. Scénario'!N8</f>
        <v>0.1</v>
      </c>
      <c r="L6" s="188">
        <f>'3. Scénario'!O8</f>
        <v>0</v>
      </c>
      <c r="M6" s="188">
        <f>'3. Scénario'!P8</f>
        <v>0</v>
      </c>
      <c r="N6" s="188">
        <f>'3. Scénario'!N8</f>
        <v>0.1</v>
      </c>
      <c r="O6" s="189">
        <f t="shared" si="0"/>
        <v>3</v>
      </c>
      <c r="P6" s="189">
        <f t="shared" si="1"/>
        <v>0.30000000000000004</v>
      </c>
      <c r="Q6" s="189">
        <f t="shared" si="2"/>
        <v>0</v>
      </c>
      <c r="R6" s="189">
        <f t="shared" si="3"/>
        <v>0</v>
      </c>
      <c r="S6" s="190">
        <f t="shared" si="4"/>
        <v>0.30000000000000004</v>
      </c>
      <c r="T6" s="191" t="str">
        <f>IF(D6=T3,K6,"0")</f>
        <v>0</v>
      </c>
      <c r="U6" s="192" t="str">
        <f>IF(T6&lt;&gt;"0",(O6*T6/T28),"0")</f>
        <v>0</v>
      </c>
      <c r="V6" s="192" t="str">
        <f>IF(D6=V3,K6,"0")</f>
        <v>0</v>
      </c>
      <c r="W6" s="192" t="str">
        <f>IF(V6&lt;&gt;"0",(O6*V6/V28),"0")</f>
        <v>0</v>
      </c>
      <c r="X6" s="192" t="str">
        <f>IF(D6=X3,K6,"0")</f>
        <v>0</v>
      </c>
      <c r="Y6" s="192" t="str">
        <f>IF(X6&lt;&gt;"0",(O6*X6/X28),"0")</f>
        <v>0</v>
      </c>
      <c r="Z6" s="192" t="str">
        <f>IF(D6=Z3,K6,"0")</f>
        <v>0</v>
      </c>
      <c r="AA6" s="192" t="str">
        <f>IF(Z6&lt;&gt;"0",(O6*Z6/Z28),"0")</f>
        <v>0</v>
      </c>
      <c r="AB6" s="192">
        <f>IF(D6=AB3,K6,"0")</f>
        <v>0.1</v>
      </c>
      <c r="AC6" s="192">
        <f>IF(AB6&lt;&gt;"0",(O6*AB6/AB28),"0")</f>
        <v>1</v>
      </c>
      <c r="AD6" s="192" t="str">
        <f>IF(D6=AD3,K6,"0")</f>
        <v>0</v>
      </c>
      <c r="AE6" s="192" t="str">
        <f>IF(AD6&lt;&gt;"0",(O6*AD6/AD28),"0")</f>
        <v>0</v>
      </c>
      <c r="AF6" s="192" t="str">
        <f>IF(D6=AF3,K6,"0")</f>
        <v>0</v>
      </c>
      <c r="AG6" s="192" t="str">
        <f>IF(AF6&lt;&gt;"0",(O6*AF6/AF28),"0")</f>
        <v>0</v>
      </c>
      <c r="AH6" s="192" t="str">
        <f>IF(D6=AH3,K6,"0")</f>
        <v>0</v>
      </c>
      <c r="AI6" s="192" t="str">
        <f>IF(AH6&lt;&gt;"0",(O6*AH6/AH28),"0")</f>
        <v>0</v>
      </c>
      <c r="AJ6" s="192" t="str">
        <f>IF(D6=AJ3,K6,"0")</f>
        <v>0</v>
      </c>
      <c r="AK6" s="192" t="str">
        <f>IF(AJ6&lt;&gt;"0",(O6*AJ6/AJ28),"0")</f>
        <v>0</v>
      </c>
      <c r="AL6" s="192" t="str">
        <f>IF(D6=AD3,K6,"0")</f>
        <v>0</v>
      </c>
      <c r="AM6" s="192" t="str">
        <f>IF(AL6&lt;&gt;"0",(O6*AL6/AL28),"0")</f>
        <v>0</v>
      </c>
      <c r="AN6" s="192" t="str">
        <f>IF(D6=AN3,K6,"0")</f>
        <v>0</v>
      </c>
      <c r="AO6" s="192" t="str">
        <f>IF(AN6&lt;&gt;"0",(O6*AN6/AN28),"0")</f>
        <v>0</v>
      </c>
      <c r="AP6" s="192" t="str">
        <f>IF(D6=AP3,L6,"0")</f>
        <v>0</v>
      </c>
      <c r="AQ6" s="192" t="str">
        <f>IF(AP6&lt;&gt;"0",(O6*AP6/AP28),"0")</f>
        <v>0</v>
      </c>
      <c r="AR6" s="192" t="str">
        <f>IF(D6=AR3,L6,"0")</f>
        <v>0</v>
      </c>
      <c r="AS6" s="192" t="str">
        <f>IF(AR6&lt;&gt;"0",(O6*AR6/AR28),"0")</f>
        <v>0</v>
      </c>
      <c r="AT6" s="192" t="str">
        <f>IF(D6=AT3,L6,"0")</f>
        <v>0</v>
      </c>
      <c r="AU6" s="192" t="str">
        <f>IF(AT6&lt;&gt;"0",(O6*AT6/AT28),"0")</f>
        <v>0</v>
      </c>
      <c r="AV6" s="192" t="str">
        <f>IF(D6=AV3,L6,"0")</f>
        <v>0</v>
      </c>
      <c r="AW6" s="192" t="str">
        <f>IF(AV6&lt;&gt;"0",(O6*AV6/AV28),"0")</f>
        <v>0</v>
      </c>
      <c r="AX6" s="192" t="str">
        <f>IF(D6=AX3,L6,"0")</f>
        <v>0</v>
      </c>
      <c r="AY6" s="192" t="str">
        <f>IF(AX6&lt;&gt;"0",(O6*AX6/AX28),"0")</f>
        <v>0</v>
      </c>
      <c r="AZ6" s="192" t="str">
        <f>IF(D6=AZ3,L6,"0")</f>
        <v>0</v>
      </c>
      <c r="BA6" s="192" t="str">
        <f>IF(AZ6&lt;&gt;"0",(O6*AZ6/AZ28),"0")</f>
        <v>0</v>
      </c>
      <c r="BB6" s="192" t="str">
        <f>IF(D6=BB3,L6,"0")</f>
        <v>0</v>
      </c>
      <c r="BC6" s="192" t="str">
        <f>IF(BB6&lt;&gt;"0",(O6*BB6/BB28),"0")</f>
        <v>0</v>
      </c>
      <c r="BD6" s="192" t="str">
        <f>IF(D6=BD3,L6,"0")</f>
        <v>0</v>
      </c>
      <c r="BE6" s="192" t="str">
        <f>IF(BD6&lt;&gt;"0",(O6*BD6/BD28),"0")</f>
        <v>0</v>
      </c>
      <c r="BF6" s="192" t="str">
        <f>IF(D6=BF3,L6,"0")</f>
        <v>0</v>
      </c>
      <c r="BG6" s="192" t="str">
        <f>IF(BF6&lt;&gt;"0",(O6*BF6/BF28),"0")</f>
        <v>0</v>
      </c>
      <c r="BH6" s="192" t="str">
        <f>IF(D6=BH3,L6,"0")</f>
        <v>0</v>
      </c>
      <c r="BI6" s="192" t="str">
        <f>IF(BH6&lt;&gt;"0",(O6*BH6/BH28),"0")</f>
        <v>0</v>
      </c>
      <c r="BJ6" s="192" t="str">
        <f>IF(D6=BJ3,L6,"0")</f>
        <v>0</v>
      </c>
      <c r="BK6" s="192" t="str">
        <f>IF(BJ6&lt;&gt;"0",(O6*BJ6/BJ28),"0")</f>
        <v>0</v>
      </c>
      <c r="BL6" s="192" t="str">
        <f>IF(D6=BL3,L6,"0")</f>
        <v>0</v>
      </c>
      <c r="BM6" s="192" t="str">
        <f>IF(BL6&lt;&gt;"0",(O6*BL6/BL28),"0")</f>
        <v>0</v>
      </c>
      <c r="BN6" s="192" t="str">
        <f>IF(D6=BN3,L6,"0")</f>
        <v>0</v>
      </c>
      <c r="BO6" s="192" t="str">
        <f>IF(BN6&lt;&gt;"0",(O6*BN6/BN28),"0")</f>
        <v>0</v>
      </c>
      <c r="BP6" s="192" t="str">
        <f>IF(D6=BP3,L6,"0")</f>
        <v>0</v>
      </c>
      <c r="BQ6" s="192" t="str">
        <f>IF(BP6&lt;&gt;"0",(O6*BP6/BP28),"0")</f>
        <v>0</v>
      </c>
      <c r="BR6" s="192" t="str">
        <f>IF(D6=BR3,L6,"0")</f>
        <v>0</v>
      </c>
      <c r="BS6" s="192" t="str">
        <f>IF(BR6&lt;&gt;"0",(O6*BR6/BR28),"0")</f>
        <v>0</v>
      </c>
      <c r="BT6" s="192" t="str">
        <f>IF(D6=BT3,L6,"0")</f>
        <v>0</v>
      </c>
      <c r="BU6" s="192" t="str">
        <f>IF(BT6&lt;&gt;"0",(O6*BT6/BT28),"0")</f>
        <v>0</v>
      </c>
      <c r="BV6" s="192" t="str">
        <f>IF(D6=BV3,L6,"0")</f>
        <v>0</v>
      </c>
      <c r="BW6" s="192" t="str">
        <f>IF(BV6&lt;&gt;"0",(O6*BV6/BV28),"0")</f>
        <v>0</v>
      </c>
      <c r="BX6" s="192" t="str">
        <f>IF(D6=BX3,L6,"0")</f>
        <v>0</v>
      </c>
      <c r="BY6" s="192" t="str">
        <f>IF(BX6&lt;&gt;"0",(O6*BX6/BX28),"0")</f>
        <v>0</v>
      </c>
      <c r="BZ6" s="192" t="str">
        <f>IF(D6=BZ3,M6,"0")</f>
        <v>0</v>
      </c>
      <c r="CA6" s="192" t="str">
        <f>IF(BZ6&lt;&gt;"0",(O6*BZ6/BZ28),"0")</f>
        <v>0</v>
      </c>
      <c r="CB6" s="192" t="str">
        <f>IF(D6=CB3,M6,"0")</f>
        <v>0</v>
      </c>
      <c r="CC6" s="192" t="str">
        <f>IF(CB6&lt;&gt;"0",(O6*CB6/CB28),"0")</f>
        <v>0</v>
      </c>
      <c r="CD6" s="192" t="str">
        <f>IF(D6=CD3,M6,"0")</f>
        <v>0</v>
      </c>
      <c r="CE6" s="192" t="str">
        <f>IF(CD6&lt;&gt;"0",(O6*CD6/CD28),"0")</f>
        <v>0</v>
      </c>
      <c r="CF6" s="192" t="str">
        <f>IF(D6=CF3,L6,"0")</f>
        <v>0</v>
      </c>
      <c r="CG6" s="192" t="str">
        <f>IF(CF6&lt;&gt;"0",(O6*CF6/CF28),"0")</f>
        <v>0</v>
      </c>
      <c r="CH6" s="192" t="str">
        <f>IF(D6=CH3,M6,"0")</f>
        <v>0</v>
      </c>
      <c r="CI6" s="192" t="str">
        <f>IF(CH6&lt;&gt;"0",(O6*CH6/CH28),"0")</f>
        <v>0</v>
      </c>
      <c r="CJ6" s="192" t="str">
        <f>IF(D6=CJ3,M6,"0")</f>
        <v>0</v>
      </c>
      <c r="CK6" s="192" t="str">
        <f>IF(CJ6&lt;&gt;"0",(O6*CJ6/CJ28),"0")</f>
        <v>0</v>
      </c>
      <c r="CL6" s="192" t="str">
        <f>IF(D6=CL3,M6,"0")</f>
        <v>0</v>
      </c>
      <c r="CM6" s="192" t="str">
        <f>IF(CL6&lt;&gt;"0",(O6*CL6/CL28),"0")</f>
        <v>0</v>
      </c>
      <c r="CN6" s="192" t="str">
        <f>IF(D6=CN3,M6,"0")</f>
        <v>0</v>
      </c>
      <c r="CO6" s="192" t="str">
        <f>IF(CN6&lt;&gt;"0",(O6*CN6/CN28),"0")</f>
        <v>0</v>
      </c>
      <c r="CP6" s="192" t="str">
        <f>IF(D6=CP3,M6,"0")</f>
        <v>0</v>
      </c>
      <c r="CQ6" s="192" t="str">
        <f>IF(CP6&lt;&gt;"0",(O6*CP6/CP28),"0")</f>
        <v>0</v>
      </c>
      <c r="CR6" s="192" t="str">
        <f>IF(D6=CR3,M6,"0")</f>
        <v>0</v>
      </c>
      <c r="CS6" s="192" t="str">
        <f>IF(CR6&lt;&gt;"0",(O6*CR6/CR28),"0")</f>
        <v>0</v>
      </c>
      <c r="CT6" s="192" t="str">
        <f>IF(D6=CT3,N6,"0")</f>
        <v>0</v>
      </c>
      <c r="CU6" s="192" t="str">
        <f>IF(CT6&lt;&gt;"0",(O6*CT6/CT28),"0")</f>
        <v>0</v>
      </c>
      <c r="CV6" s="192" t="str">
        <f>IF(D6=CV3,N6,"0")</f>
        <v>0</v>
      </c>
      <c r="CW6" s="192" t="str">
        <f>IF(CV6&lt;&gt;"0",(O6*CV6/CV28),"0")</f>
        <v>0</v>
      </c>
      <c r="CX6" s="192" t="str">
        <f>IF(D6=CX3,N6,"0")</f>
        <v>0</v>
      </c>
      <c r="CY6" s="192" t="str">
        <f>IF(CX6&lt;&gt;"0",(O6*CX6/CX28),"0")</f>
        <v>0</v>
      </c>
      <c r="CZ6" s="192" t="str">
        <f>IF(D6=CZ3,N6,"0")</f>
        <v>0</v>
      </c>
      <c r="DA6" s="192" t="str">
        <f>IF(CZ6&lt;&gt;"0",(O6*CZ6/CZ28),"0")</f>
        <v>0</v>
      </c>
      <c r="DB6" s="192" t="str">
        <f>IF(D6=DB3,N6,"0")</f>
        <v>0</v>
      </c>
      <c r="DC6" s="192" t="str">
        <f>IF(DB6&lt;&gt;"0",(O6*DB6/DB28),"0")</f>
        <v>0</v>
      </c>
      <c r="DD6" s="192" t="str">
        <f>IF(D6=DD3,N6,"0")</f>
        <v>0</v>
      </c>
      <c r="DE6" s="192" t="str">
        <f>IF(DD6&lt;&gt;"0",(O6*DD6/DD28),"0")</f>
        <v>0</v>
      </c>
    </row>
    <row r="7" spans="2:109">
      <c r="B7" s="175">
        <v>4</v>
      </c>
      <c r="C7" s="63" t="str">
        <f>'3. Scénario'!I9</f>
        <v>C1</v>
      </c>
      <c r="D7" s="63" t="str">
        <f>'3. Scénario'!J9</f>
        <v>AC131</v>
      </c>
      <c r="E7" s="63" t="str">
        <f>'3. Scénario'!K9</f>
        <v>Repérer les contraintes techniques liées à l’intervention</v>
      </c>
      <c r="F7" s="176" t="str">
        <f>'3. Scénario'!L9</f>
        <v>Les contraintes liées à l’efficacité énergétique sont identifiées</v>
      </c>
      <c r="G7" s="186"/>
      <c r="H7" s="38" t="s">
        <v>257</v>
      </c>
      <c r="I7" s="38"/>
      <c r="J7" s="83"/>
      <c r="K7" s="187">
        <f>'3. Scénario'!N9</f>
        <v>0.05</v>
      </c>
      <c r="L7" s="188">
        <f>'3. Scénario'!O9</f>
        <v>0</v>
      </c>
      <c r="M7" s="188">
        <f>'3. Scénario'!P9</f>
        <v>0</v>
      </c>
      <c r="N7" s="188">
        <f>'3. Scénario'!Q9</f>
        <v>0</v>
      </c>
      <c r="O7" s="189">
        <f t="shared" si="0"/>
        <v>2</v>
      </c>
      <c r="P7" s="189">
        <f t="shared" si="1"/>
        <v>0.1</v>
      </c>
      <c r="Q7" s="189">
        <f t="shared" si="2"/>
        <v>0</v>
      </c>
      <c r="R7" s="189">
        <f t="shared" si="3"/>
        <v>0</v>
      </c>
      <c r="S7" s="190">
        <f t="shared" si="4"/>
        <v>0</v>
      </c>
      <c r="T7" s="191" t="str">
        <f>IF(D7=T3,K7,"0")</f>
        <v>0</v>
      </c>
      <c r="U7" s="192" t="str">
        <f>IF(T7&lt;&gt;"0",(O7*T7/T28),"0")</f>
        <v>0</v>
      </c>
      <c r="V7" s="192" t="str">
        <f>IF(D7=V3,K7,"0")</f>
        <v>0</v>
      </c>
      <c r="W7" s="192" t="str">
        <f>IF(V7&lt;&gt;"0",(O7*V7/V28),"0")</f>
        <v>0</v>
      </c>
      <c r="X7" s="192" t="str">
        <f>IF(D7=X3,K7,"0")</f>
        <v>0</v>
      </c>
      <c r="Y7" s="192" t="str">
        <f>IF(X7&lt;&gt;"0",(O7*X7/X28),"0")</f>
        <v>0</v>
      </c>
      <c r="Z7" s="192" t="str">
        <f>IF(D7=Z3,K7,"0")</f>
        <v>0</v>
      </c>
      <c r="AA7" s="192" t="str">
        <f>IF(Z7&lt;&gt;"0",(O7*Z7/Z28),"0")</f>
        <v>0</v>
      </c>
      <c r="AB7" s="192" t="str">
        <f>IF(D7=AB3,K7,"0")</f>
        <v>0</v>
      </c>
      <c r="AC7" s="192" t="str">
        <f>IF(AB7&lt;&gt;"0",(O7*AB7/AB28),"0")</f>
        <v>0</v>
      </c>
      <c r="AD7" s="192">
        <f>IF(D7=AD3,K7,"0")</f>
        <v>0.05</v>
      </c>
      <c r="AE7" s="192">
        <f>IF(AD7&lt;&gt;"0",(O7*AD7/AD28),"0")</f>
        <v>2</v>
      </c>
      <c r="AF7" s="192" t="str">
        <f>IF(D7=AF3,K7,"0")</f>
        <v>0</v>
      </c>
      <c r="AG7" s="192" t="str">
        <f>IF(AF7&lt;&gt;"0",(O7*AF7/AF28),"0")</f>
        <v>0</v>
      </c>
      <c r="AH7" s="192" t="str">
        <f>IF(D7=AH3,K7,"0")</f>
        <v>0</v>
      </c>
      <c r="AI7" s="192" t="str">
        <f>IF(AH7&lt;&gt;"0",(O7*AH7/AH28),"0")</f>
        <v>0</v>
      </c>
      <c r="AJ7" s="192" t="str">
        <f>IF(D7=AJ3,K7,"0")</f>
        <v>0</v>
      </c>
      <c r="AK7" s="192" t="str">
        <f>IF(AJ7&lt;&gt;"0",(O7*AJ7/AJ28),"0")</f>
        <v>0</v>
      </c>
      <c r="AL7" s="192">
        <f>IF(D7=AD3,K7,"0")</f>
        <v>0.05</v>
      </c>
      <c r="AM7" s="192">
        <f>IF(AL7&lt;&gt;"0",(O7*AL7/AL28),"0")</f>
        <v>2</v>
      </c>
      <c r="AN7" s="192" t="str">
        <f>IF(D7=AN3,K7,"0")</f>
        <v>0</v>
      </c>
      <c r="AO7" s="192" t="str">
        <f>IF(AN7&lt;&gt;"0",(O7*AN7/AN28),"0")</f>
        <v>0</v>
      </c>
      <c r="AP7" s="192" t="str">
        <f>IF(D7=AP3,L7,"0")</f>
        <v>0</v>
      </c>
      <c r="AQ7" s="192" t="str">
        <f>IF(AP7&lt;&gt;"0",(O7*AP7/AP28),"0")</f>
        <v>0</v>
      </c>
      <c r="AR7" s="192" t="str">
        <f>IF(D7=AR3,L7,"0")</f>
        <v>0</v>
      </c>
      <c r="AS7" s="192" t="str">
        <f>IF(AR7&lt;&gt;"0",(O7*AR7/AR28),"0")</f>
        <v>0</v>
      </c>
      <c r="AT7" s="192" t="str">
        <f>IF(D7=AT3,L7,"0")</f>
        <v>0</v>
      </c>
      <c r="AU7" s="192" t="str">
        <f>IF(AT7&lt;&gt;"0",(O7*AT7/AT28),"0")</f>
        <v>0</v>
      </c>
      <c r="AV7" s="192" t="str">
        <f>IF(D7=AV3,L7,"0")</f>
        <v>0</v>
      </c>
      <c r="AW7" s="192" t="str">
        <f>IF(AV7&lt;&gt;"0",(O7*AV7/AV28),"0")</f>
        <v>0</v>
      </c>
      <c r="AX7" s="192" t="str">
        <f>IF(D7=AX3,L7,"0")</f>
        <v>0</v>
      </c>
      <c r="AY7" s="192" t="str">
        <f>IF(AX7&lt;&gt;"0",(O7*AX7/AX28),"0")</f>
        <v>0</v>
      </c>
      <c r="AZ7" s="192" t="str">
        <f>IF(D7=AZ3,L7,"0")</f>
        <v>0</v>
      </c>
      <c r="BA7" s="192" t="str">
        <f>IF(AZ7&lt;&gt;"0",(O7*AZ7/AZ28),"0")</f>
        <v>0</v>
      </c>
      <c r="BB7" s="192" t="str">
        <f>IF(D7=BB3,L7,"0")</f>
        <v>0</v>
      </c>
      <c r="BC7" s="192" t="str">
        <f>IF(BB7&lt;&gt;"0",(O7*BB7/BB28),"0")</f>
        <v>0</v>
      </c>
      <c r="BD7" s="192" t="str">
        <f>IF(D7=BD3,L7,"0")</f>
        <v>0</v>
      </c>
      <c r="BE7" s="192" t="str">
        <f>IF(BD7&lt;&gt;"0",(O7*BD7/BD28),"0")</f>
        <v>0</v>
      </c>
      <c r="BF7" s="192" t="str">
        <f>IF(D7=BF3,L7,"0")</f>
        <v>0</v>
      </c>
      <c r="BG7" s="192" t="str">
        <f>IF(BF7&lt;&gt;"0",(O7*BF7/BF28),"0")</f>
        <v>0</v>
      </c>
      <c r="BH7" s="192" t="str">
        <f>IF(D7=BH3,L7,"0")</f>
        <v>0</v>
      </c>
      <c r="BI7" s="192" t="str">
        <f>IF(BH7&lt;&gt;"0",(O7*BH7/BH28),"0")</f>
        <v>0</v>
      </c>
      <c r="BJ7" s="192" t="str">
        <f>IF(D7=BJ3,L7,"0")</f>
        <v>0</v>
      </c>
      <c r="BK7" s="192" t="str">
        <f>IF(BJ7&lt;&gt;"0",(O7*BJ7/BJ28),"0")</f>
        <v>0</v>
      </c>
      <c r="BL7" s="192" t="str">
        <f>IF(D7=BL3,L7,"0")</f>
        <v>0</v>
      </c>
      <c r="BM7" s="192" t="str">
        <f>IF(BL7&lt;&gt;"0",(O7*BL7/BL28),"0")</f>
        <v>0</v>
      </c>
      <c r="BN7" s="192" t="str">
        <f>IF(D7=BN3,L7,"0")</f>
        <v>0</v>
      </c>
      <c r="BO7" s="192" t="str">
        <f>IF(BN7&lt;&gt;"0",(O7*BN7/BN28),"0")</f>
        <v>0</v>
      </c>
      <c r="BP7" s="192" t="str">
        <f>IF(D7=BP3,L7,"0")</f>
        <v>0</v>
      </c>
      <c r="BQ7" s="192" t="str">
        <f>IF(BP7&lt;&gt;"0",(O7*BP7/BP28),"0")</f>
        <v>0</v>
      </c>
      <c r="BR7" s="192" t="str">
        <f>IF(D7=BR3,L7,"0")</f>
        <v>0</v>
      </c>
      <c r="BS7" s="192" t="str">
        <f>IF(BR7&lt;&gt;"0",(O7*BR7/BR28),"0")</f>
        <v>0</v>
      </c>
      <c r="BT7" s="192" t="str">
        <f>IF(D7=BT3,L7,"0")</f>
        <v>0</v>
      </c>
      <c r="BU7" s="192" t="str">
        <f>IF(BT7&lt;&gt;"0",(O7*BT7/BT28),"0")</f>
        <v>0</v>
      </c>
      <c r="BV7" s="192" t="str">
        <f>IF(D7=BV3,L7,"0")</f>
        <v>0</v>
      </c>
      <c r="BW7" s="192" t="str">
        <f>IF(BV7&lt;&gt;"0",(O7*BV7/BV28),"0")</f>
        <v>0</v>
      </c>
      <c r="BX7" s="192" t="str">
        <f>IF(D7=BX3,L7,"0")</f>
        <v>0</v>
      </c>
      <c r="BY7" s="192" t="str">
        <f>IF(BX7&lt;&gt;"0",(O7*BX7/BX28),"0")</f>
        <v>0</v>
      </c>
      <c r="BZ7" s="192" t="str">
        <f>IF(D7=BZ3,M7,"0")</f>
        <v>0</v>
      </c>
      <c r="CA7" s="192" t="str">
        <f>IF(BZ7&lt;&gt;"0",(O7*BZ7/BZ28),"0")</f>
        <v>0</v>
      </c>
      <c r="CB7" s="192" t="str">
        <f>IF(D7=CB3,M7,"0")</f>
        <v>0</v>
      </c>
      <c r="CC7" s="192" t="str">
        <f>IF(CB7&lt;&gt;"0",(O7*CB7/CB28),"0")</f>
        <v>0</v>
      </c>
      <c r="CD7" s="192" t="str">
        <f>IF(D7=CD3,M7,"0")</f>
        <v>0</v>
      </c>
      <c r="CE7" s="192" t="str">
        <f>IF(CD7&lt;&gt;"0",(O7*CD7/CD28),"0")</f>
        <v>0</v>
      </c>
      <c r="CF7" s="192" t="str">
        <f>IF(D7=CF3,L7,"0")</f>
        <v>0</v>
      </c>
      <c r="CG7" s="192" t="str">
        <f>IF(CF7&lt;&gt;"0",(O7*CF7/CF28),"0")</f>
        <v>0</v>
      </c>
      <c r="CH7" s="192" t="str">
        <f>IF(D7=CH3,M7,"0")</f>
        <v>0</v>
      </c>
      <c r="CI7" s="192" t="str">
        <f>IF(CH7&lt;&gt;"0",(O7*CH7/CH28),"0")</f>
        <v>0</v>
      </c>
      <c r="CJ7" s="192" t="str">
        <f>IF(D7=CJ3,M7,"0")</f>
        <v>0</v>
      </c>
      <c r="CK7" s="192" t="str">
        <f>IF(CJ7&lt;&gt;"0",(O7*CJ7/CJ28),"0")</f>
        <v>0</v>
      </c>
      <c r="CL7" s="192" t="str">
        <f>IF(D7=CL3,M7,"0")</f>
        <v>0</v>
      </c>
      <c r="CM7" s="192" t="str">
        <f>IF(CL7&lt;&gt;"0",(O7*CL7/CL28),"0")</f>
        <v>0</v>
      </c>
      <c r="CN7" s="192" t="str">
        <f>IF(D7=CN3,M7,"0")</f>
        <v>0</v>
      </c>
      <c r="CO7" s="192" t="str">
        <f>IF(CN7&lt;&gt;"0",(O7*CN7/CN28),"0")</f>
        <v>0</v>
      </c>
      <c r="CP7" s="192" t="str">
        <f>IF(D7=CP3,M7,"0")</f>
        <v>0</v>
      </c>
      <c r="CQ7" s="192" t="str">
        <f>IF(CP7&lt;&gt;"0",(O7*CP7/CP28),"0")</f>
        <v>0</v>
      </c>
      <c r="CR7" s="192" t="str">
        <f>IF(D7=CR3,M7,"0")</f>
        <v>0</v>
      </c>
      <c r="CS7" s="192" t="str">
        <f>IF(CR7&lt;&gt;"0",(O7*CR7/CR28),"0")</f>
        <v>0</v>
      </c>
      <c r="CT7" s="192" t="str">
        <f>IF(D7=CT3,N7,"0")</f>
        <v>0</v>
      </c>
      <c r="CU7" s="192" t="str">
        <f>IF(CT7&lt;&gt;"0",(O7*CT7/CT28),"0")</f>
        <v>0</v>
      </c>
      <c r="CV7" s="192" t="str">
        <f>IF(D7=CV3,N7,"0")</f>
        <v>0</v>
      </c>
      <c r="CW7" s="192" t="str">
        <f>IF(CV7&lt;&gt;"0",(O7*CV7/CV28),"0")</f>
        <v>0</v>
      </c>
      <c r="CX7" s="192" t="str">
        <f>IF(D7=CX3,N7,"0")</f>
        <v>0</v>
      </c>
      <c r="CY7" s="192" t="str">
        <f>IF(CX7&lt;&gt;"0",(O7*CX7/CX28),"0")</f>
        <v>0</v>
      </c>
      <c r="CZ7" s="192" t="str">
        <f>IF(D7=CZ3,N7,"0")</f>
        <v>0</v>
      </c>
      <c r="DA7" s="192" t="str">
        <f>IF(CZ7&lt;&gt;"0",(O7*CZ7/CZ28),"0")</f>
        <v>0</v>
      </c>
      <c r="DB7" s="192" t="str">
        <f>IF(D7=DB3,N7,"0")</f>
        <v>0</v>
      </c>
      <c r="DC7" s="192" t="str">
        <f>IF(DB7&lt;&gt;"0",(O7*DB7/DB28),"0")</f>
        <v>0</v>
      </c>
      <c r="DD7" s="192" t="str">
        <f>IF(D7=DD3,N7,"0")</f>
        <v>0</v>
      </c>
      <c r="DE7" s="192" t="str">
        <f>IF(DD7&lt;&gt;"0",(O7*DD7/DD28),"0")</f>
        <v>0</v>
      </c>
    </row>
    <row r="8" spans="2:109">
      <c r="B8" s="175">
        <v>5</v>
      </c>
      <c r="C8" s="63" t="str">
        <f>'3. Scénario'!I10</f>
        <v>C4</v>
      </c>
      <c r="D8" s="63" t="str">
        <f>'3. Scénario'!J10</f>
        <v>AC415</v>
      </c>
      <c r="E8" s="63" t="str">
        <f>'3. Scénario'!K10</f>
        <v>Organiser son poste de travail en assurant la sécurité de tous les intervenants</v>
      </c>
      <c r="F8" s="176" t="str">
        <f>'3. Scénario'!L10</f>
        <v>L’implantation des équipements spécifiques est certifiée</v>
      </c>
      <c r="G8" s="186"/>
      <c r="H8" s="38" t="s">
        <v>257</v>
      </c>
      <c r="I8" s="38"/>
      <c r="J8" s="83"/>
      <c r="K8" s="187">
        <f>'3. Scénario'!N10</f>
        <v>0</v>
      </c>
      <c r="L8" s="188">
        <f>'3. Scénario'!O10</f>
        <v>0</v>
      </c>
      <c r="M8" s="188">
        <f>'3. Scénario'!P10</f>
        <v>0</v>
      </c>
      <c r="N8" s="188">
        <f>'3. Scénario'!Q10</f>
        <v>0.3</v>
      </c>
      <c r="O8" s="189">
        <f t="shared" si="0"/>
        <v>2</v>
      </c>
      <c r="P8" s="189">
        <f t="shared" si="1"/>
        <v>0</v>
      </c>
      <c r="Q8" s="189">
        <f t="shared" si="2"/>
        <v>0</v>
      </c>
      <c r="R8" s="189">
        <f t="shared" si="3"/>
        <v>0</v>
      </c>
      <c r="S8" s="190">
        <f t="shared" si="4"/>
        <v>0.6</v>
      </c>
      <c r="T8" s="191" t="str">
        <f>IF(D8=T3,K8,"0")</f>
        <v>0</v>
      </c>
      <c r="U8" s="192" t="str">
        <f>IF(T8&lt;&gt;"0",(O8*T8/T28),"0")</f>
        <v>0</v>
      </c>
      <c r="V8" s="192" t="str">
        <f>IF(D8=V3,K8,"0")</f>
        <v>0</v>
      </c>
      <c r="W8" s="192" t="str">
        <f>IF(V8&lt;&gt;"0",(O8*V8/V28),"0")</f>
        <v>0</v>
      </c>
      <c r="X8" s="192" t="str">
        <f>IF(D8=X3,K8,"0")</f>
        <v>0</v>
      </c>
      <c r="Y8" s="192" t="str">
        <f>IF(X8&lt;&gt;"0",(O8*X8/X28),"0")</f>
        <v>0</v>
      </c>
      <c r="Z8" s="192" t="str">
        <f>IF(D8=Z3,K8,"0")</f>
        <v>0</v>
      </c>
      <c r="AA8" s="192" t="str">
        <f>IF(Z8&lt;&gt;"0",(O8*Z8/Z28),"0")</f>
        <v>0</v>
      </c>
      <c r="AB8" s="192" t="str">
        <f>IF(D8=AB3,K8,"0")</f>
        <v>0</v>
      </c>
      <c r="AC8" s="192" t="str">
        <f>IF(AB8&lt;&gt;"0",(O8*AB8/AB28),"0")</f>
        <v>0</v>
      </c>
      <c r="AD8" s="192" t="str">
        <f>IF(D8=AD3,K8,"0")</f>
        <v>0</v>
      </c>
      <c r="AE8" s="192" t="str">
        <f>IF(AD8&lt;&gt;"0",(O8*AD8/AD28),"0")</f>
        <v>0</v>
      </c>
      <c r="AF8" s="192" t="str">
        <f>IF(D8=AF3,K8,"0")</f>
        <v>0</v>
      </c>
      <c r="AG8" s="192" t="str">
        <f>IF(AF8&lt;&gt;"0",(O8*AF8/AF28),"0")</f>
        <v>0</v>
      </c>
      <c r="AH8" s="192" t="str">
        <f>IF(D8=AH3,K8,"0")</f>
        <v>0</v>
      </c>
      <c r="AI8" s="192" t="str">
        <f>IF(AH8&lt;&gt;"0",(O8*AH8/AH28),"0")</f>
        <v>0</v>
      </c>
      <c r="AJ8" s="192" t="str">
        <f>IF(D8=AJ3,K8,"0")</f>
        <v>0</v>
      </c>
      <c r="AK8" s="192" t="str">
        <f>IF(AJ8&lt;&gt;"0",(O8*AJ8/AJ28),"0")</f>
        <v>0</v>
      </c>
      <c r="AL8" s="192" t="str">
        <f>IF(D8=AD3,K8,"0")</f>
        <v>0</v>
      </c>
      <c r="AM8" s="192" t="str">
        <f>IF(AL8&lt;&gt;"0",(O8*AL8/AL28),"0")</f>
        <v>0</v>
      </c>
      <c r="AN8" s="192" t="str">
        <f>IF(D8=AN3,K8,"0")</f>
        <v>0</v>
      </c>
      <c r="AO8" s="192" t="str">
        <f>IF(AN8&lt;&gt;"0",(O8*AN8/AN28),"0")</f>
        <v>0</v>
      </c>
      <c r="AP8" s="192" t="str">
        <f>IF(D8=AP3,L8,"0")</f>
        <v>0</v>
      </c>
      <c r="AQ8" s="192" t="str">
        <f>IF(AP8&lt;&gt;"0",(O8*AP8/AP28),"0")</f>
        <v>0</v>
      </c>
      <c r="AR8" s="192" t="str">
        <f>IF(D8=AR3,L8,"0")</f>
        <v>0</v>
      </c>
      <c r="AS8" s="192" t="str">
        <f>IF(AR8&lt;&gt;"0",(O8*AR8/AR28),"0")</f>
        <v>0</v>
      </c>
      <c r="AT8" s="192" t="str">
        <f>IF(D8=AT3,L8,"0")</f>
        <v>0</v>
      </c>
      <c r="AU8" s="192" t="str">
        <f>IF(AT8&lt;&gt;"0",(O8*AT8/AT28),"0")</f>
        <v>0</v>
      </c>
      <c r="AV8" s="192" t="str">
        <f>IF(D8=AV3,L8,"0")</f>
        <v>0</v>
      </c>
      <c r="AW8" s="192" t="str">
        <f>IF(AV8&lt;&gt;"0",(O8*AV8/AV28),"0")</f>
        <v>0</v>
      </c>
      <c r="AX8" s="192" t="str">
        <f>IF(D8=AX3,L8,"0")</f>
        <v>0</v>
      </c>
      <c r="AY8" s="192" t="str">
        <f>IF(AX8&lt;&gt;"0",(O8*AX8/AX28),"0")</f>
        <v>0</v>
      </c>
      <c r="AZ8" s="192" t="str">
        <f>IF(D8=AZ3,L8,"0")</f>
        <v>0</v>
      </c>
      <c r="BA8" s="192" t="str">
        <f>IF(AZ8&lt;&gt;"0",(O8*AZ8/AZ28),"0")</f>
        <v>0</v>
      </c>
      <c r="BB8" s="192" t="str">
        <f>IF(D8=BB3,L8,"0")</f>
        <v>0</v>
      </c>
      <c r="BC8" s="192" t="str">
        <f>IF(BB8&lt;&gt;"0",(O8*BB8/BB28),"0")</f>
        <v>0</v>
      </c>
      <c r="BD8" s="192" t="str">
        <f>IF(D8=BD3,L8,"0")</f>
        <v>0</v>
      </c>
      <c r="BE8" s="192" t="str">
        <f>IF(BD8&lt;&gt;"0",(O8*BD8/BD28),"0")</f>
        <v>0</v>
      </c>
      <c r="BF8" s="192" t="str">
        <f>IF(D8=BF3,L8,"0")</f>
        <v>0</v>
      </c>
      <c r="BG8" s="192" t="str">
        <f>IF(BF8&lt;&gt;"0",(O8*BF8/BF28),"0")</f>
        <v>0</v>
      </c>
      <c r="BH8" s="192" t="str">
        <f>IF(D8=BH3,L8,"0")</f>
        <v>0</v>
      </c>
      <c r="BI8" s="192" t="str">
        <f>IF(BH8&lt;&gt;"0",(O8*BH8/BH28),"0")</f>
        <v>0</v>
      </c>
      <c r="BJ8" s="192" t="str">
        <f>IF(D8=BJ3,L8,"0")</f>
        <v>0</v>
      </c>
      <c r="BK8" s="192" t="str">
        <f>IF(BJ8&lt;&gt;"0",(O8*BJ8/BJ28),"0")</f>
        <v>0</v>
      </c>
      <c r="BL8" s="192" t="str">
        <f>IF(D8=BL3,L8,"0")</f>
        <v>0</v>
      </c>
      <c r="BM8" s="192" t="str">
        <f>IF(BL8&lt;&gt;"0",(O8*BL8/BL28),"0")</f>
        <v>0</v>
      </c>
      <c r="BN8" s="192" t="str">
        <f>IF(D8=BN3,L8,"0")</f>
        <v>0</v>
      </c>
      <c r="BO8" s="192" t="str">
        <f>IF(BN8&lt;&gt;"0",(O8*BN8/BN28),"0")</f>
        <v>0</v>
      </c>
      <c r="BP8" s="192" t="str">
        <f>IF(D8=BP3,L8,"0")</f>
        <v>0</v>
      </c>
      <c r="BQ8" s="192" t="str">
        <f>IF(BP8&lt;&gt;"0",(O8*BP8/BP28),"0")</f>
        <v>0</v>
      </c>
      <c r="BR8" s="192" t="str">
        <f>IF(D8=BR3,L8,"0")</f>
        <v>0</v>
      </c>
      <c r="BS8" s="192" t="str">
        <f>IF(BR8&lt;&gt;"0",(O8*BR8/BR28),"0")</f>
        <v>0</v>
      </c>
      <c r="BT8" s="192" t="str">
        <f>IF(D8=BT3,L8,"0")</f>
        <v>0</v>
      </c>
      <c r="BU8" s="192" t="str">
        <f>IF(BT8&lt;&gt;"0",(O8*BT8/BT28),"0")</f>
        <v>0</v>
      </c>
      <c r="BV8" s="192" t="str">
        <f>IF(D8=BV3,L8,"0")</f>
        <v>0</v>
      </c>
      <c r="BW8" s="192" t="str">
        <f>IF(BV8&lt;&gt;"0",(O8*BV8/BV28),"0")</f>
        <v>0</v>
      </c>
      <c r="BX8" s="192" t="str">
        <f>IF(D8=BX3,L8,"0")</f>
        <v>0</v>
      </c>
      <c r="BY8" s="192" t="str">
        <f>IF(BX8&lt;&gt;"0",(O8*BX8/BX28),"0")</f>
        <v>0</v>
      </c>
      <c r="BZ8" s="192" t="str">
        <f>IF(D8=BZ3,M8,"0")</f>
        <v>0</v>
      </c>
      <c r="CA8" s="192" t="str">
        <f>IF(BZ8&lt;&gt;"0",(O8*BZ8/BZ28),"0")</f>
        <v>0</v>
      </c>
      <c r="CB8" s="192" t="str">
        <f>IF(D8=CB3,M8,"0")</f>
        <v>0</v>
      </c>
      <c r="CC8" s="192" t="str">
        <f>IF(CB8&lt;&gt;"0",(O8*CB8/CB28),"0")</f>
        <v>0</v>
      </c>
      <c r="CD8" s="192" t="str">
        <f>IF(D8=CD3,M8,"0")</f>
        <v>0</v>
      </c>
      <c r="CE8" s="192" t="str">
        <f>IF(CD8&lt;&gt;"0",(O8*CD8/CD28),"0")</f>
        <v>0</v>
      </c>
      <c r="CF8" s="192" t="str">
        <f>IF(D8=CF3,L8,"0")</f>
        <v>0</v>
      </c>
      <c r="CG8" s="192" t="str">
        <f>IF(CF8&lt;&gt;"0",(O8*CF8/CF28),"0")</f>
        <v>0</v>
      </c>
      <c r="CH8" s="192" t="str">
        <f>IF(D8=CH3,M8,"0")</f>
        <v>0</v>
      </c>
      <c r="CI8" s="192" t="str">
        <f>IF(CH8&lt;&gt;"0",(O8*CH8/CH28),"0")</f>
        <v>0</v>
      </c>
      <c r="CJ8" s="192" t="str">
        <f>IF(D8=CJ3,M8,"0")</f>
        <v>0</v>
      </c>
      <c r="CK8" s="192" t="str">
        <f>IF(CJ8&lt;&gt;"0",(O8*CJ8/CJ28),"0")</f>
        <v>0</v>
      </c>
      <c r="CL8" s="192" t="str">
        <f>IF(D8=CL3,M8,"0")</f>
        <v>0</v>
      </c>
      <c r="CM8" s="192" t="str">
        <f>IF(CL8&lt;&gt;"0",(O8*CL8/CL28),"0")</f>
        <v>0</v>
      </c>
      <c r="CN8" s="192" t="str">
        <f>IF(D8=CN3,M8,"0")</f>
        <v>0</v>
      </c>
      <c r="CO8" s="192" t="str">
        <f>IF(CN8&lt;&gt;"0",(O8*CN8/CN28),"0")</f>
        <v>0</v>
      </c>
      <c r="CP8" s="192" t="str">
        <f>IF(D8=CP3,M8,"0")</f>
        <v>0</v>
      </c>
      <c r="CQ8" s="192" t="str">
        <f>IF(CP8&lt;&gt;"0",(O8*CP8/CP28),"0")</f>
        <v>0</v>
      </c>
      <c r="CR8" s="192" t="str">
        <f>IF(D8=CR3,M8,"0")</f>
        <v>0</v>
      </c>
      <c r="CS8" s="192" t="str">
        <f>IF(CR8&lt;&gt;"0",(O8*CR8/CR28),"0")</f>
        <v>0</v>
      </c>
      <c r="CT8" s="192" t="str">
        <f>IF(D8=CT3,N8,"0")</f>
        <v>0</v>
      </c>
      <c r="CU8" s="192" t="str">
        <f>IF(CT8&lt;&gt;"0",(O8*CT8/CT28),"0")</f>
        <v>0</v>
      </c>
      <c r="CV8" s="192" t="str">
        <f>IF(D8=CV3,N8,"0")</f>
        <v>0</v>
      </c>
      <c r="CW8" s="192" t="str">
        <f>IF(CV8&lt;&gt;"0",(O8*CV8/CV28),"0")</f>
        <v>0</v>
      </c>
      <c r="CX8" s="192" t="str">
        <f>IF(D8=CX3,N8,"0")</f>
        <v>0</v>
      </c>
      <c r="CY8" s="192" t="str">
        <f>IF(CX8&lt;&gt;"0",(O8*CX8/CX28),"0")</f>
        <v>0</v>
      </c>
      <c r="CZ8" s="192" t="str">
        <f>IF(D8=CZ3,N8,"0")</f>
        <v>0</v>
      </c>
      <c r="DA8" s="192" t="str">
        <f>IF(CZ8&lt;&gt;"0",(O8*CZ8/CZ28),"0")</f>
        <v>0</v>
      </c>
      <c r="DB8" s="192">
        <f>IF(D8=DB3,N8,"0")</f>
        <v>0.3</v>
      </c>
      <c r="DC8" s="192">
        <f>IF(DB8&lt;&gt;"0",(O8*DB8/DB28),"0")</f>
        <v>2</v>
      </c>
      <c r="DD8" s="192" t="str">
        <f>IF(D8=DD3,N8,"0")</f>
        <v>0</v>
      </c>
      <c r="DE8" s="192" t="str">
        <f>IF(DD8&lt;&gt;"0",(O8*DD8/DD28),"0")</f>
        <v>0</v>
      </c>
    </row>
    <row r="9" spans="2:109">
      <c r="B9" s="175">
        <v>6</v>
      </c>
      <c r="C9" s="63">
        <f>'3. Scénario'!I11</f>
        <v>0</v>
      </c>
      <c r="D9" s="63" t="str">
        <f>'3. Scénario'!J11</f>
        <v>?</v>
      </c>
      <c r="E9" s="63" t="str">
        <f>'3. Scénario'!K11</f>
        <v>?</v>
      </c>
      <c r="F9" s="176" t="str">
        <f>'3. Scénario'!L11</f>
        <v>?</v>
      </c>
      <c r="G9" s="186"/>
      <c r="H9" s="38"/>
      <c r="I9" s="38"/>
      <c r="J9" s="83"/>
      <c r="K9" s="187">
        <f>'3. Scénario'!N11</f>
        <v>0</v>
      </c>
      <c r="L9" s="188">
        <f>'3. Scénario'!O11</f>
        <v>0</v>
      </c>
      <c r="M9" s="188">
        <f>'3. Scénario'!P11</f>
        <v>0</v>
      </c>
      <c r="N9" s="188">
        <f>'3. Scénario'!Q11</f>
        <v>0</v>
      </c>
      <c r="O9" s="189">
        <f t="shared" si="0"/>
        <v>0</v>
      </c>
      <c r="P9" s="189">
        <f t="shared" si="1"/>
        <v>0</v>
      </c>
      <c r="Q9" s="189">
        <f t="shared" si="2"/>
        <v>0</v>
      </c>
      <c r="R9" s="189">
        <f t="shared" si="3"/>
        <v>0</v>
      </c>
      <c r="S9" s="190">
        <f t="shared" si="4"/>
        <v>0</v>
      </c>
      <c r="T9" s="191" t="str">
        <f>IF(D9=T3,K9,"0")</f>
        <v>0</v>
      </c>
      <c r="U9" s="192" t="str">
        <f>IF(T9&lt;&gt;"0",(O9*T9/T28),"0")</f>
        <v>0</v>
      </c>
      <c r="V9" s="192" t="str">
        <f>IF(D9=V3,K9,"0")</f>
        <v>0</v>
      </c>
      <c r="W9" s="192" t="str">
        <f>IF(V9&lt;&gt;"0",(O9*V9/V28),"0")</f>
        <v>0</v>
      </c>
      <c r="X9" s="192" t="str">
        <f>IF(D9=X3,K9,"0")</f>
        <v>0</v>
      </c>
      <c r="Y9" s="192" t="str">
        <f>IF(X9&lt;&gt;"0",(O9*X9/X28),"0")</f>
        <v>0</v>
      </c>
      <c r="Z9" s="192" t="str">
        <f>IF(D9=Z3,K9,"0")</f>
        <v>0</v>
      </c>
      <c r="AA9" s="192" t="str">
        <f>IF(Z9&lt;&gt;"0",(O9*Z9/Z28),"0")</f>
        <v>0</v>
      </c>
      <c r="AB9" s="192" t="str">
        <f>IF(D9=AB3,K9,"0")</f>
        <v>0</v>
      </c>
      <c r="AC9" s="192" t="str">
        <f>IF(AB9&lt;&gt;"0",(O9*AB9/AB28),"0")</f>
        <v>0</v>
      </c>
      <c r="AD9" s="192" t="str">
        <f>IF(D9=AD3,K9,"0")</f>
        <v>0</v>
      </c>
      <c r="AE9" s="192" t="str">
        <f>IF(AD9&lt;&gt;"0",(O9*AD9/AD28),"0")</f>
        <v>0</v>
      </c>
      <c r="AF9" s="192" t="str">
        <f>IF(D9=AF3,K9,"0")</f>
        <v>0</v>
      </c>
      <c r="AG9" s="192" t="str">
        <f>IF(AF9&lt;&gt;"0",(O9*AF9/AF28),"0")</f>
        <v>0</v>
      </c>
      <c r="AH9" s="192" t="str">
        <f>IF(D9=AH3,K9,"0")</f>
        <v>0</v>
      </c>
      <c r="AI9" s="192" t="str">
        <f>IF(AH9&lt;&gt;"0",(O9*AH9/AH28),"0")</f>
        <v>0</v>
      </c>
      <c r="AJ9" s="192" t="str">
        <f>IF(D9=AJ3,K9,"0")</f>
        <v>0</v>
      </c>
      <c r="AK9" s="192" t="str">
        <f>IF(AJ9&lt;&gt;"0",(O9*AJ9/AJ28),"0")</f>
        <v>0</v>
      </c>
      <c r="AL9" s="192" t="str">
        <f>IF(D9=AD3,K9,"0")</f>
        <v>0</v>
      </c>
      <c r="AM9" s="192" t="str">
        <f>IF(AL9&lt;&gt;"0",(O9*AL9/AL28),"0")</f>
        <v>0</v>
      </c>
      <c r="AN9" s="192" t="str">
        <f>IF(D9=AN3,K9,"0")</f>
        <v>0</v>
      </c>
      <c r="AO9" s="192" t="str">
        <f>IF(AN9&lt;&gt;"0",(O9*AN9/AN28),"0")</f>
        <v>0</v>
      </c>
      <c r="AP9" s="192" t="str">
        <f>IF(D9=AP3,L9,"0")</f>
        <v>0</v>
      </c>
      <c r="AQ9" s="192" t="str">
        <f>IF(AP9&lt;&gt;"0",(O9*AP9/AP28),"0")</f>
        <v>0</v>
      </c>
      <c r="AR9" s="192" t="str">
        <f>IF(D9=AR3,L9,"0")</f>
        <v>0</v>
      </c>
      <c r="AS9" s="192" t="str">
        <f>IF(AR9&lt;&gt;"0",(O9*AR9/AR28),"0")</f>
        <v>0</v>
      </c>
      <c r="AT9" s="192" t="str">
        <f>IF(D9=AT3,L9,"0")</f>
        <v>0</v>
      </c>
      <c r="AU9" s="192" t="str">
        <f>IF(AT9&lt;&gt;"0",(O9*AT9/AT28),"0")</f>
        <v>0</v>
      </c>
      <c r="AV9" s="192" t="str">
        <f>IF(D9=AV3,L9,"0")</f>
        <v>0</v>
      </c>
      <c r="AW9" s="192" t="str">
        <f>IF(AV9&lt;&gt;"0",(O9*AV9/AV28),"0")</f>
        <v>0</v>
      </c>
      <c r="AX9" s="192" t="str">
        <f>IF(D9=AX3,L9,"0")</f>
        <v>0</v>
      </c>
      <c r="AY9" s="192" t="str">
        <f>IF(AX9&lt;&gt;"0",(O9*AX9/AX28),"0")</f>
        <v>0</v>
      </c>
      <c r="AZ9" s="192" t="str">
        <f>IF(D9=AZ3,L9,"0")</f>
        <v>0</v>
      </c>
      <c r="BA9" s="192" t="str">
        <f>IF(AZ9&lt;&gt;"0",(O9*AZ9/AZ28),"0")</f>
        <v>0</v>
      </c>
      <c r="BB9" s="192" t="str">
        <f>IF(D9=BB3,L9,"0")</f>
        <v>0</v>
      </c>
      <c r="BC9" s="192" t="str">
        <f>IF(BB9&lt;&gt;"0",(O9*BB9/BB28),"0")</f>
        <v>0</v>
      </c>
      <c r="BD9" s="192" t="str">
        <f>IF(D9=BD3,L9,"0")</f>
        <v>0</v>
      </c>
      <c r="BE9" s="192" t="str">
        <f>IF(BD9&lt;&gt;"0",(O9*BD9/BD28),"0")</f>
        <v>0</v>
      </c>
      <c r="BF9" s="192" t="str">
        <f>IF(D9=BF3,L9,"0")</f>
        <v>0</v>
      </c>
      <c r="BG9" s="192" t="str">
        <f>IF(BF9&lt;&gt;"0",(O9*BF9/BF28),"0")</f>
        <v>0</v>
      </c>
      <c r="BH9" s="192" t="str">
        <f>IF(D9=BH3,L9,"0")</f>
        <v>0</v>
      </c>
      <c r="BI9" s="192" t="str">
        <f>IF(BH9&lt;&gt;"0",(O9*BH9/BH28),"0")</f>
        <v>0</v>
      </c>
      <c r="BJ9" s="192" t="str">
        <f>IF(D9=BJ3,L9,"0")</f>
        <v>0</v>
      </c>
      <c r="BK9" s="192" t="str">
        <f>IF(BJ9&lt;&gt;"0",(O9*BJ9/BJ28),"0")</f>
        <v>0</v>
      </c>
      <c r="BL9" s="192" t="str">
        <f>IF(D9=BL3,L9,"0")</f>
        <v>0</v>
      </c>
      <c r="BM9" s="192" t="str">
        <f>IF(BL9&lt;&gt;"0",(O9*BL9/BL28),"0")</f>
        <v>0</v>
      </c>
      <c r="BN9" s="192" t="str">
        <f>IF(D9=BN3,L9,"0")</f>
        <v>0</v>
      </c>
      <c r="BO9" s="192" t="str">
        <f>IF(BN9&lt;&gt;"0",(O9*BN9/BN28),"0")</f>
        <v>0</v>
      </c>
      <c r="BP9" s="192" t="str">
        <f>IF(D9=BP3,L9,"0")</f>
        <v>0</v>
      </c>
      <c r="BQ9" s="192" t="str">
        <f>IF(BP9&lt;&gt;"0",(O9*BP9/BP28),"0")</f>
        <v>0</v>
      </c>
      <c r="BR9" s="192" t="str">
        <f>IF(D9=BR3,L9,"0")</f>
        <v>0</v>
      </c>
      <c r="BS9" s="192" t="str">
        <f>IF(BR9&lt;&gt;"0",(O9*BR9/BR28),"0")</f>
        <v>0</v>
      </c>
      <c r="BT9" s="192" t="str">
        <f>IF(D9=BT3,L9,"0")</f>
        <v>0</v>
      </c>
      <c r="BU9" s="192" t="str">
        <f>IF(BT9&lt;&gt;"0",(O9*BT9/BT28),"0")</f>
        <v>0</v>
      </c>
      <c r="BV9" s="192" t="str">
        <f>IF(D9=BV3,L9,"0")</f>
        <v>0</v>
      </c>
      <c r="BW9" s="192" t="str">
        <f>IF(BV9&lt;&gt;"0",(O9*BV9/BV28),"0")</f>
        <v>0</v>
      </c>
      <c r="BX9" s="192" t="str">
        <f>IF(D9=BX3,L9,"0")</f>
        <v>0</v>
      </c>
      <c r="BY9" s="192" t="str">
        <f>IF(BX9&lt;&gt;"0",(O9*BX9/BX28),"0")</f>
        <v>0</v>
      </c>
      <c r="BZ9" s="192" t="str">
        <f>IF(D9=BZ3,M9,"0")</f>
        <v>0</v>
      </c>
      <c r="CA9" s="192" t="str">
        <f>IF(BZ9&lt;&gt;"0",(O9*BZ9/BZ28),"0")</f>
        <v>0</v>
      </c>
      <c r="CB9" s="192" t="str">
        <f>IF(D9=CB3,M9,"0")</f>
        <v>0</v>
      </c>
      <c r="CC9" s="192" t="str">
        <f>IF(CB9&lt;&gt;"0",(O9*CB9/CB28),"0")</f>
        <v>0</v>
      </c>
      <c r="CD9" s="192" t="str">
        <f>IF(D9=CD3,M9,"0")</f>
        <v>0</v>
      </c>
      <c r="CE9" s="192" t="str">
        <f>IF(CD9&lt;&gt;"0",(O9*CD9/CD28),"0")</f>
        <v>0</v>
      </c>
      <c r="CF9" s="192" t="str">
        <f>IF(D9=CF3,L9,"0")</f>
        <v>0</v>
      </c>
      <c r="CG9" s="192" t="str">
        <f>IF(CF9&lt;&gt;"0",(O9*CF9/CF28),"0")</f>
        <v>0</v>
      </c>
      <c r="CH9" s="192" t="str">
        <f>IF(D9=CH3,M9,"0")</f>
        <v>0</v>
      </c>
      <c r="CI9" s="192" t="str">
        <f>IF(CH9&lt;&gt;"0",(O9*CH9/CH28),"0")</f>
        <v>0</v>
      </c>
      <c r="CJ9" s="192" t="str">
        <f>IF(D9=CJ3,M9,"0")</f>
        <v>0</v>
      </c>
      <c r="CK9" s="192" t="str">
        <f>IF(CJ9&lt;&gt;"0",(O9*CJ9/CJ28),"0")</f>
        <v>0</v>
      </c>
      <c r="CL9" s="192" t="str">
        <f>IF(D9=CL3,M9,"0")</f>
        <v>0</v>
      </c>
      <c r="CM9" s="192" t="str">
        <f>IF(CL9&lt;&gt;"0",(O9*CL9/CL28),"0")</f>
        <v>0</v>
      </c>
      <c r="CN9" s="192" t="str">
        <f>IF(D9=CN3,M9,"0")</f>
        <v>0</v>
      </c>
      <c r="CO9" s="192" t="str">
        <f>IF(CN9&lt;&gt;"0",(O9*CN9/CN28),"0")</f>
        <v>0</v>
      </c>
      <c r="CP9" s="192" t="str">
        <f>IF(D9=CP3,M9,"0")</f>
        <v>0</v>
      </c>
      <c r="CQ9" s="192" t="str">
        <f>IF(CP9&lt;&gt;"0",(O9*CP9/CP28),"0")</f>
        <v>0</v>
      </c>
      <c r="CR9" s="192" t="str">
        <f>IF(D9=CR3,M9,"0")</f>
        <v>0</v>
      </c>
      <c r="CS9" s="192" t="str">
        <f>IF(CR9&lt;&gt;"0",(O9*CR9/CR28),"0")</f>
        <v>0</v>
      </c>
      <c r="CT9" s="192" t="str">
        <f>IF(D9=CT3,N9,"0")</f>
        <v>0</v>
      </c>
      <c r="CU9" s="192" t="str">
        <f>IF(CT9&lt;&gt;"0",(O9*CT9/CT28),"0")</f>
        <v>0</v>
      </c>
      <c r="CV9" s="192" t="str">
        <f>IF(D9=CV3,N9,"0")</f>
        <v>0</v>
      </c>
      <c r="CW9" s="192" t="str">
        <f>IF(CV9&lt;&gt;"0",(O9*CV9/CV28),"0")</f>
        <v>0</v>
      </c>
      <c r="CX9" s="192" t="str">
        <f>IF(D9=CX3,N9,"0")</f>
        <v>0</v>
      </c>
      <c r="CY9" s="192" t="str">
        <f>IF(CX9&lt;&gt;"0",(O9*CX9/CX28),"0")</f>
        <v>0</v>
      </c>
      <c r="CZ9" s="192" t="str">
        <f>IF(D9=CZ3,N9,"0")</f>
        <v>0</v>
      </c>
      <c r="DA9" s="192" t="str">
        <f>IF(CZ9&lt;&gt;"0",(O9*CZ9/CZ28),"0")</f>
        <v>0</v>
      </c>
      <c r="DB9" s="192" t="str">
        <f>IF(D9=DB3,N9,"0")</f>
        <v>0</v>
      </c>
      <c r="DC9" s="192" t="str">
        <f>IF(DB9&lt;&gt;"0",(O9*DB9/DB28),"0")</f>
        <v>0</v>
      </c>
      <c r="DD9" s="192" t="str">
        <f>IF(D9=DD3,N9,"0")</f>
        <v>0</v>
      </c>
      <c r="DE9" s="192" t="str">
        <f>IF(DD9&lt;&gt;"0",(O9*DD9/DD28),"0")</f>
        <v>0</v>
      </c>
    </row>
    <row r="10" spans="2:109">
      <c r="B10" s="175">
        <v>7</v>
      </c>
      <c r="C10" s="63" t="str">
        <f>'3. Scénario'!I15</f>
        <v>C1</v>
      </c>
      <c r="D10" s="63" t="str">
        <f>'3. Scénario'!J15</f>
        <v>AC112</v>
      </c>
      <c r="E10" s="63" t="str">
        <f>'3. Scénario'!K15</f>
        <v>Collecter les données nécessaires à l’intervention</v>
      </c>
      <c r="F10" s="176" t="str">
        <f>'3. Scénario'!L15</f>
        <v>La collecte des informations nécessaires à l’intervention est complète et exploitable</v>
      </c>
      <c r="G10" s="186"/>
      <c r="H10" s="38" t="s">
        <v>257</v>
      </c>
      <c r="I10" s="38"/>
      <c r="J10" s="83"/>
      <c r="K10" s="187">
        <f>'3. Scénario'!N15</f>
        <v>0.15</v>
      </c>
      <c r="L10" s="188">
        <f>'3. Scénario'!O15</f>
        <v>0</v>
      </c>
      <c r="M10" s="188">
        <f>'3. Scénario'!P15</f>
        <v>0</v>
      </c>
      <c r="N10" s="188">
        <f>'3. Scénario'!Q15</f>
        <v>0</v>
      </c>
      <c r="O10" s="189">
        <f t="shared" ref="O10:O27" si="5">IF(G10&lt;&gt;"",1,0)+IF(H10&lt;&gt;"",2,0)+IF(I10&lt;&gt;"",3,0)+IF(J10&lt;&gt;"",4,0)</f>
        <v>2</v>
      </c>
      <c r="P10" s="189">
        <f t="shared" ref="P10:P27" si="6">K10*O10</f>
        <v>0.3</v>
      </c>
      <c r="Q10" s="189">
        <f t="shared" ref="Q10:Q27" si="7">L10*O10</f>
        <v>0</v>
      </c>
      <c r="R10" s="189">
        <f t="shared" ref="R10:R27" si="8">M10*O10</f>
        <v>0</v>
      </c>
      <c r="S10" s="190">
        <f t="shared" ref="S10:S27" si="9">N10*O10</f>
        <v>0</v>
      </c>
      <c r="T10" s="191" t="str">
        <f>IF(D10=T3,K10,"0")</f>
        <v>0</v>
      </c>
      <c r="U10" s="192" t="str">
        <f>IF(T10&lt;&gt;"0",(O10*T10/T28),"0")</f>
        <v>0</v>
      </c>
      <c r="V10" s="192">
        <f>IF(D10=V3,K10,"0")</f>
        <v>0.15</v>
      </c>
      <c r="W10" s="192">
        <f>IF(V10&lt;&gt;"0",(O10*V10/V28),"0")</f>
        <v>1.2</v>
      </c>
      <c r="X10" s="192" t="str">
        <f>IF(D10=X3,K10,"0")</f>
        <v>0</v>
      </c>
      <c r="Y10" s="192" t="str">
        <f>IF(X10&lt;&gt;"0",(O10*X10/X28),"0")</f>
        <v>0</v>
      </c>
      <c r="Z10" s="192" t="str">
        <f>IF(D10=Z3,K10,"0")</f>
        <v>0</v>
      </c>
      <c r="AA10" s="192" t="str">
        <f>IF(Z10&lt;&gt;"0",(O10*Z10/Z28),"0")</f>
        <v>0</v>
      </c>
      <c r="AB10" s="192" t="str">
        <f>IF(D10=AB3,K10,"0")</f>
        <v>0</v>
      </c>
      <c r="AC10" s="192" t="str">
        <f>IF(AB10&lt;&gt;"0",(O10*AB10/AB28),"0")</f>
        <v>0</v>
      </c>
      <c r="AD10" s="192" t="str">
        <f>IF(D10=AD3,K10,"0")</f>
        <v>0</v>
      </c>
      <c r="AE10" s="192" t="str">
        <f>IF(AD10&lt;&gt;"0",(O10*AD10/AD28),"0")</f>
        <v>0</v>
      </c>
      <c r="AF10" s="192" t="str">
        <f>IF(D10=AF3,K10,"0")</f>
        <v>0</v>
      </c>
      <c r="AG10" s="192" t="str">
        <f>IF(AF10&lt;&gt;"0",(O10*AF10/AF28),"0")</f>
        <v>0</v>
      </c>
      <c r="AH10" s="192" t="str">
        <f>IF(D10=AH3,K10,"0")</f>
        <v>0</v>
      </c>
      <c r="AI10" s="192" t="str">
        <f>IF(AH10&lt;&gt;"0",(O10*AH10/AH28),"0")</f>
        <v>0</v>
      </c>
      <c r="AJ10" s="192" t="str">
        <f>IF(D10=AJ3,K10,"0")</f>
        <v>0</v>
      </c>
      <c r="AK10" s="192" t="str">
        <f>IF(AJ10&lt;&gt;"0",(O10*AJ10/AJ28),"0")</f>
        <v>0</v>
      </c>
      <c r="AL10" s="192" t="str">
        <f>IF(D10=AD3,K10,"0")</f>
        <v>0</v>
      </c>
      <c r="AM10" s="192" t="str">
        <f>IF(AL10&lt;&gt;"0",(O10*AL10/AL28),"0")</f>
        <v>0</v>
      </c>
      <c r="AN10" s="192" t="str">
        <f>IF(D10=AN3,K10,"0")</f>
        <v>0</v>
      </c>
      <c r="AO10" s="192" t="str">
        <f>IF(AN10&lt;&gt;"0",(O10*AN10/AN28),"0")</f>
        <v>0</v>
      </c>
      <c r="AP10" s="192" t="str">
        <f>IF(D10=AP3,L10,"0")</f>
        <v>0</v>
      </c>
      <c r="AQ10" s="192" t="str">
        <f>IF(AP10&lt;&gt;"0",(O10*AP10/AP28),"0")</f>
        <v>0</v>
      </c>
      <c r="AR10" s="192" t="str">
        <f>IF(D10=AR3,L10,"0")</f>
        <v>0</v>
      </c>
      <c r="AS10" s="192" t="str">
        <f>IF(AR10&lt;&gt;"0",(O10*AR10/AR28),"0")</f>
        <v>0</v>
      </c>
      <c r="AT10" s="192" t="str">
        <f>IF(D10=AT3,L10,"0")</f>
        <v>0</v>
      </c>
      <c r="AU10" s="192" t="str">
        <f>IF(AT10&lt;&gt;"0",(O10*AT10/AT28),"0")</f>
        <v>0</v>
      </c>
      <c r="AV10" s="192" t="str">
        <f>IF(D10=AV3,L10,"0")</f>
        <v>0</v>
      </c>
      <c r="AW10" s="192" t="str">
        <f>IF(AV10&lt;&gt;"0",(O10*AV10/AV28),"0")</f>
        <v>0</v>
      </c>
      <c r="AX10" s="192" t="str">
        <f>IF(D10=AX3,L10,"0")</f>
        <v>0</v>
      </c>
      <c r="AY10" s="192" t="str">
        <f>IF(AX10&lt;&gt;"0",(O10*AX10/AX28),"0")</f>
        <v>0</v>
      </c>
      <c r="AZ10" s="192" t="str">
        <f>IF(D10=AZ3,L10,"0")</f>
        <v>0</v>
      </c>
      <c r="BA10" s="192" t="str">
        <f>IF(AZ10&lt;&gt;"0",(O10*AZ10/AZ28),"0")</f>
        <v>0</v>
      </c>
      <c r="BB10" s="192" t="str">
        <f>IF(D10=BB3,L10,"0")</f>
        <v>0</v>
      </c>
      <c r="BC10" s="192" t="str">
        <f>IF(BB10&lt;&gt;"0",(O10*BB10/BB28),"0")</f>
        <v>0</v>
      </c>
      <c r="BD10" s="192" t="str">
        <f>IF(D10=BD3,L10,"0")</f>
        <v>0</v>
      </c>
      <c r="BE10" s="192" t="str">
        <f>IF(BD10&lt;&gt;"0",(O10*BD10/BD28),"0")</f>
        <v>0</v>
      </c>
      <c r="BF10" s="192" t="str">
        <f>IF(D10=BF3,L10,"0")</f>
        <v>0</v>
      </c>
      <c r="BG10" s="192" t="str">
        <f>IF(BF10&lt;&gt;"0",(O10*BF10/BF28),"0")</f>
        <v>0</v>
      </c>
      <c r="BH10" s="192" t="str">
        <f>IF(D10=BH3,L10,"0")</f>
        <v>0</v>
      </c>
      <c r="BI10" s="192" t="str">
        <f>IF(BH10&lt;&gt;"0",(O10*BH10/BH28),"0")</f>
        <v>0</v>
      </c>
      <c r="BJ10" s="192" t="str">
        <f>IF(D10=BJ3,L10,"0")</f>
        <v>0</v>
      </c>
      <c r="BK10" s="192" t="str">
        <f>IF(BJ10&lt;&gt;"0",(O10*BJ10/BJ28),"0")</f>
        <v>0</v>
      </c>
      <c r="BL10" s="192" t="str">
        <f>IF(D10=BL3,L10,"0")</f>
        <v>0</v>
      </c>
      <c r="BM10" s="192" t="str">
        <f>IF(BL10&lt;&gt;"0",(O10*BL10/BL28),"0")</f>
        <v>0</v>
      </c>
      <c r="BN10" s="192" t="str">
        <f>IF(D10=BN3,L10,"0")</f>
        <v>0</v>
      </c>
      <c r="BO10" s="192" t="str">
        <f>IF(BN10&lt;&gt;"0",(O10*BN10/BN28),"0")</f>
        <v>0</v>
      </c>
      <c r="BP10" s="192" t="str">
        <f>IF(D10=BP3,L10,"0")</f>
        <v>0</v>
      </c>
      <c r="BQ10" s="192" t="str">
        <f>IF(BP10&lt;&gt;"0",(O10*BP10/BP28),"0")</f>
        <v>0</v>
      </c>
      <c r="BR10" s="192" t="str">
        <f>IF(D10=BR3,L10,"0")</f>
        <v>0</v>
      </c>
      <c r="BS10" s="192" t="str">
        <f>IF(BR10&lt;&gt;"0",(O10*BR10/BR28),"0")</f>
        <v>0</v>
      </c>
      <c r="BT10" s="192" t="str">
        <f>IF(D10=BT3,L10,"0")</f>
        <v>0</v>
      </c>
      <c r="BU10" s="192" t="str">
        <f>IF(BT10&lt;&gt;"0",(O10*BT10/BT28),"0")</f>
        <v>0</v>
      </c>
      <c r="BV10" s="192" t="str">
        <f>IF(D10=BV3,L10,"0")</f>
        <v>0</v>
      </c>
      <c r="BW10" s="192" t="str">
        <f>IF(BV10&lt;&gt;"0",(O10*BV10/BV28),"0")</f>
        <v>0</v>
      </c>
      <c r="BX10" s="192" t="str">
        <f>IF(D10=BX3,L10,"0")</f>
        <v>0</v>
      </c>
      <c r="BY10" s="192" t="str">
        <f>IF(BX10&lt;&gt;"0",(O10*BX10/BX28),"0")</f>
        <v>0</v>
      </c>
      <c r="BZ10" s="192" t="str">
        <f>IF(D10=BZ3,M10,"0")</f>
        <v>0</v>
      </c>
      <c r="CA10" s="192" t="str">
        <f>IF(BZ10&lt;&gt;"0",(O10*BZ10/BZ28),"0")</f>
        <v>0</v>
      </c>
      <c r="CB10" s="192" t="str">
        <f>IF(D10=CB3,M10,"0")</f>
        <v>0</v>
      </c>
      <c r="CC10" s="192" t="str">
        <f>IF(CB10&lt;&gt;"0",(O10*CB10/CB28),"0")</f>
        <v>0</v>
      </c>
      <c r="CD10" s="192" t="str">
        <f>IF(D10=CD3,M10,"0")</f>
        <v>0</v>
      </c>
      <c r="CE10" s="192" t="str">
        <f>IF(CD10&lt;&gt;"0",(O10*CD10/CD28),"0")</f>
        <v>0</v>
      </c>
      <c r="CF10" s="192" t="str">
        <f>IF(D10=CF3,L10,"0")</f>
        <v>0</v>
      </c>
      <c r="CG10" s="192" t="str">
        <f>IF(CF10&lt;&gt;"0",(O10*CF10/CF28),"0")</f>
        <v>0</v>
      </c>
      <c r="CH10" s="192" t="str">
        <f>IF(D10=CH3,M10,"0")</f>
        <v>0</v>
      </c>
      <c r="CI10" s="192" t="str">
        <f>IF(CH10&lt;&gt;"0",(O10*CH10/CH28),"0")</f>
        <v>0</v>
      </c>
      <c r="CJ10" s="192" t="str">
        <f>IF(D10=CJ3,M10,"0")</f>
        <v>0</v>
      </c>
      <c r="CK10" s="192" t="str">
        <f>IF(CJ10&lt;&gt;"0",(O10*CJ10/CJ28),"0")</f>
        <v>0</v>
      </c>
      <c r="CL10" s="192" t="str">
        <f>IF(D10=CL3,M10,"0")</f>
        <v>0</v>
      </c>
      <c r="CM10" s="192" t="str">
        <f>IF(CL10&lt;&gt;"0",(O10*CL10/CL28),"0")</f>
        <v>0</v>
      </c>
      <c r="CN10" s="192" t="str">
        <f>IF(D10=CN3,M10,"0")</f>
        <v>0</v>
      </c>
      <c r="CO10" s="192" t="str">
        <f>IF(CN10&lt;&gt;"0",(O10*CN10/CN28),"0")</f>
        <v>0</v>
      </c>
      <c r="CP10" s="192" t="str">
        <f>IF(D10=CP3,M10,"0")</f>
        <v>0</v>
      </c>
      <c r="CQ10" s="192" t="str">
        <f>IF(CP10&lt;&gt;"0",(O10*CP10/CP28),"0")</f>
        <v>0</v>
      </c>
      <c r="CR10" s="192" t="str">
        <f>IF(D10=CR3,M10,"0")</f>
        <v>0</v>
      </c>
      <c r="CS10" s="192" t="str">
        <f>IF(CR10&lt;&gt;"0",(O10*CR10/CR28),"0")</f>
        <v>0</v>
      </c>
      <c r="CT10" s="192" t="str">
        <f>IF(D10=CT3,N10,"0")</f>
        <v>0</v>
      </c>
      <c r="CU10" s="192" t="str">
        <f>IF(CT10&lt;&gt;"0",(O10*CT10/CT28),"0")</f>
        <v>0</v>
      </c>
      <c r="CV10" s="192" t="str">
        <f>IF(D10=CV3,N10,"0")</f>
        <v>0</v>
      </c>
      <c r="CW10" s="192" t="str">
        <f>IF(CV10&lt;&gt;"0",(O10*CV10/CV28),"0")</f>
        <v>0</v>
      </c>
      <c r="CX10" s="192" t="str">
        <f>IF(D10=CX3,N10,"0")</f>
        <v>0</v>
      </c>
      <c r="CY10" s="192" t="str">
        <f>IF(CX10&lt;&gt;"0",(O10*CX10/CX28),"0")</f>
        <v>0</v>
      </c>
      <c r="CZ10" s="192" t="str">
        <f>IF(D10=CZ3,N10,"0")</f>
        <v>0</v>
      </c>
      <c r="DA10" s="192" t="str">
        <f>IF(CZ10&lt;&gt;"0",(O10*CZ10/CZ28),"0")</f>
        <v>0</v>
      </c>
      <c r="DB10" s="192" t="str">
        <f>IF(D10=DB3,N10,"0")</f>
        <v>0</v>
      </c>
      <c r="DC10" s="192" t="str">
        <f>IF(DB10&lt;&gt;"0",(O10*DB10/DB28),"0")</f>
        <v>0</v>
      </c>
      <c r="DD10" s="192" t="str">
        <f>IF(D10=DD3,N10,"0")</f>
        <v>0</v>
      </c>
      <c r="DE10" s="192" t="str">
        <f>IF(DD10&lt;&gt;"0",(O10*DD10/DD28),"0")</f>
        <v>0</v>
      </c>
    </row>
    <row r="11" spans="2:109">
      <c r="B11" s="175">
        <v>8</v>
      </c>
      <c r="C11" s="63" t="str">
        <f>'3. Scénario'!I16</f>
        <v>C2</v>
      </c>
      <c r="D11" s="63" t="str">
        <f>'3. Scénario'!J16</f>
        <v>AC241</v>
      </c>
      <c r="E11" s="63" t="str">
        <f>'3. Scénario'!K16</f>
        <v>Identifier les consignes de réglage et de sécurité spécifiques au fonctionnement de l’installation</v>
      </c>
      <c r="F11" s="176" t="str">
        <f>'3. Scénario'!L16</f>
        <v>Les valeurs identifiées permettent de prévoir le réglage des appareils pour un fonctionnement conforme de l’installation</v>
      </c>
      <c r="G11" s="186"/>
      <c r="H11" s="38" t="s">
        <v>257</v>
      </c>
      <c r="I11" s="38"/>
      <c r="J11" s="83"/>
      <c r="K11" s="187">
        <f>'3. Scénario'!N16</f>
        <v>0</v>
      </c>
      <c r="L11" s="188">
        <f>'3. Scénario'!O16</f>
        <v>0.4</v>
      </c>
      <c r="M11" s="188">
        <f>'3. Scénario'!P16</f>
        <v>0</v>
      </c>
      <c r="N11" s="188">
        <f>'3. Scénario'!Q16</f>
        <v>0</v>
      </c>
      <c r="O11" s="189">
        <f t="shared" si="5"/>
        <v>2</v>
      </c>
      <c r="P11" s="189">
        <f t="shared" si="6"/>
        <v>0</v>
      </c>
      <c r="Q11" s="189">
        <f t="shared" si="7"/>
        <v>0.8</v>
      </c>
      <c r="R11" s="189">
        <f t="shared" si="8"/>
        <v>0</v>
      </c>
      <c r="S11" s="190">
        <f t="shared" si="9"/>
        <v>0</v>
      </c>
      <c r="T11" s="191" t="str">
        <f>IF(D11=T3,K11,"0")</f>
        <v>0</v>
      </c>
      <c r="U11" s="192" t="str">
        <f>IF(T11&lt;&gt;"0",(O11*T11/T28),"0")</f>
        <v>0</v>
      </c>
      <c r="V11" s="192" t="str">
        <f>IF(D11=V3,K11,"0")</f>
        <v>0</v>
      </c>
      <c r="W11" s="192" t="str">
        <f>IF(V11&lt;&gt;"0",(O11*V11/V28),"0")</f>
        <v>0</v>
      </c>
      <c r="X11" s="192" t="str">
        <f>IF(D11=X3,K11,"0")</f>
        <v>0</v>
      </c>
      <c r="Y11" s="192" t="str">
        <f>IF(X11&lt;&gt;"0",(O11*X11/X28),"0")</f>
        <v>0</v>
      </c>
      <c r="Z11" s="192" t="str">
        <f>IF(D11=Z3,K11,"0")</f>
        <v>0</v>
      </c>
      <c r="AA11" s="192">
        <f>IF(Z11&lt;&gt;0,(O11*Z11/Z28),"0")</f>
        <v>0</v>
      </c>
      <c r="AB11" s="192" t="str">
        <f>IF(D11=AB3,K11,"0")</f>
        <v>0</v>
      </c>
      <c r="AC11" s="192" t="str">
        <f>IF(AB11&lt;&gt;"0",(O11*AB11/AB28),"0")</f>
        <v>0</v>
      </c>
      <c r="AD11" s="192" t="str">
        <f>IF(D11=AD3,K11,"0")</f>
        <v>0</v>
      </c>
      <c r="AE11" s="192" t="str">
        <f>IF(AD11&lt;&gt;"0",(O11*AD11/AD28),"0")</f>
        <v>0</v>
      </c>
      <c r="AF11" s="192" t="str">
        <f>IF(D11=AF3,K11,"0")</f>
        <v>0</v>
      </c>
      <c r="AG11" s="192" t="str">
        <f>IF(AF11&lt;&gt;"0",(O11*AF11/AF28),"0")</f>
        <v>0</v>
      </c>
      <c r="AH11" s="192" t="str">
        <f>IF(D11=AH3,K11,"0")</f>
        <v>0</v>
      </c>
      <c r="AI11" s="192" t="str">
        <f>IF(AH11&lt;&gt;"0",(O11*AH11/AH28),"0")</f>
        <v>0</v>
      </c>
      <c r="AJ11" s="192" t="str">
        <f>IF(D11=AJ3,K11,"0")</f>
        <v>0</v>
      </c>
      <c r="AK11" s="192" t="str">
        <f>IF(AJ11&lt;&gt;"0",(O11*AJ11/AJ28),"0")</f>
        <v>0</v>
      </c>
      <c r="AL11" s="192" t="str">
        <f>IF(D11=AD3,K11,"0")</f>
        <v>0</v>
      </c>
      <c r="AM11" s="192" t="str">
        <f>IF(AL11&lt;&gt;"0",(O11*AL11/AL28),"0")</f>
        <v>0</v>
      </c>
      <c r="AN11" s="192" t="str">
        <f>IF(D11=AN3,K11,"0")</f>
        <v>0</v>
      </c>
      <c r="AO11" s="192" t="str">
        <f>IF(AN11&lt;&gt;"0",(O11*AN11/AN28),"0")</f>
        <v>0</v>
      </c>
      <c r="AP11" s="192" t="str">
        <f>IF(D11=AP3,L11,"0")</f>
        <v>0</v>
      </c>
      <c r="AQ11" s="192" t="str">
        <f>IF(AP11&lt;&gt;"0",(O11*AP11/AP28),"0")</f>
        <v>0</v>
      </c>
      <c r="AR11" s="192" t="str">
        <f>IF(D11=AR3,L11,"0")</f>
        <v>0</v>
      </c>
      <c r="AS11" s="192" t="str">
        <f>IF(AR11&lt;&gt;"0",(O11*AR11/AR28),"0")</f>
        <v>0</v>
      </c>
      <c r="AT11" s="192" t="str">
        <f>IF(D11=AT3,L11,"0")</f>
        <v>0</v>
      </c>
      <c r="AU11" s="192" t="str">
        <f>IF(AT11&lt;&gt;"0",(O11*AT11/AT28),"0")</f>
        <v>0</v>
      </c>
      <c r="AV11" s="192" t="str">
        <f>IF(D11=AV3,L11,"0")</f>
        <v>0</v>
      </c>
      <c r="AW11" s="192" t="str">
        <f>IF(AV11&lt;&gt;"0",(O11*AV11/AV28),"0")</f>
        <v>0</v>
      </c>
      <c r="AX11" s="192" t="str">
        <f>IF(D11=AX3,L11,"0")</f>
        <v>0</v>
      </c>
      <c r="AY11" s="192" t="str">
        <f>IF(AX11&lt;&gt;"0",(O11*AX11/AX28),"0")</f>
        <v>0</v>
      </c>
      <c r="AZ11" s="192" t="str">
        <f>IF(D11=AZ3,L11,"0")</f>
        <v>0</v>
      </c>
      <c r="BA11" s="192" t="str">
        <f>IF(AZ11&lt;&gt;"0",(O11*AZ11/AZ28),"0")</f>
        <v>0</v>
      </c>
      <c r="BB11" s="192" t="str">
        <f>IF(D11=BB3,L11,"0")</f>
        <v>0</v>
      </c>
      <c r="BC11" s="192" t="str">
        <f>IF(BB11&lt;&gt;"0",(O11*BB11/BB28),"0")</f>
        <v>0</v>
      </c>
      <c r="BD11" s="192" t="str">
        <f>IF(D11=BD3,L11,"0")</f>
        <v>0</v>
      </c>
      <c r="BE11" s="192" t="str">
        <f>IF(BD11&lt;&gt;"0",(O11*BD11/BD28),"0")</f>
        <v>0</v>
      </c>
      <c r="BF11" s="192">
        <f>IF(D11=BF3,L11,"0")</f>
        <v>0.4</v>
      </c>
      <c r="BG11" s="192">
        <f>IF(BF11&lt;&gt;"0",(O11*BF11/BF28),"0")</f>
        <v>2</v>
      </c>
      <c r="BH11" s="192" t="str">
        <f>IF(D11=BH3,L11,"0")</f>
        <v>0</v>
      </c>
      <c r="BI11" s="192" t="str">
        <f>IF(BH11&lt;&gt;"0",(O11*BH11/BH28),"0")</f>
        <v>0</v>
      </c>
      <c r="BJ11" s="192" t="str">
        <f>IF(D11=BJ3,L11,"0")</f>
        <v>0</v>
      </c>
      <c r="BK11" s="192" t="str">
        <f>IF(BJ11&lt;&gt;"0",(O11*BJ11/BJ28),"0")</f>
        <v>0</v>
      </c>
      <c r="BL11" s="192" t="str">
        <f>IF(D11=BL3,L11,"0")</f>
        <v>0</v>
      </c>
      <c r="BM11" s="192" t="str">
        <f>IF(BL11&lt;&gt;"0",(O11*BL11/BL28),"0")</f>
        <v>0</v>
      </c>
      <c r="BN11" s="192" t="str">
        <f>IF(D11=BN3,L11,"0")</f>
        <v>0</v>
      </c>
      <c r="BO11" s="192" t="str">
        <f>IF(BN11&lt;&gt;"0",(O11*BN11/BN28),"0")</f>
        <v>0</v>
      </c>
      <c r="BP11" s="192" t="str">
        <f>IF(D11=BP3,L11,"0")</f>
        <v>0</v>
      </c>
      <c r="BQ11" s="192" t="str">
        <f>IF(BP11&lt;&gt;"0",(O11*BP11/BP28),"0")</f>
        <v>0</v>
      </c>
      <c r="BR11" s="192" t="str">
        <f>IF(D11=BR3,L11,"0")</f>
        <v>0</v>
      </c>
      <c r="BS11" s="192" t="str">
        <f>IF(BR11&lt;&gt;"0",(O11*BR11/BR28),"0")</f>
        <v>0</v>
      </c>
      <c r="BT11" s="192" t="str">
        <f>IF(D11=BT3,L11,"0")</f>
        <v>0</v>
      </c>
      <c r="BU11" s="192" t="str">
        <f>IF(BT11&lt;&gt;"0",(O11*BT11/BT28),"0")</f>
        <v>0</v>
      </c>
      <c r="BV11" s="192" t="str">
        <f>IF(D11=BV3,L11,"0")</f>
        <v>0</v>
      </c>
      <c r="BW11" s="192" t="str">
        <f>IF(BV11&lt;&gt;"0",(O11*BV11/BV28),"0")</f>
        <v>0</v>
      </c>
      <c r="BX11" s="192" t="str">
        <f>IF(D11=BX3,L11,"0")</f>
        <v>0</v>
      </c>
      <c r="BY11" s="192" t="str">
        <f>IF(BX11&lt;&gt;"0",(O11*BX11/BX28),"0")</f>
        <v>0</v>
      </c>
      <c r="BZ11" s="192" t="str">
        <f>IF(D11=BZ3,M11,"0")</f>
        <v>0</v>
      </c>
      <c r="CA11" s="192" t="str">
        <f>IF(BZ11&lt;&gt;"0",(O11*BZ11/BZ28),"0")</f>
        <v>0</v>
      </c>
      <c r="CB11" s="192" t="str">
        <f>IF(D11=CB3,M11,"0")</f>
        <v>0</v>
      </c>
      <c r="CC11" s="192" t="str">
        <f>IF(CB11&lt;&gt;"0",(O11*CB11/CB28),"0")</f>
        <v>0</v>
      </c>
      <c r="CD11" s="192" t="str">
        <f>IF(D11=CD3,M11,"0")</f>
        <v>0</v>
      </c>
      <c r="CE11" s="192" t="str">
        <f>IF(CD11&lt;&gt;"0",(O11*CD11/CD28),"0")</f>
        <v>0</v>
      </c>
      <c r="CF11" s="192" t="str">
        <f>IF(D11=CF3,L11,"0")</f>
        <v>0</v>
      </c>
      <c r="CG11" s="192" t="str">
        <f>IF(CF11&lt;&gt;"0",(O11*CF11/CF28),"0")</f>
        <v>0</v>
      </c>
      <c r="CH11" s="192" t="str">
        <f>IF(D11=CH3,M11,"0")</f>
        <v>0</v>
      </c>
      <c r="CI11" s="192" t="str">
        <f>IF(CH11&lt;&gt;"0",(O11*CH11/CH28),"0")</f>
        <v>0</v>
      </c>
      <c r="CJ11" s="192" t="str">
        <f>IF(D11=CJ3,M11,"0")</f>
        <v>0</v>
      </c>
      <c r="CK11" s="192" t="str">
        <f>IF(CJ11&lt;&gt;"0",(O11*CJ11/CJ28),"0")</f>
        <v>0</v>
      </c>
      <c r="CL11" s="192" t="str">
        <f>IF(D11=CL3,M11,"0")</f>
        <v>0</v>
      </c>
      <c r="CM11" s="192" t="str">
        <f>IF(CL11&lt;&gt;"0",(O11*CL11/CL28),"0")</f>
        <v>0</v>
      </c>
      <c r="CN11" s="192" t="str">
        <f>IF(D11=CN3,M11,"0")</f>
        <v>0</v>
      </c>
      <c r="CO11" s="192" t="str">
        <f>IF(CN11&lt;&gt;"0",(O11*CN11/CN28),"0")</f>
        <v>0</v>
      </c>
      <c r="CP11" s="192" t="str">
        <f>IF(D11=CP3,M11,"0")</f>
        <v>0</v>
      </c>
      <c r="CQ11" s="192" t="str">
        <f>IF(CP11&lt;&gt;"0",(O11*CP11/CP28),"0")</f>
        <v>0</v>
      </c>
      <c r="CR11" s="192" t="str">
        <f>IF(D11=CR3,M11,"0")</f>
        <v>0</v>
      </c>
      <c r="CS11" s="192" t="str">
        <f>IF(CR11&lt;&gt;"0",(O11*CR11/CR28),"0")</f>
        <v>0</v>
      </c>
      <c r="CT11" s="192" t="str">
        <f>IF(D11=CT3,N11,"0")</f>
        <v>0</v>
      </c>
      <c r="CU11" s="192" t="str">
        <f>IF(CT11&lt;&gt;"0",(O11*CT11/CT28),"0")</f>
        <v>0</v>
      </c>
      <c r="CV11" s="192" t="str">
        <f>IF(D11=CV3,N11,"0")</f>
        <v>0</v>
      </c>
      <c r="CW11" s="192" t="str">
        <f>IF(CV11&lt;&gt;"0",(O11*CV11/CV28),"0")</f>
        <v>0</v>
      </c>
      <c r="CX11" s="192" t="str">
        <f>IF(D11=CX3,N11,"0")</f>
        <v>0</v>
      </c>
      <c r="CY11" s="192" t="str">
        <f>IF(CX11&lt;&gt;"0",(O11*CX11/CX28),"0")</f>
        <v>0</v>
      </c>
      <c r="CZ11" s="192" t="str">
        <f>IF(D11=CZ3,N11,"0")</f>
        <v>0</v>
      </c>
      <c r="DA11" s="192" t="str">
        <f>IF(CZ11&lt;&gt;"0",(O11*CZ11/CZ28),"0")</f>
        <v>0</v>
      </c>
      <c r="DB11" s="192" t="str">
        <f>IF(D11=DB3,N11,"0")</f>
        <v>0</v>
      </c>
      <c r="DC11" s="192" t="str">
        <f>IF(DB11&lt;&gt;"0",(O11*DB11/DB28),"0")</f>
        <v>0</v>
      </c>
      <c r="DD11" s="192" t="str">
        <f>IF(D11=DD3,N11,"0")</f>
        <v>0</v>
      </c>
      <c r="DE11" s="192" t="str">
        <f>IF(DD11&lt;&gt;"0",(O11*DD11/DD28),"0")</f>
        <v>0</v>
      </c>
    </row>
    <row r="12" spans="2:109">
      <c r="B12" s="175">
        <v>9</v>
      </c>
      <c r="C12" s="63" t="str">
        <f>'3. Scénario'!I17</f>
        <v>C3</v>
      </c>
      <c r="D12" s="63" t="str">
        <f>'3. Scénario'!J17</f>
        <v>AC334</v>
      </c>
      <c r="E12" s="63" t="str">
        <f>'3. Scénario'!K17</f>
        <v xml:space="preserve">Déterminer les équipements spécifiques (engin de manutention, échafaudage …) nécessaires à l’intervention </v>
      </c>
      <c r="F12" s="176" t="str">
        <f>'3. Scénario'!L17</f>
        <v>Les habilitations et certifications nécessaires sont identifiées</v>
      </c>
      <c r="G12" s="186"/>
      <c r="H12" s="38" t="s">
        <v>257</v>
      </c>
      <c r="I12" s="38"/>
      <c r="J12" s="83"/>
      <c r="K12" s="187">
        <f>'3. Scénario'!N17</f>
        <v>0</v>
      </c>
      <c r="L12" s="188">
        <f>'3. Scénario'!O17</f>
        <v>0</v>
      </c>
      <c r="M12" s="188">
        <f>'3. Scénario'!P17</f>
        <v>0.25</v>
      </c>
      <c r="N12" s="188">
        <f>'3. Scénario'!Q17</f>
        <v>0</v>
      </c>
      <c r="O12" s="189">
        <f t="shared" si="5"/>
        <v>2</v>
      </c>
      <c r="P12" s="189">
        <f t="shared" si="6"/>
        <v>0</v>
      </c>
      <c r="Q12" s="189">
        <f t="shared" si="7"/>
        <v>0</v>
      </c>
      <c r="R12" s="189">
        <f t="shared" si="8"/>
        <v>0.5</v>
      </c>
      <c r="S12" s="190">
        <f t="shared" si="9"/>
        <v>0</v>
      </c>
      <c r="T12" s="191" t="str">
        <f>IF(D12=T3,K12,"0")</f>
        <v>0</v>
      </c>
      <c r="U12" s="192" t="str">
        <f>IF(T12&lt;&gt;"0",(O12*T12/T28),"0")</f>
        <v>0</v>
      </c>
      <c r="V12" s="192" t="str">
        <f>IF(D12=V3,K12,"0")</f>
        <v>0</v>
      </c>
      <c r="W12" s="192" t="str">
        <f>IF(V12&lt;&gt;"0",(O12*V12/V28),"0")</f>
        <v>0</v>
      </c>
      <c r="X12" s="192" t="str">
        <f>IF(D12=X3,K12,"0")</f>
        <v>0</v>
      </c>
      <c r="Y12" s="192" t="str">
        <f>IF(X12&lt;&gt;"0",(O12*X12/X28),"0")</f>
        <v>0</v>
      </c>
      <c r="Z12" s="192" t="str">
        <f>IF(D12=Z3,K12,"0")</f>
        <v>0</v>
      </c>
      <c r="AA12" s="192" t="str">
        <f>IF(Z12&lt;&gt;"0",(O12*Z12/Z28),"0")</f>
        <v>0</v>
      </c>
      <c r="AB12" s="192" t="str">
        <f>IF(D12=AB3,K12,"0")</f>
        <v>0</v>
      </c>
      <c r="AC12" s="192" t="str">
        <f>IF(AB12&lt;&gt;"0",(O12*AB12/AB28),"0")</f>
        <v>0</v>
      </c>
      <c r="AD12" s="192" t="str">
        <f>IF(D12=AD3,K12,"0")</f>
        <v>0</v>
      </c>
      <c r="AE12" s="192" t="str">
        <f>IF(AD12&lt;&gt;"0",(O12*AD12/AD28),"0")</f>
        <v>0</v>
      </c>
      <c r="AF12" s="192" t="str">
        <f>IF(D12=AF3,K12,"0")</f>
        <v>0</v>
      </c>
      <c r="AG12" s="192" t="str">
        <f>IF(AF12&lt;&gt;"0",(O12*AF12/AF28),"0")</f>
        <v>0</v>
      </c>
      <c r="AH12" s="192" t="str">
        <f>IF(D12=AH3,K12,"0")</f>
        <v>0</v>
      </c>
      <c r="AI12" s="192" t="str">
        <f>IF(AH12&lt;&gt;"0",(O12*AH12/AH28),"0")</f>
        <v>0</v>
      </c>
      <c r="AJ12" s="192" t="str">
        <f>IF(D12=AJ3,K12,"0")</f>
        <v>0</v>
      </c>
      <c r="AK12" s="192" t="str">
        <f>IF(AJ12&lt;&gt;"0",(O12*AJ12/AJ28),"0")</f>
        <v>0</v>
      </c>
      <c r="AL12" s="192" t="str">
        <f>IF(D12=AD3,K12,"0")</f>
        <v>0</v>
      </c>
      <c r="AM12" s="192" t="str">
        <f>IF(AL12&lt;&gt;"0",(O12*AL12/AL28),"0")</f>
        <v>0</v>
      </c>
      <c r="AN12" s="192" t="str">
        <f>IF(D12=AN3,K12,"0")</f>
        <v>0</v>
      </c>
      <c r="AO12" s="192" t="str">
        <f>IF(AN12&lt;&gt;"0",(O12*AN12/AN28),"0")</f>
        <v>0</v>
      </c>
      <c r="AP12" s="192" t="str">
        <f>IF(D12=AP3,L12,"0")</f>
        <v>0</v>
      </c>
      <c r="AQ12" s="192" t="str">
        <f>IF(AP12&lt;&gt;"0",(O12*AP12/AP28),"0")</f>
        <v>0</v>
      </c>
      <c r="AR12" s="192" t="str">
        <f>IF(D12=AR3,L12,"0")</f>
        <v>0</v>
      </c>
      <c r="AS12" s="192" t="str">
        <f>IF(AR12&lt;&gt;"0",(O12*AR12/AR28),"0")</f>
        <v>0</v>
      </c>
      <c r="AT12" s="192" t="str">
        <f>IF(D12=AT3,L12,"0")</f>
        <v>0</v>
      </c>
      <c r="AU12" s="192" t="str">
        <f>IF(AT12&lt;&gt;"0",(O12*AT12/AT28),"0")</f>
        <v>0</v>
      </c>
      <c r="AV12" s="192" t="str">
        <f>IF(D12=AV3,L12,"0")</f>
        <v>0</v>
      </c>
      <c r="AW12" s="192" t="str">
        <f>IF(AV12&lt;&gt;"0",(O12*AV12/AV28),"0")</f>
        <v>0</v>
      </c>
      <c r="AX12" s="192" t="str">
        <f>IF(D12=AX3,L12,"0")</f>
        <v>0</v>
      </c>
      <c r="AY12" s="192" t="str">
        <f>IF(AX12&lt;&gt;"0",(O12*AX12/AX28),"0")</f>
        <v>0</v>
      </c>
      <c r="AZ12" s="192" t="str">
        <f>IF(D12=AZ3,L12,"0")</f>
        <v>0</v>
      </c>
      <c r="BA12" s="192" t="str">
        <f>IF(AZ12&lt;&gt;"0",(O12*AZ12/AZ28),"0")</f>
        <v>0</v>
      </c>
      <c r="BB12" s="192" t="str">
        <f>IF(D12=BB3,L12,"0")</f>
        <v>0</v>
      </c>
      <c r="BC12" s="192" t="str">
        <f>IF(BB12&lt;&gt;"0",(O12*BB12/BB28),"0")</f>
        <v>0</v>
      </c>
      <c r="BD12" s="192" t="str">
        <f>IF(D12=BD3,L12,"0")</f>
        <v>0</v>
      </c>
      <c r="BE12" s="192" t="str">
        <f>IF(BD12&lt;&gt;"0",(O12*BD12/BD28),"0")</f>
        <v>0</v>
      </c>
      <c r="BF12" s="192" t="str">
        <f>IF(D12=BF3,L12,"0")</f>
        <v>0</v>
      </c>
      <c r="BG12" s="192" t="str">
        <f>IF(BF12&lt;&gt;"0",(O12*BF12/BF28),"0")</f>
        <v>0</v>
      </c>
      <c r="BH12" s="192" t="str">
        <f>IF(D12=BH3,L12,"0")</f>
        <v>0</v>
      </c>
      <c r="BI12" s="192" t="str">
        <f>IF(BH12&lt;&gt;"0",(O12*BH12/BH28),"0")</f>
        <v>0</v>
      </c>
      <c r="BJ12" s="192" t="str">
        <f>IF(D12=BJ3,L12,"0")</f>
        <v>0</v>
      </c>
      <c r="BK12" s="192" t="str">
        <f>IF(BJ12&lt;&gt;"0",(O12*BJ12/BJ28),"0")</f>
        <v>0</v>
      </c>
      <c r="BL12" s="192" t="str">
        <f>IF(D12=BL3,L12,"0")</f>
        <v>0</v>
      </c>
      <c r="BM12" s="192" t="str">
        <f>IF(BL12&lt;&gt;"0",(O12*BL12/BL28),"0")</f>
        <v>0</v>
      </c>
      <c r="BN12" s="192" t="str">
        <f>IF(D12=BN3,L12,"0")</f>
        <v>0</v>
      </c>
      <c r="BO12" s="192" t="str">
        <f>IF(BN12&lt;&gt;"0",(O12*BN12/BN28),"0")</f>
        <v>0</v>
      </c>
      <c r="BP12" s="192" t="str">
        <f>IF(D12=BP3,L12,"0")</f>
        <v>0</v>
      </c>
      <c r="BQ12" s="192" t="str">
        <f>IF(BP12&lt;&gt;"0",(O12*BP12/BP28),"0")</f>
        <v>0</v>
      </c>
      <c r="BR12" s="192" t="str">
        <f>IF(D12=BR3,L12,"0")</f>
        <v>0</v>
      </c>
      <c r="BS12" s="192" t="str">
        <f>IF(BR12&lt;&gt;"0",(O12*BR12/BR28),"0")</f>
        <v>0</v>
      </c>
      <c r="BT12" s="192" t="str">
        <f>IF(D12=BT3,L12,"0")</f>
        <v>0</v>
      </c>
      <c r="BU12" s="192" t="str">
        <f>IF(BT12&lt;&gt;"0",(O12*BT12/BT28),"0")</f>
        <v>0</v>
      </c>
      <c r="BV12" s="192" t="str">
        <f>IF(D12=BV3,L12,"0")</f>
        <v>0</v>
      </c>
      <c r="BW12" s="192" t="str">
        <f>IF(BV12&lt;&gt;"0",(O12*BV12/BV28),"0")</f>
        <v>0</v>
      </c>
      <c r="BX12" s="192" t="str">
        <f>IF(D12=BX3,L12,"0")</f>
        <v>0</v>
      </c>
      <c r="BY12" s="192" t="str">
        <f>IF(BX12&lt;&gt;"0",(O12*BX12/BX28),"0")</f>
        <v>0</v>
      </c>
      <c r="BZ12" s="192" t="str">
        <f>IF(D12=BZ3,M12,"0")</f>
        <v>0</v>
      </c>
      <c r="CA12" s="192" t="str">
        <f>IF(BZ12&lt;&gt;"0",(O12*BZ12/BZ28),"0")</f>
        <v>0</v>
      </c>
      <c r="CB12" s="192" t="str">
        <f>IF(D12=CB3,M12,"0")</f>
        <v>0</v>
      </c>
      <c r="CC12" s="192" t="str">
        <f>IF(CB12&lt;&gt;"0",(O12*CB12/CB28),"0")</f>
        <v>0</v>
      </c>
      <c r="CD12" s="192" t="str">
        <f>IF(D12=CD3,M12,"0")</f>
        <v>0</v>
      </c>
      <c r="CE12" s="192" t="str">
        <f>IF(CD12&lt;&gt;"0",(O12*CD12/CD28),"0")</f>
        <v>0</v>
      </c>
      <c r="CF12" s="192" t="str">
        <f>IF(D12=CF3,L12,"0")</f>
        <v>0</v>
      </c>
      <c r="CG12" s="192" t="str">
        <f>IF(CF12&lt;&gt;"0",(O12*CF12/CF28),"0")</f>
        <v>0</v>
      </c>
      <c r="CH12" s="192" t="str">
        <f>IF(D12=CH3,M12,"0")</f>
        <v>0</v>
      </c>
      <c r="CI12" s="192" t="str">
        <f>IF(CH12&lt;&gt;"0",(O12*CH12/CH28),"0")</f>
        <v>0</v>
      </c>
      <c r="CJ12" s="192" t="str">
        <f>IF(D12=CJ3,M12,"0")</f>
        <v>0</v>
      </c>
      <c r="CK12" s="192" t="str">
        <f>IF(CJ12&lt;&gt;"0",(O12*CJ12/CJ28),"0")</f>
        <v>0</v>
      </c>
      <c r="CL12" s="192" t="str">
        <f>IF(D12=CL3,M12,"0")</f>
        <v>0</v>
      </c>
      <c r="CM12" s="192" t="str">
        <f>IF(CL12&lt;&gt;"0",(O12*CL12/CL28),"0")</f>
        <v>0</v>
      </c>
      <c r="CN12" s="192" t="str">
        <f>IF(D12=CN3,M12,"0")</f>
        <v>0</v>
      </c>
      <c r="CO12" s="192" t="str">
        <f>IF(CN12&lt;&gt;"0",(O12*CN12/CN28),"0")</f>
        <v>0</v>
      </c>
      <c r="CP12" s="192" t="str">
        <f>IF(D12=CP3,M12,"0")</f>
        <v>0</v>
      </c>
      <c r="CQ12" s="192" t="str">
        <f>IF(CP12&lt;&gt;"0",(O12*CP12/CP28),"0")</f>
        <v>0</v>
      </c>
      <c r="CR12" s="192">
        <f>IF(D12=CR3,M12,"0")</f>
        <v>0.25</v>
      </c>
      <c r="CS12" s="192">
        <f>IF(CR12&lt;&gt;"0",(O12*CR12/CR28),"0")</f>
        <v>0.76923076923076916</v>
      </c>
      <c r="CT12" s="192" t="str">
        <f>IF(D12=CT3,N12,"0")</f>
        <v>0</v>
      </c>
      <c r="CU12" s="192" t="str">
        <f>IF(CT12&lt;&gt;"0",(O12*CT12/CT28),"0")</f>
        <v>0</v>
      </c>
      <c r="CV12" s="192" t="str">
        <f>IF(D12=CV3,N12,"0")</f>
        <v>0</v>
      </c>
      <c r="CW12" s="192" t="str">
        <f>IF(CV12&lt;&gt;"0",(O12*CV12/CV28),"0")</f>
        <v>0</v>
      </c>
      <c r="CX12" s="192" t="str">
        <f>IF(D12=CX3,N12,"0")</f>
        <v>0</v>
      </c>
      <c r="CY12" s="192" t="str">
        <f>IF(CX12&lt;&gt;"0",(O12*CX12/CX28),"0")</f>
        <v>0</v>
      </c>
      <c r="CZ12" s="192" t="str">
        <f>IF(D12=CZ3,N12,"0")</f>
        <v>0</v>
      </c>
      <c r="DA12" s="192" t="str">
        <f>IF(CZ12&lt;&gt;"0",(O12*CZ12/CZ28),"0")</f>
        <v>0</v>
      </c>
      <c r="DB12" s="192" t="str">
        <f>IF(D12=DB3,N12,"0")</f>
        <v>0</v>
      </c>
      <c r="DC12" s="192" t="str">
        <f>IF(DB12&lt;&gt;"0",(O12*DB12/DB28),"0")</f>
        <v>0</v>
      </c>
      <c r="DD12" s="192" t="str">
        <f>IF(D12=DD3,N12,"0")</f>
        <v>0</v>
      </c>
      <c r="DE12" s="192" t="str">
        <f>IF(DD12&lt;&gt;"0",(O12*DD12/DD28),"0")</f>
        <v>0</v>
      </c>
    </row>
    <row r="13" spans="2:109">
      <c r="B13" s="175">
        <v>10</v>
      </c>
      <c r="C13" s="63" t="str">
        <f>'3. Scénario'!I18</f>
        <v>C3</v>
      </c>
      <c r="D13" s="63" t="str">
        <f>'3. Scénario'!J18</f>
        <v>AC332</v>
      </c>
      <c r="E13" s="63" t="str">
        <f>'3. Scénario'!K18</f>
        <v xml:space="preserve">Déterminer les équipements spécifiques (engin de manutention, échafaudage …) nécessaires à l’intervention </v>
      </c>
      <c r="F13" s="176" t="str">
        <f>'3. Scénario'!L18</f>
        <v>Les équipements nécessaires à l’intervention sont listés</v>
      </c>
      <c r="G13" s="186"/>
      <c r="H13" s="38" t="s">
        <v>257</v>
      </c>
      <c r="I13" s="38"/>
      <c r="J13" s="83"/>
      <c r="K13" s="187">
        <f>'3. Scénario'!N18</f>
        <v>0</v>
      </c>
      <c r="L13" s="188">
        <f>'3. Scénario'!O18</f>
        <v>0</v>
      </c>
      <c r="M13" s="188">
        <f>'3. Scénario'!P18</f>
        <v>0.35</v>
      </c>
      <c r="N13" s="188">
        <f>'3. Scénario'!Q18</f>
        <v>0</v>
      </c>
      <c r="O13" s="189">
        <f t="shared" si="5"/>
        <v>2</v>
      </c>
      <c r="P13" s="189">
        <f t="shared" si="6"/>
        <v>0</v>
      </c>
      <c r="Q13" s="189">
        <f t="shared" si="7"/>
        <v>0</v>
      </c>
      <c r="R13" s="189">
        <f t="shared" si="8"/>
        <v>0.7</v>
      </c>
      <c r="S13" s="190">
        <f t="shared" si="9"/>
        <v>0</v>
      </c>
      <c r="T13" s="191" t="str">
        <f>IF(D13=T3,K13,"0")</f>
        <v>0</v>
      </c>
      <c r="U13" s="192" t="str">
        <f>IF(T13&lt;&gt;"0",(O13*T13/T28),"0")</f>
        <v>0</v>
      </c>
      <c r="V13" s="192" t="str">
        <f>IF(D13=V3,K13,"0")</f>
        <v>0</v>
      </c>
      <c r="W13" s="192" t="str">
        <f>IF(V13&lt;&gt;"0",(O13*V13/V28),"0")</f>
        <v>0</v>
      </c>
      <c r="X13" s="192" t="str">
        <f>IF(D13=X3,K13,"0")</f>
        <v>0</v>
      </c>
      <c r="Y13" s="192" t="str">
        <f>IF(X13&lt;&gt;"0",(O13*X13/X28),"0")</f>
        <v>0</v>
      </c>
      <c r="Z13" s="192" t="str">
        <f>IF(D13=Z3,K13,"0")</f>
        <v>0</v>
      </c>
      <c r="AA13" s="192" t="str">
        <f>IF(Z13&lt;&gt;"0",(O13*Z13/Z28),"0")</f>
        <v>0</v>
      </c>
      <c r="AB13" s="192" t="str">
        <f>IF(D13=AB3,K13,"0")</f>
        <v>0</v>
      </c>
      <c r="AC13" s="192" t="str">
        <f>IF(AB13&lt;&gt;"0",(O13*AB13/AB28),"0")</f>
        <v>0</v>
      </c>
      <c r="AD13" s="192" t="str">
        <f>IF(D13=AD3,K13,"0")</f>
        <v>0</v>
      </c>
      <c r="AE13" s="192" t="str">
        <f>IF(AD13&lt;&gt;"0",(O13*AD13/AD28),"0")</f>
        <v>0</v>
      </c>
      <c r="AF13" s="192" t="str">
        <f>IF(D13=AF3,K13,"0")</f>
        <v>0</v>
      </c>
      <c r="AG13" s="192" t="str">
        <f>IF(AF13&lt;&gt;"0",(O13*AF13/AF28),"0")</f>
        <v>0</v>
      </c>
      <c r="AH13" s="192" t="str">
        <f>IF(D13=AH3,K13,"0")</f>
        <v>0</v>
      </c>
      <c r="AI13" s="192" t="str">
        <f>IF(AH13&lt;&gt;"0",(O13*AH13/AH28),"0")</f>
        <v>0</v>
      </c>
      <c r="AJ13" s="192" t="str">
        <f>IF(D13=AJ3,K13,"0")</f>
        <v>0</v>
      </c>
      <c r="AK13" s="192" t="str">
        <f>IF(AJ13&lt;&gt;"0",(O13*AJ13/AJ28),"0")</f>
        <v>0</v>
      </c>
      <c r="AL13" s="192" t="str">
        <f>IF(D13=AD3,K13,"0")</f>
        <v>0</v>
      </c>
      <c r="AM13" s="192" t="str">
        <f>IF(AL13&lt;&gt;"0",(O13*AL13/AL28),"0")</f>
        <v>0</v>
      </c>
      <c r="AN13" s="192" t="str">
        <f>IF(D13=AN3,K13,"0")</f>
        <v>0</v>
      </c>
      <c r="AO13" s="192" t="str">
        <f>IF(AN13&lt;&gt;"0",(O13*AN13/AN28),"0")</f>
        <v>0</v>
      </c>
      <c r="AP13" s="192" t="str">
        <f>IF(D13=AP3,L13,"0")</f>
        <v>0</v>
      </c>
      <c r="AQ13" s="192" t="str">
        <f>IF(AP13&lt;&gt;"0",(O13*AP13/AP28),"0")</f>
        <v>0</v>
      </c>
      <c r="AR13" s="192" t="str">
        <f>IF(D13=AR3,L13,"0")</f>
        <v>0</v>
      </c>
      <c r="AS13" s="192" t="str">
        <f>IF(AR13&lt;&gt;"0",(O13*AR13/AR28),"0")</f>
        <v>0</v>
      </c>
      <c r="AT13" s="192" t="str">
        <f>IF(D13=AT3,L13,"0")</f>
        <v>0</v>
      </c>
      <c r="AU13" s="192" t="str">
        <f>IF(AT13&lt;&gt;"0",(O13*AT13/AT28),"0")</f>
        <v>0</v>
      </c>
      <c r="AV13" s="192" t="str">
        <f>IF(D13=AV3,L13,"0")</f>
        <v>0</v>
      </c>
      <c r="AW13" s="192" t="str">
        <f>IF(AV13&lt;&gt;"0",(O13*AV13/AV28),"0")</f>
        <v>0</v>
      </c>
      <c r="AX13" s="192" t="str">
        <f>IF(D13=AX3,L13,"0")</f>
        <v>0</v>
      </c>
      <c r="AY13" s="192" t="str">
        <f>IF(AX13&lt;&gt;"0",(O13*AX13/AX28),"0")</f>
        <v>0</v>
      </c>
      <c r="AZ13" s="192" t="str">
        <f>IF(D13=AZ3,L13,"0")</f>
        <v>0</v>
      </c>
      <c r="BA13" s="192" t="str">
        <f>IF(AZ13&lt;&gt;"0",(O13*AZ13/AZ28),"0")</f>
        <v>0</v>
      </c>
      <c r="BB13" s="192" t="str">
        <f>IF(D13=BB3,L13,"0")</f>
        <v>0</v>
      </c>
      <c r="BC13" s="192" t="str">
        <f>IF(BB13&lt;&gt;"0",(O13*BB13/BB28),"0")</f>
        <v>0</v>
      </c>
      <c r="BD13" s="192" t="str">
        <f>IF(D13=BD3,L13,"0")</f>
        <v>0</v>
      </c>
      <c r="BE13" s="192" t="str">
        <f>IF(BD13&lt;&gt;"0",(O13*BD13/BD28),"0")</f>
        <v>0</v>
      </c>
      <c r="BF13" s="192" t="str">
        <f>IF(D13=BF3,L13,"0")</f>
        <v>0</v>
      </c>
      <c r="BG13" s="192" t="str">
        <f>IF(BF13&lt;&gt;"0",(O13*BF13/BF28),"0")</f>
        <v>0</v>
      </c>
      <c r="BH13" s="192" t="str">
        <f>IF(D13=BH3,L13,"0")</f>
        <v>0</v>
      </c>
      <c r="BI13" s="192" t="str">
        <f>IF(BH13&lt;&gt;"0",(O13*BH13/BH28),"0")</f>
        <v>0</v>
      </c>
      <c r="BJ13" s="192" t="str">
        <f>IF(D13=BJ3,L13,"0")</f>
        <v>0</v>
      </c>
      <c r="BK13" s="192" t="str">
        <f>IF(BJ13&lt;&gt;"0",(O13*BJ13/BJ28),"0")</f>
        <v>0</v>
      </c>
      <c r="BL13" s="192" t="str">
        <f>IF(D13=BL3,L13,"0")</f>
        <v>0</v>
      </c>
      <c r="BM13" s="192" t="str">
        <f>IF(BL13&lt;&gt;"0",(O13*BL13/BL28),"0")</f>
        <v>0</v>
      </c>
      <c r="BN13" s="192" t="str">
        <f>IF(D13=BN3,L13,"0")</f>
        <v>0</v>
      </c>
      <c r="BO13" s="192" t="str">
        <f>IF(BN13&lt;&gt;"0",(O13*BN13/BN28),"0")</f>
        <v>0</v>
      </c>
      <c r="BP13" s="192" t="str">
        <f>IF(D13=BP3,L13,"0")</f>
        <v>0</v>
      </c>
      <c r="BQ13" s="192" t="str">
        <f>IF(BP13&lt;&gt;"0",(O13*BP13/BP28),"0")</f>
        <v>0</v>
      </c>
      <c r="BR13" s="192" t="str">
        <f>IF(D13=BR3,L13,"0")</f>
        <v>0</v>
      </c>
      <c r="BS13" s="192" t="str">
        <f>IF(BR13&lt;&gt;"0",(O13*BR13/BR28),"0")</f>
        <v>0</v>
      </c>
      <c r="BT13" s="192" t="str">
        <f>IF(D13=BT3,L13,"0")</f>
        <v>0</v>
      </c>
      <c r="BU13" s="192" t="str">
        <f>IF(BT13&lt;&gt;"0",(O13*BT13/BT28),"0")</f>
        <v>0</v>
      </c>
      <c r="BV13" s="192" t="str">
        <f>IF(D13=BV3,L13,"0")</f>
        <v>0</v>
      </c>
      <c r="BW13" s="192" t="str">
        <f>IF(BV13&lt;&gt;"0",(O13*BV13/BV28),"0")</f>
        <v>0</v>
      </c>
      <c r="BX13" s="192" t="str">
        <f>IF(D13=BX3,L13,"0")</f>
        <v>0</v>
      </c>
      <c r="BY13" s="192" t="str">
        <f>IF(BX13&lt;&gt;"0",(O13*BX13/BX28),"0")</f>
        <v>0</v>
      </c>
      <c r="BZ13" s="192" t="str">
        <f>IF(D13=BZ3,M13,"0")</f>
        <v>0</v>
      </c>
      <c r="CA13" s="192" t="str">
        <f>IF(BZ13&lt;&gt;"0",(O13*BZ13/BZ28),"0")</f>
        <v>0</v>
      </c>
      <c r="CB13" s="192" t="str">
        <f>IF(D13=CB3,M13,"0")</f>
        <v>0</v>
      </c>
      <c r="CC13" s="192" t="str">
        <f>IF(CB13&lt;&gt;"0",(O13*CB13/CB28),"0")</f>
        <v>0</v>
      </c>
      <c r="CD13" s="192" t="str">
        <f>IF(D13=CD3,M13,"0")</f>
        <v>0</v>
      </c>
      <c r="CE13" s="192" t="str">
        <f>IF(CD13&lt;&gt;"0",(O13*CD13/CD28),"0")</f>
        <v>0</v>
      </c>
      <c r="CF13" s="192" t="str">
        <f>IF(D13=CF3,L13,"0")</f>
        <v>0</v>
      </c>
      <c r="CG13" s="192" t="str">
        <f>IF(CF13&lt;&gt;"0",(O13*CF13/CF28),"0")</f>
        <v>0</v>
      </c>
      <c r="CH13" s="192" t="str">
        <f>IF(D13=CH3,M13,"0")</f>
        <v>0</v>
      </c>
      <c r="CI13" s="192" t="str">
        <f>IF(CH13&lt;&gt;"0",(O13*CH13/CH28),"0")</f>
        <v>0</v>
      </c>
      <c r="CJ13" s="192" t="str">
        <f>IF(D13=CJ3,M13,"0")</f>
        <v>0</v>
      </c>
      <c r="CK13" s="192" t="str">
        <f>IF(CJ13&lt;&gt;"0",(O13*CJ13/CJ28),"0")</f>
        <v>0</v>
      </c>
      <c r="CL13" s="192" t="str">
        <f>IF(D13=CL3,M13,"0")</f>
        <v>0</v>
      </c>
      <c r="CM13" s="192" t="str">
        <f>IF(CL13&lt;&gt;"0",(O13*CL13/CL28),"0")</f>
        <v>0</v>
      </c>
      <c r="CN13" s="192">
        <f>IF(D13=CN3,M13,"0")</f>
        <v>0.35</v>
      </c>
      <c r="CO13" s="192">
        <f>IF(CN13&lt;&gt;"0",(O13*CN13/CN28),"0")</f>
        <v>2</v>
      </c>
      <c r="CP13" s="192" t="str">
        <f>IF(D13=CP3,M13,"0")</f>
        <v>0</v>
      </c>
      <c r="CQ13" s="192" t="str">
        <f>IF(CP13&lt;&gt;"0",(O13*CP13/CP28),"0")</f>
        <v>0</v>
      </c>
      <c r="CR13" s="192" t="str">
        <f>IF(D13=CR3,M13,"0")</f>
        <v>0</v>
      </c>
      <c r="CS13" s="192" t="str">
        <f>IF(CR13&lt;&gt;"0",(O13*CR13/CR28),"0")</f>
        <v>0</v>
      </c>
      <c r="CT13" s="192" t="str">
        <f>IF(D13=CT3,N13,"0")</f>
        <v>0</v>
      </c>
      <c r="CU13" s="192" t="str">
        <f>IF(CT13&lt;&gt;"0",(O13*CT13/CT28),"0")</f>
        <v>0</v>
      </c>
      <c r="CV13" s="192" t="str">
        <f>IF(D13=CV3,N13,"0")</f>
        <v>0</v>
      </c>
      <c r="CW13" s="192" t="str">
        <f>IF(CV13&lt;&gt;"0",(O13*CV13/CV28),"0")</f>
        <v>0</v>
      </c>
      <c r="CX13" s="192" t="str">
        <f>IF(D13=CX3,N13,"0")</f>
        <v>0</v>
      </c>
      <c r="CY13" s="192" t="str">
        <f>IF(CX13&lt;&gt;"0",(O13*CX13/CX28),"0")</f>
        <v>0</v>
      </c>
      <c r="CZ13" s="192" t="str">
        <f>IF(D13=CZ3,N13,"0")</f>
        <v>0</v>
      </c>
      <c r="DA13" s="192" t="str">
        <f>IF(CZ13&lt;&gt;"0",(O13*CZ13/CZ28),"0")</f>
        <v>0</v>
      </c>
      <c r="DB13" s="192" t="str">
        <f>IF(D13=DB3,N13,"0")</f>
        <v>0</v>
      </c>
      <c r="DC13" s="192" t="str">
        <f>IF(DB13&lt;&gt;"0",(O13*DB13/DB28),"0")</f>
        <v>0</v>
      </c>
      <c r="DD13" s="192" t="str">
        <f>IF(D13=DD3,N13,"0")</f>
        <v>0</v>
      </c>
      <c r="DE13" s="192" t="str">
        <f>IF(DD13&lt;&gt;"0",(O13*DD13/DD28),"0")</f>
        <v>0</v>
      </c>
    </row>
    <row r="14" spans="2:109">
      <c r="B14" s="175">
        <v>11</v>
      </c>
      <c r="C14" s="63" t="str">
        <f>'3. Scénario'!I19</f>
        <v>C4</v>
      </c>
      <c r="D14" s="63" t="str">
        <f>'3. Scénario'!J19</f>
        <v>AC411</v>
      </c>
      <c r="E14" s="63" t="str">
        <f>'3. Scénario'!K19</f>
        <v>Organiser son poste de travail en assurant la sécurité de tous les intervenants</v>
      </c>
      <c r="F14" s="176" t="str">
        <f>'3. Scénario'!L19</f>
        <v xml:space="preserve">Les risques propres à l’intervention sont analysés </v>
      </c>
      <c r="G14" s="186"/>
      <c r="H14" s="38"/>
      <c r="I14" s="38"/>
      <c r="J14" s="83" t="s">
        <v>257</v>
      </c>
      <c r="K14" s="187">
        <f>'3. Scénario'!N19</f>
        <v>0</v>
      </c>
      <c r="L14" s="188">
        <f>'3. Scénario'!O19</f>
        <v>0</v>
      </c>
      <c r="M14" s="188">
        <f>'3. Scénario'!P19</f>
        <v>0</v>
      </c>
      <c r="N14" s="188">
        <f>'3. Scénario'!Q19</f>
        <v>0.2</v>
      </c>
      <c r="O14" s="189">
        <f t="shared" si="5"/>
        <v>4</v>
      </c>
      <c r="P14" s="189">
        <f t="shared" si="6"/>
        <v>0</v>
      </c>
      <c r="Q14" s="189">
        <f t="shared" si="7"/>
        <v>0</v>
      </c>
      <c r="R14" s="189">
        <f t="shared" si="8"/>
        <v>0</v>
      </c>
      <c r="S14" s="190">
        <f t="shared" si="9"/>
        <v>0.8</v>
      </c>
      <c r="T14" s="191" t="str">
        <f>IF(D14=T3,K14,"0")</f>
        <v>0</v>
      </c>
      <c r="U14" s="192" t="str">
        <f>IF(T14&lt;&gt;"0",(O14*T14/T28),"0")</f>
        <v>0</v>
      </c>
      <c r="V14" s="192" t="str">
        <f>IF(D14=V3,K14,"0")</f>
        <v>0</v>
      </c>
      <c r="W14" s="192" t="str">
        <f>IF(V14&lt;&gt;"0",(O14*V14/V28),"0")</f>
        <v>0</v>
      </c>
      <c r="X14" s="192" t="str">
        <f>IF(D14=X3,K14,"0")</f>
        <v>0</v>
      </c>
      <c r="Y14" s="192" t="str">
        <f>IF(X14&lt;&gt;"0",(O14*X14/X28),"0")</f>
        <v>0</v>
      </c>
      <c r="Z14" s="192" t="str">
        <f>IF(D14=Z3,K14,"0")</f>
        <v>0</v>
      </c>
      <c r="AA14" s="192" t="str">
        <f>IF(Z14&lt;&gt;"0",(O14*Z14/Z28),"0")</f>
        <v>0</v>
      </c>
      <c r="AB14" s="192" t="str">
        <f>IF(D14=AB3,K14,"0")</f>
        <v>0</v>
      </c>
      <c r="AC14" s="192" t="str">
        <f>IF(AB14&lt;&gt;"0",(O14*AB14/AB28),"0")</f>
        <v>0</v>
      </c>
      <c r="AD14" s="192" t="str">
        <f>IF(D14=AD3,K14,"0")</f>
        <v>0</v>
      </c>
      <c r="AE14" s="192" t="str">
        <f>IF(AD14&lt;&gt;"0",(O14*AD14/AD28),"0")</f>
        <v>0</v>
      </c>
      <c r="AF14" s="192" t="str">
        <f>IF(D14=AF3,K14,"0")</f>
        <v>0</v>
      </c>
      <c r="AG14" s="192" t="str">
        <f>IF(AF14&lt;&gt;"0",(O14*AF14/AF28),"0")</f>
        <v>0</v>
      </c>
      <c r="AH14" s="192" t="str">
        <f>IF(D14=AH3,K14,"0")</f>
        <v>0</v>
      </c>
      <c r="AI14" s="192" t="str">
        <f>IF(AH14&lt;&gt;"0",(O14*AH14/AH28),"0")</f>
        <v>0</v>
      </c>
      <c r="AJ14" s="192" t="str">
        <f>IF(D14=AJ3,K14,"0")</f>
        <v>0</v>
      </c>
      <c r="AK14" s="192" t="str">
        <f>IF(AJ14&lt;&gt;"0",(O14*AJ14/AJ28),"0")</f>
        <v>0</v>
      </c>
      <c r="AL14" s="192" t="str">
        <f>IF(D14=AD3,K14,"0")</f>
        <v>0</v>
      </c>
      <c r="AM14" s="192" t="str">
        <f>IF(AL14&lt;&gt;"0",(O14*AL14/AL28),"0")</f>
        <v>0</v>
      </c>
      <c r="AN14" s="192" t="str">
        <f>IF(D14=AN3,K14,"0")</f>
        <v>0</v>
      </c>
      <c r="AO14" s="192" t="str">
        <f>IF(AN14&lt;&gt;"0",(O14*AN14/AN28),"0")</f>
        <v>0</v>
      </c>
      <c r="AP14" s="192" t="str">
        <f>IF(D14=AP3,L14,"0")</f>
        <v>0</v>
      </c>
      <c r="AQ14" s="192" t="str">
        <f>IF(AP14&lt;&gt;"0",(O14*AP14/AP28),"0")</f>
        <v>0</v>
      </c>
      <c r="AR14" s="192" t="str">
        <f>IF(D14=AR3,L14,"0")</f>
        <v>0</v>
      </c>
      <c r="AS14" s="192" t="str">
        <f>IF(AR14&lt;&gt;"0",(O14*AR14/AR28),"0")</f>
        <v>0</v>
      </c>
      <c r="AT14" s="192" t="str">
        <f>IF(D14=AT3,L14,"0")</f>
        <v>0</v>
      </c>
      <c r="AU14" s="192" t="str">
        <f>IF(AT14&lt;&gt;"0",(O14*AT14/AT28),"0")</f>
        <v>0</v>
      </c>
      <c r="AV14" s="192" t="str">
        <f>IF(D14=AV3,L14,"0")</f>
        <v>0</v>
      </c>
      <c r="AW14" s="192" t="str">
        <f>IF(AV14&lt;&gt;"0",(O14*AV14/AV28),"0")</f>
        <v>0</v>
      </c>
      <c r="AX14" s="192" t="str">
        <f>IF(D14=AX3,L14,"0")</f>
        <v>0</v>
      </c>
      <c r="AY14" s="192" t="str">
        <f>IF(AX14&lt;&gt;"0",(O14*AX14/AX28),"0")</f>
        <v>0</v>
      </c>
      <c r="AZ14" s="192" t="str">
        <f>IF(D14=AZ3,L14,"0")</f>
        <v>0</v>
      </c>
      <c r="BA14" s="192" t="str">
        <f>IF(AZ14&lt;&gt;"0",(O14*AZ14/AZ28),"0")</f>
        <v>0</v>
      </c>
      <c r="BB14" s="192" t="str">
        <f>IF(D14=BB3,L14,"0")</f>
        <v>0</v>
      </c>
      <c r="BC14" s="192" t="str">
        <f>IF(BB14&lt;&gt;"0",(O14*BB14/BB28),"0")</f>
        <v>0</v>
      </c>
      <c r="BD14" s="192" t="str">
        <f>IF(D14=BD3,L14,"0")</f>
        <v>0</v>
      </c>
      <c r="BE14" s="192" t="str">
        <f>IF(BD14&lt;&gt;"0",(O14*BD14/BD28),"0")</f>
        <v>0</v>
      </c>
      <c r="BF14" s="192" t="str">
        <f>IF(D14=BF3,L14,"0")</f>
        <v>0</v>
      </c>
      <c r="BG14" s="192" t="str">
        <f>IF(BF14&lt;&gt;"0",(O14*BF14/BF28),"0")</f>
        <v>0</v>
      </c>
      <c r="BH14" s="192" t="str">
        <f>IF(D14=BH3,L14,"0")</f>
        <v>0</v>
      </c>
      <c r="BI14" s="192" t="str">
        <f>IF(BH14&lt;&gt;"0",(O14*BH14/BH28),"0")</f>
        <v>0</v>
      </c>
      <c r="BJ14" s="192" t="str">
        <f>IF(D14=BJ3,L14,"0")</f>
        <v>0</v>
      </c>
      <c r="BK14" s="192" t="str">
        <f>IF(BJ14&lt;&gt;"0",(O14*BJ14/BJ28),"0")</f>
        <v>0</v>
      </c>
      <c r="BL14" s="192" t="str">
        <f>IF(D14=BL3,L14,"0")</f>
        <v>0</v>
      </c>
      <c r="BM14" s="192" t="str">
        <f>IF(BL14&lt;&gt;"0",(O14*BL14/BL28),"0")</f>
        <v>0</v>
      </c>
      <c r="BN14" s="192" t="str">
        <f>IF(D14=BN3,L14,"0")</f>
        <v>0</v>
      </c>
      <c r="BO14" s="192" t="str">
        <f>IF(BN14&lt;&gt;"0",(O14*BN14/BN28),"0")</f>
        <v>0</v>
      </c>
      <c r="BP14" s="192" t="str">
        <f>IF(D14=BP3,L14,"0")</f>
        <v>0</v>
      </c>
      <c r="BQ14" s="192" t="str">
        <f>IF(BP14&lt;&gt;"0",(O14*BP14/BP28),"0")</f>
        <v>0</v>
      </c>
      <c r="BR14" s="192" t="str">
        <f>IF(D14=BR3,L14,"0")</f>
        <v>0</v>
      </c>
      <c r="BS14" s="192" t="str">
        <f>IF(BR14&lt;&gt;"0",(O14*BR14/BR28),"0")</f>
        <v>0</v>
      </c>
      <c r="BT14" s="192" t="str">
        <f>IF(D14=BT3,L14,"0")</f>
        <v>0</v>
      </c>
      <c r="BU14" s="192" t="str">
        <f>IF(BT14&lt;&gt;"0",(O14*BT14/BT28),"0")</f>
        <v>0</v>
      </c>
      <c r="BV14" s="192" t="str">
        <f>IF(D14=BV3,L14,"0")</f>
        <v>0</v>
      </c>
      <c r="BW14" s="192" t="str">
        <f>IF(BV14&lt;&gt;"0",(O14*BV14/BV28),"0")</f>
        <v>0</v>
      </c>
      <c r="BX14" s="192" t="str">
        <f>IF(D14=BX3,L14,"0")</f>
        <v>0</v>
      </c>
      <c r="BY14" s="192" t="str">
        <f>IF(BX14&lt;&gt;"0",(O14*BX14/BX28),"0")</f>
        <v>0</v>
      </c>
      <c r="BZ14" s="192" t="str">
        <f>IF(D14=BZ3,M14,"0")</f>
        <v>0</v>
      </c>
      <c r="CA14" s="192" t="str">
        <f>IF(BZ14&lt;&gt;"0",(O14*BZ14/BZ28),"0")</f>
        <v>0</v>
      </c>
      <c r="CB14" s="192" t="str">
        <f>IF(D14=CB3,M14,"0")</f>
        <v>0</v>
      </c>
      <c r="CC14" s="192" t="str">
        <f>IF(CB14&lt;&gt;"0",(O14*CB14/CB28),"0")</f>
        <v>0</v>
      </c>
      <c r="CD14" s="192" t="str">
        <f>IF(D14=CD3,M14,"0")</f>
        <v>0</v>
      </c>
      <c r="CE14" s="192" t="str">
        <f>IF(CD14&lt;&gt;"0",(O14*CD14/CD28),"0")</f>
        <v>0</v>
      </c>
      <c r="CF14" s="192" t="str">
        <f>IF(D14=CF3,L14,"0")</f>
        <v>0</v>
      </c>
      <c r="CG14" s="192" t="str">
        <f>IF(CF14&lt;&gt;"0",(O14*CF14/CF28),"0")</f>
        <v>0</v>
      </c>
      <c r="CH14" s="192" t="str">
        <f>IF(D14=CH3,M14,"0")</f>
        <v>0</v>
      </c>
      <c r="CI14" s="192" t="str">
        <f>IF(CH14&lt;&gt;"0",(O14*CH14/CH28),"0")</f>
        <v>0</v>
      </c>
      <c r="CJ14" s="192" t="str">
        <f>IF(D14=CJ3,M14,"0")</f>
        <v>0</v>
      </c>
      <c r="CK14" s="192" t="str">
        <f>IF(CJ14&lt;&gt;"0",(O14*CJ14/CJ28),"0")</f>
        <v>0</v>
      </c>
      <c r="CL14" s="192" t="str">
        <f>IF(D14=CL3,M14,"0")</f>
        <v>0</v>
      </c>
      <c r="CM14" s="192" t="str">
        <f>IF(CL14&lt;&gt;"0",(O14*CL14/CL28),"0")</f>
        <v>0</v>
      </c>
      <c r="CN14" s="192" t="str">
        <f>IF(D14=CN3,M14,"0")</f>
        <v>0</v>
      </c>
      <c r="CO14" s="192" t="str">
        <f>IF(CN14&lt;&gt;"0",(O14*CN14/CN28),"0")</f>
        <v>0</v>
      </c>
      <c r="CP14" s="192" t="str">
        <f>IF(D14=CP3,M14,"0")</f>
        <v>0</v>
      </c>
      <c r="CQ14" s="192" t="str">
        <f>IF(CP14&lt;&gt;"0",(O14*CP14/CP28),"0")</f>
        <v>0</v>
      </c>
      <c r="CR14" s="192" t="str">
        <f>IF(D14=CR3,M14,"0")</f>
        <v>0</v>
      </c>
      <c r="CS14" s="192" t="str">
        <f>IF(CR14&lt;&gt;"0",(O14*CR14/CR28),"0")</f>
        <v>0</v>
      </c>
      <c r="CT14" s="192">
        <f>IF(D14=CT3,N14,"0")</f>
        <v>0.2</v>
      </c>
      <c r="CU14" s="192">
        <f>IF(CT14&lt;&gt;"0",(O14*CT14/CT28),"0")</f>
        <v>4</v>
      </c>
      <c r="CV14" s="192" t="str">
        <f>IF(D14=CV3,N14,"0")</f>
        <v>0</v>
      </c>
      <c r="CW14" s="192" t="str">
        <f>IF(CV14&lt;&gt;"0",(O14*CV14/CV28),"0")</f>
        <v>0</v>
      </c>
      <c r="CX14" s="192" t="str">
        <f>IF(D14=CX3,N14,"0")</f>
        <v>0</v>
      </c>
      <c r="CY14" s="192" t="str">
        <f>IF(CX14&lt;&gt;"0",(O14*CX14/CX28),"0")</f>
        <v>0</v>
      </c>
      <c r="CZ14" s="192" t="str">
        <f>IF(D14=CZ3,N14,"0")</f>
        <v>0</v>
      </c>
      <c r="DA14" s="192" t="str">
        <f>IF(CZ14&lt;&gt;"0",(O14*CZ14/CZ28),"0")</f>
        <v>0</v>
      </c>
      <c r="DB14" s="192" t="str">
        <f>IF(D14=DB3,N14,"0")</f>
        <v>0</v>
      </c>
      <c r="DC14" s="192" t="str">
        <f>IF(DB14&lt;&gt;"0",(O14*DB14/DB28),"0")</f>
        <v>0</v>
      </c>
      <c r="DD14" s="192" t="str">
        <f>IF(D14=DD3,N14,"0")</f>
        <v>0</v>
      </c>
      <c r="DE14" s="192" t="str">
        <f>IF(DD14&lt;&gt;"0",(O14*DD14/DD28),"0")</f>
        <v>0</v>
      </c>
    </row>
    <row r="15" spans="2:109">
      <c r="B15" s="175">
        <v>12</v>
      </c>
      <c r="C15" s="63" t="str">
        <f>'3. Scénario'!I20</f>
        <v>?</v>
      </c>
      <c r="D15" s="63" t="str">
        <f>'3. Scénario'!J20</f>
        <v>?</v>
      </c>
      <c r="E15" s="63" t="str">
        <f>'3. Scénario'!K20</f>
        <v>?</v>
      </c>
      <c r="F15" s="176" t="str">
        <f>'3. Scénario'!L20</f>
        <v>?</v>
      </c>
      <c r="G15" s="186"/>
      <c r="H15" s="38"/>
      <c r="I15" s="38"/>
      <c r="J15" s="83" t="s">
        <v>257</v>
      </c>
      <c r="K15" s="187">
        <f>'3. Scénario'!N20</f>
        <v>0</v>
      </c>
      <c r="L15" s="188">
        <f>'3. Scénario'!O20</f>
        <v>0</v>
      </c>
      <c r="M15" s="188">
        <f>'3. Scénario'!P20</f>
        <v>0</v>
      </c>
      <c r="N15" s="188">
        <f>'3. Scénario'!Q20</f>
        <v>0</v>
      </c>
      <c r="O15" s="189">
        <f t="shared" si="5"/>
        <v>4</v>
      </c>
      <c r="P15" s="189">
        <f t="shared" si="6"/>
        <v>0</v>
      </c>
      <c r="Q15" s="189">
        <f t="shared" si="7"/>
        <v>0</v>
      </c>
      <c r="R15" s="189">
        <f t="shared" si="8"/>
        <v>0</v>
      </c>
      <c r="S15" s="190">
        <f t="shared" si="9"/>
        <v>0</v>
      </c>
      <c r="T15" s="191" t="str">
        <f>IF(D15=T3,K15,"0")</f>
        <v>0</v>
      </c>
      <c r="U15" s="192" t="str">
        <f>IF(T15&lt;&gt;"0",(O15*T15/T28),"0")</f>
        <v>0</v>
      </c>
      <c r="V15" s="192" t="str">
        <f>IF(D15=V3,K15,"0")</f>
        <v>0</v>
      </c>
      <c r="W15" s="192" t="str">
        <f>IF(V15&lt;&gt;"0",(O15*V15/V28),"0")</f>
        <v>0</v>
      </c>
      <c r="X15" s="192" t="str">
        <f>IF(D15=X3,K15,"0")</f>
        <v>0</v>
      </c>
      <c r="Y15" s="192" t="str">
        <f>IF(X15&lt;&gt;"0",(O15*X15/X28),"0")</f>
        <v>0</v>
      </c>
      <c r="Z15" s="192" t="str">
        <f>IF(D15=Z3,K15,"0")</f>
        <v>0</v>
      </c>
      <c r="AA15" s="192" t="str">
        <f>IF(Z15&lt;&gt;"0",(O15*Z15/Z28),"0")</f>
        <v>0</v>
      </c>
      <c r="AB15" s="192" t="str">
        <f>IF(D15=AB3,K15,"0")</f>
        <v>0</v>
      </c>
      <c r="AC15" s="192" t="str">
        <f>IF(AB15&lt;&gt;"0",(O15*AB15/AB28),"0")</f>
        <v>0</v>
      </c>
      <c r="AD15" s="192" t="str">
        <f>IF(D15=AD3,K15,"0")</f>
        <v>0</v>
      </c>
      <c r="AE15" s="192" t="str">
        <f>IF(AD15&lt;&gt;"0",(O15*AD15/AD28),"0")</f>
        <v>0</v>
      </c>
      <c r="AF15" s="192" t="str">
        <f>IF(D15=AF3,K15,"0")</f>
        <v>0</v>
      </c>
      <c r="AG15" s="192" t="str">
        <f>IF(AF15&lt;&gt;"0",(O15*AF15/AF28),"0")</f>
        <v>0</v>
      </c>
      <c r="AH15" s="192" t="str">
        <f>IF(D15=AH3,K15,"0")</f>
        <v>0</v>
      </c>
      <c r="AI15" s="192" t="str">
        <f>IF(AH15&lt;&gt;"0",(O15*AH15/AH28),"0")</f>
        <v>0</v>
      </c>
      <c r="AJ15" s="192" t="str">
        <f>IF(D15=AJ3,K15,"0")</f>
        <v>0</v>
      </c>
      <c r="AK15" s="192" t="str">
        <f>IF(AJ15&lt;&gt;"0",(O15*AJ15/AJ28),"0")</f>
        <v>0</v>
      </c>
      <c r="AL15" s="192" t="str">
        <f>IF(D15=AD3,K15,"0")</f>
        <v>0</v>
      </c>
      <c r="AM15" s="192" t="str">
        <f>IF(AL15&lt;&gt;"0",(O15*AL15/AL28),"0")</f>
        <v>0</v>
      </c>
      <c r="AN15" s="192" t="str">
        <f>IF(D15=AN3,K15,"0")</f>
        <v>0</v>
      </c>
      <c r="AO15" s="192" t="str">
        <f>IF(AN15&lt;&gt;"0",(O15*AN15/AN28),"0")</f>
        <v>0</v>
      </c>
      <c r="AP15" s="192" t="str">
        <f>IF(D15=AP3,L15,"0")</f>
        <v>0</v>
      </c>
      <c r="AQ15" s="192" t="str">
        <f>IF(AP15&lt;&gt;"0",(O15*AP15/AP28),"0")</f>
        <v>0</v>
      </c>
      <c r="AR15" s="192" t="str">
        <f>IF(D15=AR3,L15,"0")</f>
        <v>0</v>
      </c>
      <c r="AS15" s="192" t="str">
        <f>IF(AR15&lt;&gt;"0",(O15*AR15/AR28),"0")</f>
        <v>0</v>
      </c>
      <c r="AT15" s="192" t="str">
        <f>IF(D15=AT3,L15,"0")</f>
        <v>0</v>
      </c>
      <c r="AU15" s="192" t="str">
        <f>IF(AT15&lt;&gt;"0",(O15*AT15/AT28),"0")</f>
        <v>0</v>
      </c>
      <c r="AV15" s="192" t="str">
        <f>IF(D15=AV3,L15,"0")</f>
        <v>0</v>
      </c>
      <c r="AW15" s="192" t="str">
        <f>IF(AV15&lt;&gt;"0",(O15*AV15/AV28),"0")</f>
        <v>0</v>
      </c>
      <c r="AX15" s="192" t="str">
        <f>IF(D15=AX3,L15,"0")</f>
        <v>0</v>
      </c>
      <c r="AY15" s="192" t="str">
        <f>IF(AX15&lt;&gt;"0",(O15*AX15/AX28),"0")</f>
        <v>0</v>
      </c>
      <c r="AZ15" s="192" t="str">
        <f>IF(D15=AZ3,L15,"0")</f>
        <v>0</v>
      </c>
      <c r="BA15" s="192" t="str">
        <f>IF(AZ15&lt;&gt;"0",(O15*AZ15/AZ28),"0")</f>
        <v>0</v>
      </c>
      <c r="BB15" s="192" t="str">
        <f>IF(D15=BB3,L15,"0")</f>
        <v>0</v>
      </c>
      <c r="BC15" s="192" t="str">
        <f>IF(BB15&lt;&gt;"0",(O15*BB15/BB28),"0")</f>
        <v>0</v>
      </c>
      <c r="BD15" s="192" t="str">
        <f>IF(D15=BD3,L15,"0")</f>
        <v>0</v>
      </c>
      <c r="BE15" s="192" t="str">
        <f>IF(BD15&lt;&gt;"0",(O15*BD15/BD28),"0")</f>
        <v>0</v>
      </c>
      <c r="BF15" s="192" t="str">
        <f>IF(D15=BF3,L15,"0")</f>
        <v>0</v>
      </c>
      <c r="BG15" s="192" t="str">
        <f>IF(BF15&lt;&gt;"0",(O15*BF15/BF28),"0")</f>
        <v>0</v>
      </c>
      <c r="BH15" s="192" t="str">
        <f>IF(D15=BH3,L15,"0")</f>
        <v>0</v>
      </c>
      <c r="BI15" s="192" t="str">
        <f>IF(BH15&lt;&gt;"0",(O15*BH15/BH28),"0")</f>
        <v>0</v>
      </c>
      <c r="BJ15" s="192" t="str">
        <f>IF(D15=BJ3,L15,"0")</f>
        <v>0</v>
      </c>
      <c r="BK15" s="192" t="str">
        <f>IF(BJ15&lt;&gt;"0",(O15*BJ15/BJ28),"0")</f>
        <v>0</v>
      </c>
      <c r="BL15" s="192" t="str">
        <f>IF(D15=BL3,L15,"0")</f>
        <v>0</v>
      </c>
      <c r="BM15" s="192" t="str">
        <f>IF(BL15&lt;&gt;"0",(O15*BL15/BL28),"0")</f>
        <v>0</v>
      </c>
      <c r="BN15" s="192" t="str">
        <f>IF(D15=BN3,L15,"0")</f>
        <v>0</v>
      </c>
      <c r="BO15" s="192" t="str">
        <f>IF(BN15&lt;&gt;"0",(O15*BN15/BN28),"0")</f>
        <v>0</v>
      </c>
      <c r="BP15" s="192" t="str">
        <f>IF(D15=BP3,L15,"0")</f>
        <v>0</v>
      </c>
      <c r="BQ15" s="192" t="str">
        <f>IF(BP15&lt;&gt;"0",(O15*BP15/BP28),"0")</f>
        <v>0</v>
      </c>
      <c r="BR15" s="192" t="str">
        <f>IF(D15=BR3,L15,"0")</f>
        <v>0</v>
      </c>
      <c r="BS15" s="192" t="str">
        <f>IF(BR15&lt;&gt;"0",(O15*BR15/BR28),"0")</f>
        <v>0</v>
      </c>
      <c r="BT15" s="192" t="str">
        <f>IF(D15=BT3,L15,"0")</f>
        <v>0</v>
      </c>
      <c r="BU15" s="192" t="str">
        <f>IF(BT15&lt;&gt;"0",(O15*BT15/BT28),"0")</f>
        <v>0</v>
      </c>
      <c r="BV15" s="192" t="str">
        <f>IF(D15=BV3,L15,"0")</f>
        <v>0</v>
      </c>
      <c r="BW15" s="192" t="str">
        <f>IF(BV15&lt;&gt;"0",(O15*BV15/BV28),"0")</f>
        <v>0</v>
      </c>
      <c r="BX15" s="192" t="str">
        <f>IF(D15=BX3,L15,"0")</f>
        <v>0</v>
      </c>
      <c r="BY15" s="192" t="str">
        <f>IF(BX15&lt;&gt;"0",(O15*BX15/BX28),"0")</f>
        <v>0</v>
      </c>
      <c r="BZ15" s="192" t="str">
        <f>IF(D15=BZ3,M15,"0")</f>
        <v>0</v>
      </c>
      <c r="CA15" s="192" t="str">
        <f>IF(BZ15&lt;&gt;"0",(O15*BZ15/BZ28),"0")</f>
        <v>0</v>
      </c>
      <c r="CB15" s="192" t="str">
        <f>IF(D15=CB3,M15,"0")</f>
        <v>0</v>
      </c>
      <c r="CC15" s="192" t="str">
        <f>IF(CB15&lt;&gt;"0",(O15*CB15/CB28),"0")</f>
        <v>0</v>
      </c>
      <c r="CD15" s="192" t="str">
        <f>IF(D15=CD3,M15,"0")</f>
        <v>0</v>
      </c>
      <c r="CE15" s="192" t="str">
        <f>IF(CD15&lt;&gt;"0",(O15*CD15/CD28),"0")</f>
        <v>0</v>
      </c>
      <c r="CF15" s="192" t="str">
        <f>IF(D15=CF3,L15,"0")</f>
        <v>0</v>
      </c>
      <c r="CG15" s="192" t="str">
        <f>IF(CF15&lt;&gt;"0",(O15*CF15/CF28),"0")</f>
        <v>0</v>
      </c>
      <c r="CH15" s="192" t="str">
        <f>IF(D15=CH3,M15,"0")</f>
        <v>0</v>
      </c>
      <c r="CI15" s="192" t="str">
        <f>IF(CH15&lt;&gt;"0",(O15*CH15/CH28),"0")</f>
        <v>0</v>
      </c>
      <c r="CJ15" s="192" t="str">
        <f>IF(D15=CJ3,M15,"0")</f>
        <v>0</v>
      </c>
      <c r="CK15" s="192" t="str">
        <f>IF(CJ15&lt;&gt;"0",(O15*CJ15/CJ28),"0")</f>
        <v>0</v>
      </c>
      <c r="CL15" s="192" t="str">
        <f>IF(D15=CL3,M15,"0")</f>
        <v>0</v>
      </c>
      <c r="CM15" s="192" t="str">
        <f>IF(CL15&lt;&gt;"0",(O15*CL15/CL28),"0")</f>
        <v>0</v>
      </c>
      <c r="CN15" s="192" t="str">
        <f>IF(D15=CN3,M15,"0")</f>
        <v>0</v>
      </c>
      <c r="CO15" s="192" t="str">
        <f>IF(CN15&lt;&gt;"0",(O15*CN15/CN28),"0")</f>
        <v>0</v>
      </c>
      <c r="CP15" s="192" t="str">
        <f>IF(D15=CP3,M15,"0")</f>
        <v>0</v>
      </c>
      <c r="CQ15" s="192" t="str">
        <f>IF(CP15&lt;&gt;"0",(O15*CP15/CP28),"0")</f>
        <v>0</v>
      </c>
      <c r="CR15" s="192" t="str">
        <f>IF(D15=CR3,M15,"0")</f>
        <v>0</v>
      </c>
      <c r="CS15" s="192" t="str">
        <f>IF(CR15&lt;&gt;"0",(O15*CR15/CR28),"0")</f>
        <v>0</v>
      </c>
      <c r="CT15" s="192" t="str">
        <f>IF(D15=CT3,N15,"0")</f>
        <v>0</v>
      </c>
      <c r="CU15" s="192" t="str">
        <f>IF(CT15&lt;&gt;"0",(O15*CT15/CT28),"0")</f>
        <v>0</v>
      </c>
      <c r="CV15" s="192" t="str">
        <f>IF(D15=CV3,N15,"0")</f>
        <v>0</v>
      </c>
      <c r="CW15" s="192" t="str">
        <f>IF(CV15&lt;&gt;"0",(O15*CV15/CV28),"0")</f>
        <v>0</v>
      </c>
      <c r="CX15" s="192" t="str">
        <f>IF(D15=CX3,N15,"0")</f>
        <v>0</v>
      </c>
      <c r="CY15" s="192" t="str">
        <f>IF(CX15&lt;&gt;"0",(O15*CX15/CX28),"0")</f>
        <v>0</v>
      </c>
      <c r="CZ15" s="192" t="str">
        <f>IF(D15=CZ3,N15,"0")</f>
        <v>0</v>
      </c>
      <c r="DA15" s="192" t="str">
        <f>IF(CZ15&lt;&gt;"0",(O15*CZ15/CZ28),"0")</f>
        <v>0</v>
      </c>
      <c r="DB15" s="192" t="str">
        <f>IF(D15=DB3,N15,"0")</f>
        <v>0</v>
      </c>
      <c r="DC15" s="192" t="str">
        <f>IF(DB15&lt;&gt;"0",(O15*DB15/DB28),"0")</f>
        <v>0</v>
      </c>
      <c r="DD15" s="192" t="str">
        <f>IF(D15=DD3,N15,"0")</f>
        <v>0</v>
      </c>
      <c r="DE15" s="192" t="str">
        <f>IF(DD15&lt;&gt;"0",(O15*DD15/DD28),"0")</f>
        <v>0</v>
      </c>
    </row>
    <row r="16" spans="2:109">
      <c r="B16" s="175">
        <v>13</v>
      </c>
      <c r="C16" s="63" t="str">
        <f>'3. Scénario'!I24</f>
        <v>C2</v>
      </c>
      <c r="D16" s="63" t="str">
        <f>'3. Scénario'!J24</f>
        <v>AC251</v>
      </c>
      <c r="E16" s="63" t="str">
        <f>'3. Scénario'!K24</f>
        <v xml:space="preserve">Représenter tout ou partie d’une installation, manuellement ou avec un outil numérique </v>
      </c>
      <c r="F16" s="176" t="str">
        <f>'3. Scénario'!L24</f>
        <v>Les schémas fluidiques et électriques et/ou les croquis sont exploitables</v>
      </c>
      <c r="G16" s="186"/>
      <c r="H16" s="38"/>
      <c r="I16" s="38"/>
      <c r="J16" s="83" t="s">
        <v>257</v>
      </c>
      <c r="K16" s="187">
        <f>'3. Scénario'!N24</f>
        <v>0</v>
      </c>
      <c r="L16" s="188">
        <f>'3. Scénario'!O24</f>
        <v>0.2</v>
      </c>
      <c r="M16" s="188">
        <f>'3. Scénario'!P24</f>
        <v>0</v>
      </c>
      <c r="N16" s="188">
        <f>'3. Scénario'!Q24</f>
        <v>0</v>
      </c>
      <c r="O16" s="189">
        <f t="shared" si="5"/>
        <v>4</v>
      </c>
      <c r="P16" s="189">
        <f t="shared" si="6"/>
        <v>0</v>
      </c>
      <c r="Q16" s="189">
        <f t="shared" si="7"/>
        <v>0.8</v>
      </c>
      <c r="R16" s="189">
        <f t="shared" si="8"/>
        <v>0</v>
      </c>
      <c r="S16" s="190">
        <f t="shared" si="9"/>
        <v>0</v>
      </c>
      <c r="T16" s="191" t="str">
        <f>IF(D16=T3,K16,"0")</f>
        <v>0</v>
      </c>
      <c r="U16" s="192" t="str">
        <f>IF(T16&lt;&gt;"0",(O16*T16/T28),"0")</f>
        <v>0</v>
      </c>
      <c r="V16" s="192" t="str">
        <f>IF(D16=V3,K16,"0")</f>
        <v>0</v>
      </c>
      <c r="W16" s="192" t="str">
        <f>IF(V16&lt;&gt;"0",(O16*V16/V28),"0")</f>
        <v>0</v>
      </c>
      <c r="X16" s="192" t="str">
        <f>IF(D16=X3,K16,"0")</f>
        <v>0</v>
      </c>
      <c r="Y16" s="192" t="str">
        <f>IF(X16&lt;&gt;"0",(O16*X16/X28),"0")</f>
        <v>0</v>
      </c>
      <c r="Z16" s="192" t="str">
        <f>IF(D16=Z3,K16,"0")</f>
        <v>0</v>
      </c>
      <c r="AA16" s="192" t="str">
        <f>IF(Z16&lt;&gt;"0",(O16*Z16/Z28),"0")</f>
        <v>0</v>
      </c>
      <c r="AB16" s="192" t="str">
        <f>IF(D16=AB3,K16,"0")</f>
        <v>0</v>
      </c>
      <c r="AC16" s="192" t="str">
        <f>IF(AB16&lt;&gt;"0",(O16*AB16/AB28),"0")</f>
        <v>0</v>
      </c>
      <c r="AD16" s="192" t="str">
        <f>IF(D16=AD3,K16,"0")</f>
        <v>0</v>
      </c>
      <c r="AE16" s="192" t="str">
        <f>IF(AD16&lt;&gt;"0",(O16*AD16/AD28),"0")</f>
        <v>0</v>
      </c>
      <c r="AF16" s="192" t="str">
        <f>IF(D16=AF3,K16,"0")</f>
        <v>0</v>
      </c>
      <c r="AG16" s="192" t="str">
        <f>IF(AF16&lt;&gt;"0",(O16*AF16/AF28),"0")</f>
        <v>0</v>
      </c>
      <c r="AH16" s="192" t="str">
        <f>IF(D16=AH3,K16,"0")</f>
        <v>0</v>
      </c>
      <c r="AI16" s="192" t="str">
        <f>IF(AH16&lt;&gt;"0",(O16*AH16/AH28),"0")</f>
        <v>0</v>
      </c>
      <c r="AJ16" s="192" t="str">
        <f>IF(D16=AJ3,K16,"0")</f>
        <v>0</v>
      </c>
      <c r="AK16" s="192" t="str">
        <f>IF(AJ16&lt;&gt;"0",(O16*AJ16/AJ28),"0")</f>
        <v>0</v>
      </c>
      <c r="AL16" s="192" t="str">
        <f>IF(D16=AD3,K16,"0")</f>
        <v>0</v>
      </c>
      <c r="AM16" s="192" t="str">
        <f>IF(AL16&lt;&gt;"0",(O16*AL16/AL28),"0")</f>
        <v>0</v>
      </c>
      <c r="AN16" s="192" t="str">
        <f>IF(D16=AN3,K16,"0")</f>
        <v>0</v>
      </c>
      <c r="AO16" s="192" t="str">
        <f>IF(AN16&lt;&gt;"0",(O16*AN16/AN28),"0")</f>
        <v>0</v>
      </c>
      <c r="AP16" s="192" t="str">
        <f>IF(D16=AP3,L16,"0")</f>
        <v>0</v>
      </c>
      <c r="AQ16" s="192" t="str">
        <f>IF(AP16&lt;&gt;"0",(O16*AP16/AP28),"0")</f>
        <v>0</v>
      </c>
      <c r="AR16" s="192" t="str">
        <f>IF(D16=AR3,L16,"0")</f>
        <v>0</v>
      </c>
      <c r="AS16" s="192" t="str">
        <f>IF(AR16&lt;&gt;"0",(O16*AR16/AR28),"0")</f>
        <v>0</v>
      </c>
      <c r="AT16" s="192" t="str">
        <f>IF(D16=AT3,L16,"0")</f>
        <v>0</v>
      </c>
      <c r="AU16" s="192" t="str">
        <f>IF(AT16&lt;&gt;"0",(O16*AT16/AT28),"0")</f>
        <v>0</v>
      </c>
      <c r="AV16" s="192" t="str">
        <f>IF(D16=AV3,L16,"0")</f>
        <v>0</v>
      </c>
      <c r="AW16" s="192" t="str">
        <f>IF(AV16&lt;&gt;"0",(O16*AV16/AV28),"0")</f>
        <v>0</v>
      </c>
      <c r="AX16" s="192" t="str">
        <f>IF(D16=AX3,L16,"0")</f>
        <v>0</v>
      </c>
      <c r="AY16" s="192" t="str">
        <f>IF(AX16&lt;&gt;"0",(O16*AX16/AX28),"0")</f>
        <v>0</v>
      </c>
      <c r="AZ16" s="192" t="str">
        <f>IF(D16=AZ3,L16,"0")</f>
        <v>0</v>
      </c>
      <c r="BA16" s="192" t="str">
        <f>IF(AZ16&lt;&gt;"0",(O16*AZ16/AZ28),"0")</f>
        <v>0</v>
      </c>
      <c r="BB16" s="192" t="str">
        <f>IF(D16=BB3,L16,"0")</f>
        <v>0</v>
      </c>
      <c r="BC16" s="192" t="str">
        <f>IF(BB16&lt;&gt;"0",(O16*BB16/BB28),"0")</f>
        <v>0</v>
      </c>
      <c r="BD16" s="192" t="str">
        <f>IF(D16=BD3,L16,"0")</f>
        <v>0</v>
      </c>
      <c r="BE16" s="192" t="str">
        <f>IF(BD16&lt;&gt;"0",(O16*BD16/BD28),"0")</f>
        <v>0</v>
      </c>
      <c r="BF16" s="192" t="str">
        <f>IF(D16=BF3,L16,"0")</f>
        <v>0</v>
      </c>
      <c r="BG16" s="192" t="str">
        <f>IF(BF16&lt;&gt;"0",(O16*BF16/BF28),"0")</f>
        <v>0</v>
      </c>
      <c r="BH16" s="192" t="str">
        <f>IF(D16=BH3,L16,"0")</f>
        <v>0</v>
      </c>
      <c r="BI16" s="192" t="str">
        <f>IF(BH16&lt;&gt;"0",(O16*BH16/BH28),"0")</f>
        <v>0</v>
      </c>
      <c r="BJ16" s="192">
        <f>IF(D16=BJ3,L16,"0")</f>
        <v>0.2</v>
      </c>
      <c r="BK16" s="192">
        <f>IF(BJ16&lt;&gt;"0",(O16*BJ16/BJ28),"0")</f>
        <v>4</v>
      </c>
      <c r="BL16" s="192" t="str">
        <f>IF(D16=BL3,L16,"0")</f>
        <v>0</v>
      </c>
      <c r="BM16" s="192" t="str">
        <f>IF(BL16&lt;&gt;"0",(O16*BL16/BL28),"0")</f>
        <v>0</v>
      </c>
      <c r="BN16" s="192" t="str">
        <f>IF(D16=BN3,L16,"0")</f>
        <v>0</v>
      </c>
      <c r="BO16" s="192" t="str">
        <f>IF(BN16&lt;&gt;"0",(O16*BN16/BN28),"0")</f>
        <v>0</v>
      </c>
      <c r="BP16" s="192" t="str">
        <f>IF(D16=BP3,L16,"0")</f>
        <v>0</v>
      </c>
      <c r="BQ16" s="192" t="str">
        <f>IF(BP16&lt;&gt;"0",(O16*BP16/BP28),"0")</f>
        <v>0</v>
      </c>
      <c r="BR16" s="192" t="str">
        <f>IF(D16=BR3,L16,"0")</f>
        <v>0</v>
      </c>
      <c r="BS16" s="192" t="str">
        <f>IF(BR16&lt;&gt;"0",(O16*BR16/BR28),"0")</f>
        <v>0</v>
      </c>
      <c r="BT16" s="192" t="str">
        <f>IF(D16=BT3,L16,"0")</f>
        <v>0</v>
      </c>
      <c r="BU16" s="192" t="str">
        <f>IF(BT16&lt;&gt;"0",(O16*BT16/BT28),"0")</f>
        <v>0</v>
      </c>
      <c r="BV16" s="192" t="str">
        <f>IF(D16=BV3,L16,"0")</f>
        <v>0</v>
      </c>
      <c r="BW16" s="192" t="str">
        <f>IF(BV16&lt;&gt;"0",(O16*BV16/BV28),"0")</f>
        <v>0</v>
      </c>
      <c r="BX16" s="192" t="str">
        <f>IF(D16=BX3,L16,"0")</f>
        <v>0</v>
      </c>
      <c r="BY16" s="192" t="str">
        <f>IF(BX16&lt;&gt;"0",(O16*BX16/BX28),"0")</f>
        <v>0</v>
      </c>
      <c r="BZ16" s="192" t="str">
        <f>IF(D16=BZ3,M16,"0")</f>
        <v>0</v>
      </c>
      <c r="CA16" s="192" t="str">
        <f>IF(BZ16&lt;&gt;"0",(O16*BZ16/BZ28),"0")</f>
        <v>0</v>
      </c>
      <c r="CB16" s="192" t="str">
        <f>IF(D16=CB3,M16,"0")</f>
        <v>0</v>
      </c>
      <c r="CC16" s="192" t="str">
        <f>IF(CB16&lt;&gt;"0",(O16*CB16/CB28),"0")</f>
        <v>0</v>
      </c>
      <c r="CD16" s="192" t="str">
        <f>IF(D16=CD3,M16,"0")</f>
        <v>0</v>
      </c>
      <c r="CE16" s="192" t="str">
        <f>IF(CD16&lt;&gt;"0",(O16*CD16/CD28),"0")</f>
        <v>0</v>
      </c>
      <c r="CF16" s="192" t="str">
        <f>IF(D16=CF3,L16,"0")</f>
        <v>0</v>
      </c>
      <c r="CG16" s="192" t="str">
        <f>IF(CF16&lt;&gt;"0",(O16*CF16/CF28),"0")</f>
        <v>0</v>
      </c>
      <c r="CH16" s="192" t="str">
        <f>IF(D16=CH3,M16,"0")</f>
        <v>0</v>
      </c>
      <c r="CI16" s="192" t="str">
        <f>IF(CH16&lt;&gt;"0",(O16*CH16/CH28),"0")</f>
        <v>0</v>
      </c>
      <c r="CJ16" s="192" t="str">
        <f>IF(D16=CJ3,M16,"0")</f>
        <v>0</v>
      </c>
      <c r="CK16" s="192" t="str">
        <f>IF(CJ16&lt;&gt;"0",(O16*CJ16/CJ28),"0")</f>
        <v>0</v>
      </c>
      <c r="CL16" s="192" t="str">
        <f>IF(D16=CL3,M16,"0")</f>
        <v>0</v>
      </c>
      <c r="CM16" s="192" t="str">
        <f>IF(CL16&lt;&gt;"0",(O16*CL16/CL28),"0")</f>
        <v>0</v>
      </c>
      <c r="CN16" s="192" t="str">
        <f>IF(D16=CN3,M16,"0")</f>
        <v>0</v>
      </c>
      <c r="CO16" s="192" t="str">
        <f>IF(CN16&lt;&gt;"0",(O16*CN16/CN28),"0")</f>
        <v>0</v>
      </c>
      <c r="CP16" s="192" t="str">
        <f>IF(D16=CP3,M16,"0")</f>
        <v>0</v>
      </c>
      <c r="CQ16" s="192" t="str">
        <f>IF(CP16&lt;&gt;"0",(O16*CP16/CP28),"0")</f>
        <v>0</v>
      </c>
      <c r="CR16" s="192" t="str">
        <f>IF(D16=CR3,M16,"0")</f>
        <v>0</v>
      </c>
      <c r="CS16" s="192" t="str">
        <f>IF(CR16&lt;&gt;"0",(O16*CR16/CR28),"0")</f>
        <v>0</v>
      </c>
      <c r="CT16" s="192" t="str">
        <f>IF(D16=CT3,N16,"0")</f>
        <v>0</v>
      </c>
      <c r="CU16" s="192" t="str">
        <f>IF(CT16&lt;&gt;"0",(O16*CT16/CT28),"0")</f>
        <v>0</v>
      </c>
      <c r="CV16" s="192" t="str">
        <f>IF(D16=CV3,N16,"0")</f>
        <v>0</v>
      </c>
      <c r="CW16" s="192" t="str">
        <f>IF(CV16&lt;&gt;"0",(O16*CV16/CV28),"0")</f>
        <v>0</v>
      </c>
      <c r="CX16" s="192" t="str">
        <f>IF(D16=CX3,N16,"0")</f>
        <v>0</v>
      </c>
      <c r="CY16" s="192" t="str">
        <f>IF(CX16&lt;&gt;"0",(O16*CX16/CX28),"0")</f>
        <v>0</v>
      </c>
      <c r="CZ16" s="192" t="str">
        <f>IF(D16=CZ3,N16,"0")</f>
        <v>0</v>
      </c>
      <c r="DA16" s="192" t="str">
        <f>IF(CZ16&lt;&gt;"0",(O16*CZ16/CZ28),"0")</f>
        <v>0</v>
      </c>
      <c r="DB16" s="192" t="str">
        <f>IF(D16=DB3,N16,"0")</f>
        <v>0</v>
      </c>
      <c r="DC16" s="192" t="str">
        <f>IF(DB16&lt;&gt;"0",(O16*DB16/DB28),"0")</f>
        <v>0</v>
      </c>
      <c r="DD16" s="192" t="str">
        <f>IF(D16=DD3,N16,"0")</f>
        <v>0</v>
      </c>
      <c r="DE16" s="192" t="str">
        <f>IF(DD16&lt;&gt;"0",(O16*DD16/DD28),"0")</f>
        <v>0</v>
      </c>
    </row>
    <row r="17" spans="2:109">
      <c r="B17" s="175">
        <v>14</v>
      </c>
      <c r="C17" s="63" t="str">
        <f>'3. Scénario'!I25</f>
        <v>C2</v>
      </c>
      <c r="D17" s="63" t="str">
        <f>'3. Scénario'!J25</f>
        <v>AC212</v>
      </c>
      <c r="E17" s="63" t="str">
        <f>'3. Scénario'!K25</f>
        <v xml:space="preserve">Identifier les constituants d’un système énergétique, de son installation électrique et de son environnement numérique  </v>
      </c>
      <c r="F17" s="176" t="str">
        <f>'3. Scénario'!L25</f>
        <v>Les fonctions principales de chaque élément sont identifiées</v>
      </c>
      <c r="G17" s="186"/>
      <c r="H17" s="38"/>
      <c r="I17" s="38" t="s">
        <v>257</v>
      </c>
      <c r="J17" s="83"/>
      <c r="K17" s="187">
        <f>'3. Scénario'!N25</f>
        <v>0</v>
      </c>
      <c r="L17" s="188">
        <f>'3. Scénario'!O25</f>
        <v>0.2</v>
      </c>
      <c r="M17" s="188">
        <f>'3. Scénario'!P25</f>
        <v>0</v>
      </c>
      <c r="N17" s="188">
        <f>'3. Scénario'!Q25</f>
        <v>0</v>
      </c>
      <c r="O17" s="189">
        <f t="shared" si="5"/>
        <v>3</v>
      </c>
      <c r="P17" s="189">
        <f t="shared" si="6"/>
        <v>0</v>
      </c>
      <c r="Q17" s="189">
        <f t="shared" si="7"/>
        <v>0.60000000000000009</v>
      </c>
      <c r="R17" s="189">
        <f t="shared" si="8"/>
        <v>0</v>
      </c>
      <c r="S17" s="190">
        <f t="shared" si="9"/>
        <v>0</v>
      </c>
      <c r="T17" s="191" t="str">
        <f>IF(D17=T3,K17,"0")</f>
        <v>0</v>
      </c>
      <c r="U17" s="192" t="str">
        <f>IF(T17&lt;&gt;"0",(O17*T17/T28),"0")</f>
        <v>0</v>
      </c>
      <c r="V17" s="192" t="str">
        <f>IF(D17=V3,K17,"0")</f>
        <v>0</v>
      </c>
      <c r="W17" s="192" t="str">
        <f>IF(V17&lt;&gt;"0",(O17*V17/V28),"0")</f>
        <v>0</v>
      </c>
      <c r="X17" s="192" t="str">
        <f>IF(D17=X3,K17,"0")</f>
        <v>0</v>
      </c>
      <c r="Y17" s="192" t="str">
        <f>IF(X17&lt;&gt;"0",(O17*X17/X28),"0")</f>
        <v>0</v>
      </c>
      <c r="Z17" s="192" t="str">
        <f>IF(D17=Z3,K17,"0")</f>
        <v>0</v>
      </c>
      <c r="AA17" s="192" t="str">
        <f>IF(Z17&lt;&gt;"0",(O17*Z17/Z28),"0")</f>
        <v>0</v>
      </c>
      <c r="AB17" s="192" t="str">
        <f>IF(D17=AB3,K17,"0")</f>
        <v>0</v>
      </c>
      <c r="AC17" s="192" t="str">
        <f>IF(AB17&lt;&gt;"0",(O17*AB17/AB28),"0")</f>
        <v>0</v>
      </c>
      <c r="AD17" s="192" t="str">
        <f>IF(D17=AD3,K17,"0")</f>
        <v>0</v>
      </c>
      <c r="AE17" s="192" t="str">
        <f>IF(AD17&lt;&gt;"0",(O17*AD17/AD28),"0")</f>
        <v>0</v>
      </c>
      <c r="AF17" s="192" t="str">
        <f>IF(D17=AF3,K17,"0")</f>
        <v>0</v>
      </c>
      <c r="AG17" s="192" t="str">
        <f>IF(AF17&lt;&gt;"0",(O17*AF17/AF28),"0")</f>
        <v>0</v>
      </c>
      <c r="AH17" s="192" t="str">
        <f>IF(D17=AH3,K17,"0")</f>
        <v>0</v>
      </c>
      <c r="AI17" s="192" t="str">
        <f>IF(AH17&lt;&gt;"0",(O17*AH17/AH28),"0")</f>
        <v>0</v>
      </c>
      <c r="AJ17" s="192" t="str">
        <f>IF(D17=AJ3,K17,"0")</f>
        <v>0</v>
      </c>
      <c r="AK17" s="192" t="str">
        <f>IF(AJ17&lt;&gt;"0",(O17*AJ17/AJ28),"0")</f>
        <v>0</v>
      </c>
      <c r="AL17" s="192" t="str">
        <f>IF(D17=AD3,K17,"0")</f>
        <v>0</v>
      </c>
      <c r="AM17" s="192" t="str">
        <f>IF(AL17&lt;&gt;"0",(O17*AL17/AL28),"0")</f>
        <v>0</v>
      </c>
      <c r="AN17" s="192" t="str">
        <f>IF(D17=AN3,K17,"0")</f>
        <v>0</v>
      </c>
      <c r="AO17" s="192" t="str">
        <f>IF(AN17&lt;&gt;"0",(O17*AN17/AN28),"0")</f>
        <v>0</v>
      </c>
      <c r="AP17" s="192" t="str">
        <f>IF(D17=AP3,L17,"0")</f>
        <v>0</v>
      </c>
      <c r="AQ17" s="192" t="str">
        <f>IF(AP17&lt;&gt;"0",(O17*AP17/AP28),"0")</f>
        <v>0</v>
      </c>
      <c r="AR17" s="192">
        <f>IF(D17=AR3,L17,"0")</f>
        <v>0.2</v>
      </c>
      <c r="AS17" s="192">
        <f>IF(AR17&lt;&gt;"0",(O17*AR17/AR28),"0")</f>
        <v>3.0000000000000004</v>
      </c>
      <c r="AT17" s="192" t="str">
        <f>IF(D17=AT3,L17,"0")</f>
        <v>0</v>
      </c>
      <c r="AU17" s="192" t="str">
        <f>IF(AT17&lt;&gt;"0",(O17*AT17/AT28),"0")</f>
        <v>0</v>
      </c>
      <c r="AV17" s="192" t="str">
        <f>IF(D17=AV3,L17,"0")</f>
        <v>0</v>
      </c>
      <c r="AW17" s="192" t="str">
        <f>IF(AV17&lt;&gt;"0",(O17*AV17/AV28),"0")</f>
        <v>0</v>
      </c>
      <c r="AX17" s="192" t="str">
        <f>IF(D17=AX3,L17,"0")</f>
        <v>0</v>
      </c>
      <c r="AY17" s="192" t="str">
        <f>IF(AX17&lt;&gt;"0",(O17*AX17/AX28),"0")</f>
        <v>0</v>
      </c>
      <c r="AZ17" s="192" t="str">
        <f>IF(D17=AZ3,L17,"0")</f>
        <v>0</v>
      </c>
      <c r="BA17" s="192" t="str">
        <f>IF(AZ17&lt;&gt;"0",(O17*AZ17/AZ28),"0")</f>
        <v>0</v>
      </c>
      <c r="BB17" s="192" t="str">
        <f>IF(D17=BB3,L17,"0")</f>
        <v>0</v>
      </c>
      <c r="BC17" s="192" t="str">
        <f>IF(BB17&lt;&gt;"0",(O17*BB17/BB28),"0")</f>
        <v>0</v>
      </c>
      <c r="BD17" s="192" t="str">
        <f>IF(D17=BD3,L17,"0")</f>
        <v>0</v>
      </c>
      <c r="BE17" s="192" t="str">
        <f>IF(BD17&lt;&gt;"0",(O17*BD17/BD28),"0")</f>
        <v>0</v>
      </c>
      <c r="BF17" s="192" t="str">
        <f>IF(D17=BF3,L17,"0")</f>
        <v>0</v>
      </c>
      <c r="BG17" s="192" t="str">
        <f>IF(BF17&lt;&gt;"0",(O17*BF17/BF28),"0")</f>
        <v>0</v>
      </c>
      <c r="BH17" s="192" t="str">
        <f>IF(D17=BH3,L17,"0")</f>
        <v>0</v>
      </c>
      <c r="BI17" s="192" t="str">
        <f>IF(BH17&lt;&gt;"0",(O17*BH17/BH28),"0")</f>
        <v>0</v>
      </c>
      <c r="BJ17" s="192" t="str">
        <f>IF(D17=BJ3,L17,"0")</f>
        <v>0</v>
      </c>
      <c r="BK17" s="192" t="str">
        <f>IF(BJ17&lt;&gt;"0",(O17*BJ17/BJ28),"0")</f>
        <v>0</v>
      </c>
      <c r="BL17" s="192" t="str">
        <f>IF(D17=BL3,L17,"0")</f>
        <v>0</v>
      </c>
      <c r="BM17" s="192" t="str">
        <f>IF(BL17&lt;&gt;"0",(O17*BL17/BL28),"0")</f>
        <v>0</v>
      </c>
      <c r="BN17" s="192" t="str">
        <f>IF(D17=BN3,L17,"0")</f>
        <v>0</v>
      </c>
      <c r="BO17" s="192" t="str">
        <f>IF(BN17&lt;&gt;"0",(O17*BN17/BN28),"0")</f>
        <v>0</v>
      </c>
      <c r="BP17" s="192" t="str">
        <f>IF(D17=BP3,L17,"0")</f>
        <v>0</v>
      </c>
      <c r="BQ17" s="192" t="str">
        <f>IF(BP17&lt;&gt;"0",(O17*BP17/BP28),"0")</f>
        <v>0</v>
      </c>
      <c r="BR17" s="192" t="str">
        <f>IF(D17=BR3,L17,"0")</f>
        <v>0</v>
      </c>
      <c r="BS17" s="192" t="str">
        <f>IF(BR17&lt;&gt;"0",(O17*BR17/BR28),"0")</f>
        <v>0</v>
      </c>
      <c r="BT17" s="192" t="str">
        <f>IF(D17=BT3,L17,"0")</f>
        <v>0</v>
      </c>
      <c r="BU17" s="192" t="str">
        <f>IF(BT17&lt;&gt;"0",(O17*BT17/BT28),"0")</f>
        <v>0</v>
      </c>
      <c r="BV17" s="192" t="str">
        <f>IF(D17=BV3,L17,"0")</f>
        <v>0</v>
      </c>
      <c r="BW17" s="192" t="str">
        <f>IF(BV17&lt;&gt;"0",(O17*BV17/BV28),"0")</f>
        <v>0</v>
      </c>
      <c r="BX17" s="192" t="str">
        <f>IF(D17=BX3,L17,"0")</f>
        <v>0</v>
      </c>
      <c r="BY17" s="192" t="str">
        <f>IF(BX17&lt;&gt;"0",(O17*BX17/BX28),"0")</f>
        <v>0</v>
      </c>
      <c r="BZ17" s="192" t="str">
        <f>IF(D17=BZ3,M17,"0")</f>
        <v>0</v>
      </c>
      <c r="CA17" s="192" t="str">
        <f>IF(BZ17&lt;&gt;"0",(O17*BZ17/BZ28),"0")</f>
        <v>0</v>
      </c>
      <c r="CB17" s="192" t="str">
        <f>IF(D17=CB3,M17,"0")</f>
        <v>0</v>
      </c>
      <c r="CC17" s="192" t="str">
        <f>IF(CB17&lt;&gt;"0",(O17*CB17/CB28),"0")</f>
        <v>0</v>
      </c>
      <c r="CD17" s="192" t="str">
        <f>IF(D17=CD3,M17,"0")</f>
        <v>0</v>
      </c>
      <c r="CE17" s="192" t="str">
        <f>IF(CD17&lt;&gt;"0",(O17*CD17/CD28),"0")</f>
        <v>0</v>
      </c>
      <c r="CF17" s="192" t="str">
        <f>IF(D17=CF3,L17,"0")</f>
        <v>0</v>
      </c>
      <c r="CG17" s="192" t="str">
        <f>IF(CF17&lt;&gt;"0",(O17*CF17/CF28),"0")</f>
        <v>0</v>
      </c>
      <c r="CH17" s="192" t="str">
        <f>IF(D17=CH3,M17,"0")</f>
        <v>0</v>
      </c>
      <c r="CI17" s="192" t="str">
        <f>IF(CH17&lt;&gt;"0",(O17*CH17/CH28),"0")</f>
        <v>0</v>
      </c>
      <c r="CJ17" s="192" t="str">
        <f>IF(D17=CJ3,M17,"0")</f>
        <v>0</v>
      </c>
      <c r="CK17" s="192" t="str">
        <f>IF(CJ17&lt;&gt;"0",(O17*CJ17/CJ28),"0")</f>
        <v>0</v>
      </c>
      <c r="CL17" s="192" t="str">
        <f>IF(D17=CL3,M17,"0")</f>
        <v>0</v>
      </c>
      <c r="CM17" s="192" t="str">
        <f>IF(CL17&lt;&gt;"0",(O17*CL17/CL28),"0")</f>
        <v>0</v>
      </c>
      <c r="CN17" s="192" t="str">
        <f>IF(D17=CN3,M17,"0")</f>
        <v>0</v>
      </c>
      <c r="CO17" s="192" t="str">
        <f>IF(CN17&lt;&gt;"0",(O17*CN17/CN28),"0")</f>
        <v>0</v>
      </c>
      <c r="CP17" s="192" t="str">
        <f>IF(D17=CP3,M17,"0")</f>
        <v>0</v>
      </c>
      <c r="CQ17" s="192" t="str">
        <f>IF(CP17&lt;&gt;"0",(O17*CP17/CP28),"0")</f>
        <v>0</v>
      </c>
      <c r="CR17" s="192" t="str">
        <f>IF(D17=CR3,M17,"0")</f>
        <v>0</v>
      </c>
      <c r="CS17" s="192" t="str">
        <f>IF(CR17&lt;&gt;"0",(O17*CR17/CR28),"0")</f>
        <v>0</v>
      </c>
      <c r="CT17" s="192" t="str">
        <f>IF(D17=CT3,N17,"0")</f>
        <v>0</v>
      </c>
      <c r="CU17" s="192" t="str">
        <f>IF(CT17&lt;&gt;"0",(O17*CT17/CT28),"0")</f>
        <v>0</v>
      </c>
      <c r="CV17" s="192" t="str">
        <f>IF(D17=CV3,N17,"0")</f>
        <v>0</v>
      </c>
      <c r="CW17" s="192" t="str">
        <f>IF(CV17&lt;&gt;"0",(O17*CV17/CV28),"0")</f>
        <v>0</v>
      </c>
      <c r="CX17" s="192" t="str">
        <f>IF(D17=CX3,N17,"0")</f>
        <v>0</v>
      </c>
      <c r="CY17" s="192" t="str">
        <f>IF(CX17&lt;&gt;"0",(O17*CX17/CX28),"0")</f>
        <v>0</v>
      </c>
      <c r="CZ17" s="192" t="str">
        <f>IF(D17=CZ3,N17,"0")</f>
        <v>0</v>
      </c>
      <c r="DA17" s="192" t="str">
        <f>IF(CZ17&lt;&gt;"0",(O17*CZ17/CZ28),"0")</f>
        <v>0</v>
      </c>
      <c r="DB17" s="192" t="str">
        <f>IF(D17=DB3,N17,"0")</f>
        <v>0</v>
      </c>
      <c r="DC17" s="192" t="str">
        <f>IF(DB17&lt;&gt;"0",(O17*DB17/DB28),"0")</f>
        <v>0</v>
      </c>
      <c r="DD17" s="192" t="str">
        <f>IF(D17=DD3,N17,"0")</f>
        <v>0</v>
      </c>
      <c r="DE17" s="192" t="str">
        <f>IF(DD17&lt;&gt;"0",(O17*DD17/DD28),"0")</f>
        <v>0</v>
      </c>
    </row>
    <row r="18" spans="2:109">
      <c r="B18" s="175">
        <v>15</v>
      </c>
      <c r="C18" s="63" t="str">
        <f>'3. Scénario'!I26</f>
        <v>C1</v>
      </c>
      <c r="D18" s="63" t="str">
        <f>'3. Scénario'!J26</f>
        <v>AC122</v>
      </c>
      <c r="E18" s="63" t="str">
        <f>'3. Scénario'!K26</f>
        <v>Ordonner les données nécessaires à l’intervention</v>
      </c>
      <c r="F18" s="176" t="str">
        <f>'3. Scénario'!L26</f>
        <v>L’ordonnancement des données permet d’identifier les informations utiles à transmettre à l’interne et à l’externe</v>
      </c>
      <c r="G18" s="186"/>
      <c r="H18" s="38"/>
      <c r="I18" s="38" t="s">
        <v>257</v>
      </c>
      <c r="J18" s="83"/>
      <c r="K18" s="187">
        <f>'3. Scénario'!N26</f>
        <v>0.1</v>
      </c>
      <c r="L18" s="188">
        <f>'3. Scénario'!O26</f>
        <v>0</v>
      </c>
      <c r="M18" s="188">
        <f>'3. Scénario'!P26</f>
        <v>0</v>
      </c>
      <c r="N18" s="188">
        <f>'3. Scénario'!Q26</f>
        <v>0</v>
      </c>
      <c r="O18" s="189">
        <f t="shared" si="5"/>
        <v>3</v>
      </c>
      <c r="P18" s="189">
        <f t="shared" si="6"/>
        <v>0.30000000000000004</v>
      </c>
      <c r="Q18" s="189">
        <f t="shared" si="7"/>
        <v>0</v>
      </c>
      <c r="R18" s="189">
        <f t="shared" si="8"/>
        <v>0</v>
      </c>
      <c r="S18" s="190">
        <f t="shared" si="9"/>
        <v>0</v>
      </c>
      <c r="T18" s="191" t="str">
        <f>IF(D18=T3,K18,"0")</f>
        <v>0</v>
      </c>
      <c r="U18" s="192" t="str">
        <f>IF(T18&lt;&gt;"0",(O18*T18/T28),"0")</f>
        <v>0</v>
      </c>
      <c r="V18" s="192" t="str">
        <f>IF(D18=V3,K18,"0")</f>
        <v>0</v>
      </c>
      <c r="W18" s="192" t="str">
        <f>IF(V18&lt;&gt;"0",(O18*V18/V28),"0")</f>
        <v>0</v>
      </c>
      <c r="X18" s="192" t="str">
        <f>IF(D18=X3,K18,"0")</f>
        <v>0</v>
      </c>
      <c r="Y18" s="192" t="str">
        <f>IF(X18&lt;&gt;"0",(O18*X18/X28),"0")</f>
        <v>0</v>
      </c>
      <c r="Z18" s="192" t="str">
        <f>IF(D18=Z3,K18,"0")</f>
        <v>0</v>
      </c>
      <c r="AA18" s="192" t="str">
        <f>IF(Z18&lt;&gt;"0",(O18*Z18/Z28),"0")</f>
        <v>0</v>
      </c>
      <c r="AB18" s="192">
        <f>IF(D18=AB3,K18,"0")</f>
        <v>0.1</v>
      </c>
      <c r="AC18" s="192">
        <f>IF(AB18&lt;&gt;"0",(O18*AB18/AB28),"0")</f>
        <v>1</v>
      </c>
      <c r="AD18" s="192" t="str">
        <f>IF(D18=AD3,K18,"0")</f>
        <v>0</v>
      </c>
      <c r="AE18" s="192" t="str">
        <f>IF(AD18&lt;&gt;"0",(O18*AD18/AD28),"0")</f>
        <v>0</v>
      </c>
      <c r="AF18" s="192" t="str">
        <f>IF(D18=AF3,K18,"0")</f>
        <v>0</v>
      </c>
      <c r="AG18" s="192" t="str">
        <f>IF(AF18&lt;&gt;"0",(O18*AF18/AF28),"0")</f>
        <v>0</v>
      </c>
      <c r="AH18" s="192" t="str">
        <f>IF(D18=AH3,K18,"0")</f>
        <v>0</v>
      </c>
      <c r="AI18" s="192" t="str">
        <f>IF(AH18&lt;&gt;"0",(O18*AH18/AH28),"0")</f>
        <v>0</v>
      </c>
      <c r="AJ18" s="192" t="str">
        <f>IF(D18=AJ3,K18,"0")</f>
        <v>0</v>
      </c>
      <c r="AK18" s="192" t="str">
        <f>IF(AJ18&lt;&gt;"0",(O18*AJ18/AJ28),"0")</f>
        <v>0</v>
      </c>
      <c r="AL18" s="192" t="str">
        <f>IF(D18=AD3,K18,"0")</f>
        <v>0</v>
      </c>
      <c r="AM18" s="192" t="str">
        <f>IF(AL18&lt;&gt;"0",(O18*AL18/AL28),"0")</f>
        <v>0</v>
      </c>
      <c r="AN18" s="192" t="str">
        <f>IF(D18=AN3,K18,"0")</f>
        <v>0</v>
      </c>
      <c r="AO18" s="192" t="str">
        <f>IF(AN18&lt;&gt;"0",(O18*AN18/AN28),"0")</f>
        <v>0</v>
      </c>
      <c r="AP18" s="192" t="str">
        <f>IF(D18=AP3,L18,"0")</f>
        <v>0</v>
      </c>
      <c r="AQ18" s="192" t="str">
        <f>IF(AP18&lt;&gt;"0",(O18*AP18/AP28),"0")</f>
        <v>0</v>
      </c>
      <c r="AR18" s="192" t="str">
        <f>IF(D18=AR3,L18,"0")</f>
        <v>0</v>
      </c>
      <c r="AS18" s="192" t="str">
        <f>IF(AR18&lt;&gt;"0",(O18*AR18/AR28),"0")</f>
        <v>0</v>
      </c>
      <c r="AT18" s="192" t="str">
        <f>IF(D18=AT3,L18,"0")</f>
        <v>0</v>
      </c>
      <c r="AU18" s="192" t="str">
        <f>IF(AT18&lt;&gt;"0",(O18*AT18/AT28),"0")</f>
        <v>0</v>
      </c>
      <c r="AV18" s="192" t="str">
        <f>IF(D18=AV3,L18,"0")</f>
        <v>0</v>
      </c>
      <c r="AW18" s="192" t="str">
        <f>IF(AV18&lt;&gt;"0",(O18*AV18/AV28),"0")</f>
        <v>0</v>
      </c>
      <c r="AX18" s="192" t="str">
        <f>IF(D18=AX3,L18,"0")</f>
        <v>0</v>
      </c>
      <c r="AY18" s="192" t="str">
        <f>IF(AX18&lt;&gt;"0",(O18*AX18/AX28),"0")</f>
        <v>0</v>
      </c>
      <c r="AZ18" s="192" t="str">
        <f>IF(D18=AZ3,L18,"0")</f>
        <v>0</v>
      </c>
      <c r="BA18" s="192" t="str">
        <f>IF(AZ18&lt;&gt;"0",(O18*AZ18/AZ28),"0")</f>
        <v>0</v>
      </c>
      <c r="BB18" s="192" t="str">
        <f>IF(D18=BB3,L18,"0")</f>
        <v>0</v>
      </c>
      <c r="BC18" s="192" t="str">
        <f>IF(BB18&lt;&gt;"0",(O18*BB18/BB28),"0")</f>
        <v>0</v>
      </c>
      <c r="BD18" s="192" t="str">
        <f>IF(D18=BD3,L18,"0")</f>
        <v>0</v>
      </c>
      <c r="BE18" s="192" t="str">
        <f>IF(BD18&lt;&gt;"0",(O18*BD18/BD28),"0")</f>
        <v>0</v>
      </c>
      <c r="BF18" s="192" t="str">
        <f>IF(D18=BF3,L18,"0")</f>
        <v>0</v>
      </c>
      <c r="BG18" s="192" t="str">
        <f>IF(BF18&lt;&gt;"0",(O18*BF18/BF28),"0")</f>
        <v>0</v>
      </c>
      <c r="BH18" s="192" t="str">
        <f>IF(D18=BH3,A18,"0")</f>
        <v>0</v>
      </c>
      <c r="BI18" s="192" t="str">
        <f>IF(BH18&lt;&gt;"0",(O18*BH18/BH28),"0")</f>
        <v>0</v>
      </c>
      <c r="BJ18" s="192" t="str">
        <f>IF(D18=BJ3,L18,"0")</f>
        <v>0</v>
      </c>
      <c r="BK18" s="192" t="str">
        <f>IF(BJ18&lt;&gt;"0",(O18*BJ18/BJ28),"0")</f>
        <v>0</v>
      </c>
      <c r="BL18" s="192" t="str">
        <f>IF(D18=BL3,L18,"0")</f>
        <v>0</v>
      </c>
      <c r="BM18" s="192" t="str">
        <f>IF(BL18&lt;&gt;"0",(O18*BL18/BL28),"0")</f>
        <v>0</v>
      </c>
      <c r="BN18" s="192" t="str">
        <f>IF(D18=BN3,L18,"0")</f>
        <v>0</v>
      </c>
      <c r="BO18" s="192" t="str">
        <f>IF(BN18&lt;&gt;"0",(O18*BN18/BN28),"0")</f>
        <v>0</v>
      </c>
      <c r="BP18" s="192" t="str">
        <f>IF(D18=BP3,L18,"0")</f>
        <v>0</v>
      </c>
      <c r="BQ18" s="192" t="str">
        <f>IF(BP18&lt;&gt;"0",(O18*BP18/BP28),"0")</f>
        <v>0</v>
      </c>
      <c r="BR18" s="192" t="str">
        <f>IF(D18=BR3,L18,"0")</f>
        <v>0</v>
      </c>
      <c r="BS18" s="192" t="str">
        <f>IF(BR18&lt;&gt;"0",(O18*BR18/BR28),"0")</f>
        <v>0</v>
      </c>
      <c r="BT18" s="192" t="str">
        <f>IF(D18=BT3,L18,"0")</f>
        <v>0</v>
      </c>
      <c r="BU18" s="192" t="str">
        <f>IF(BT18&lt;&gt;"0",(O18*BT18/BT28),"0")</f>
        <v>0</v>
      </c>
      <c r="BV18" s="192" t="str">
        <f>IF(D18=BV3,L18,"0")</f>
        <v>0</v>
      </c>
      <c r="BW18" s="192" t="str">
        <f>IF(BV18&lt;&gt;"0",(O18*BV18/BV28),"0")</f>
        <v>0</v>
      </c>
      <c r="BX18" s="192" t="str">
        <f>IF(D18=BX3,L18,"0")</f>
        <v>0</v>
      </c>
      <c r="BY18" s="192" t="str">
        <f>IF(BX18&lt;&gt;"0",(O18*BX18/BX28),"0")</f>
        <v>0</v>
      </c>
      <c r="BZ18" s="192" t="str">
        <f>IF(D18=BZ3,M18,"0")</f>
        <v>0</v>
      </c>
      <c r="CA18" s="192" t="str">
        <f>IF(BZ18&lt;&gt;"0",(O18*BZ18/BZ28),"0")</f>
        <v>0</v>
      </c>
      <c r="CB18" s="192" t="str">
        <f>IF(D18=CB3,M18,"0")</f>
        <v>0</v>
      </c>
      <c r="CC18" s="192" t="str">
        <f>IF(CB18&lt;&gt;"0",(O18*CB18/CB28),"0")</f>
        <v>0</v>
      </c>
      <c r="CD18" s="192" t="str">
        <f>IF(D18=CD3,M18,"0")</f>
        <v>0</v>
      </c>
      <c r="CE18" s="192" t="str">
        <f>IF(CD18&lt;&gt;"0",(O18*CD18/CD28),"0")</f>
        <v>0</v>
      </c>
      <c r="CF18" s="192" t="str">
        <f>IF(D18=CF3,L18,"0")</f>
        <v>0</v>
      </c>
      <c r="CG18" s="192" t="str">
        <f>IF(CF18&lt;&gt;"0",(O18*CF18/CF28),"0")</f>
        <v>0</v>
      </c>
      <c r="CH18" s="192" t="str">
        <f>IF(D18=CH3,M18,"0")</f>
        <v>0</v>
      </c>
      <c r="CI18" s="192" t="str">
        <f>IF(CH18&lt;&gt;"0",(O18*CH18/CH28),"0")</f>
        <v>0</v>
      </c>
      <c r="CJ18" s="192" t="str">
        <f>IF(D18=CJ3,AC18,"0")</f>
        <v>0</v>
      </c>
      <c r="CK18" s="192" t="str">
        <f>IF(CJ18&lt;&gt;"0",(O18*CJ18/CJ28),"0")</f>
        <v>0</v>
      </c>
      <c r="CL18" s="192" t="str">
        <f>IF(D18=CL3,M18,"0")</f>
        <v>0</v>
      </c>
      <c r="CM18" s="192" t="str">
        <f>IF(CL18&lt;&gt;"0",(O18*CL18/CL28),"0")</f>
        <v>0</v>
      </c>
      <c r="CN18" s="192" t="str">
        <f>IF(D18=CN3,M18,"0")</f>
        <v>0</v>
      </c>
      <c r="CO18" s="192" t="str">
        <f>IF(CN18&lt;&gt;"0",(O18*CN18/CN28),"0")</f>
        <v>0</v>
      </c>
      <c r="CP18" s="192" t="str">
        <f>IF(D18=CP3,M18,"0")</f>
        <v>0</v>
      </c>
      <c r="CQ18" s="192" t="str">
        <f>IF(CP18&lt;&gt;"0",(O18*CP18/CP28),"0")</f>
        <v>0</v>
      </c>
      <c r="CR18" s="192" t="str">
        <f>IF(D18=CR3,M18,"0")</f>
        <v>0</v>
      </c>
      <c r="CS18" s="192" t="str">
        <f>IF(CR18&lt;&gt;"0",(O18*CR18/CR28),"0")</f>
        <v>0</v>
      </c>
      <c r="CT18" s="192" t="str">
        <f>IF(D18=CT3,N18,"0")</f>
        <v>0</v>
      </c>
      <c r="CU18" s="192" t="str">
        <f>IF(CT18&lt;&gt;"0",(O18*CT18/CT28),"0")</f>
        <v>0</v>
      </c>
      <c r="CV18" s="192" t="str">
        <f>IF(D18=CV3,N18,"0")</f>
        <v>0</v>
      </c>
      <c r="CW18" s="192" t="str">
        <f>IF(CV18&lt;&gt;"0",(O18*CV18/CV28),"0")</f>
        <v>0</v>
      </c>
      <c r="CX18" s="192" t="str">
        <f>IF(D18=CX3,N18,"0")</f>
        <v>0</v>
      </c>
      <c r="CY18" s="192" t="str">
        <f>IF(CX18&lt;&gt;"0",(O18*CX18/CX28),"0")</f>
        <v>0</v>
      </c>
      <c r="CZ18" s="192" t="str">
        <f>IF(D18=CZ3,N18,"0")</f>
        <v>0</v>
      </c>
      <c r="DA18" s="192" t="str">
        <f>IF(CZ18&lt;&gt;"0",(O18*CZ18/CZ28),"0")</f>
        <v>0</v>
      </c>
      <c r="DB18" s="192" t="str">
        <f>IF(D18=DB3,N18,"0")</f>
        <v>0</v>
      </c>
      <c r="DC18" s="192" t="str">
        <f>IF(DB18&lt;&gt;"0",(O18*DB18/DB28),"0")</f>
        <v>0</v>
      </c>
      <c r="DD18" s="192" t="str">
        <f>IF(D18=DD3,N18,"0")</f>
        <v>0</v>
      </c>
      <c r="DE18" s="192" t="str">
        <f>IF(DD18&lt;&gt;"0",(O18*DD18/DD28),"0")</f>
        <v>0</v>
      </c>
    </row>
    <row r="19" spans="2:109">
      <c r="B19" s="175">
        <v>16</v>
      </c>
      <c r="C19" s="63" t="str">
        <f>'3. Scénario'!I27</f>
        <v>C1</v>
      </c>
      <c r="D19" s="63" t="str">
        <f>'3. Scénario'!J27</f>
        <v>AC142</v>
      </c>
      <c r="E19" s="63" t="str">
        <f>'3. Scénario'!K27</f>
        <v>Repérer les contraintes d’environnement de travail liées à l’intervention</v>
      </c>
      <c r="F19" s="176" t="str">
        <f>'3. Scénario'!L27</f>
        <v>Les habilitations et certifications nécessaires à l’opération sont identifiées</v>
      </c>
      <c r="G19" s="186" t="s">
        <v>257</v>
      </c>
      <c r="H19" s="38"/>
      <c r="I19" s="38"/>
      <c r="J19" s="83"/>
      <c r="K19" s="187">
        <f>'3. Scénario'!N27</f>
        <v>0.1</v>
      </c>
      <c r="L19" s="188">
        <f>'3. Scénario'!O27</f>
        <v>0</v>
      </c>
      <c r="M19" s="188">
        <f>'3. Scénario'!P27</f>
        <v>0</v>
      </c>
      <c r="N19" s="188">
        <f>'3. Scénario'!Q27</f>
        <v>0</v>
      </c>
      <c r="O19" s="189">
        <f t="shared" si="5"/>
        <v>1</v>
      </c>
      <c r="P19" s="189">
        <f t="shared" si="6"/>
        <v>0.1</v>
      </c>
      <c r="Q19" s="189">
        <f t="shared" si="7"/>
        <v>0</v>
      </c>
      <c r="R19" s="189">
        <f t="shared" si="8"/>
        <v>0</v>
      </c>
      <c r="S19" s="190">
        <f t="shared" si="9"/>
        <v>0</v>
      </c>
      <c r="T19" s="191" t="str">
        <f>IF(D19=T3,K19,"0")</f>
        <v>0</v>
      </c>
      <c r="U19" s="192" t="str">
        <f>IF(T19&lt;&gt;"0",(O19*T19/T428),"0")</f>
        <v>0</v>
      </c>
      <c r="V19" s="192" t="str">
        <f>IF(D19=V3,K19,"0")</f>
        <v>0</v>
      </c>
      <c r="W19" s="192" t="str">
        <f>IF(V19&lt;&gt;"0",(O19*V19/V428),"0")</f>
        <v>0</v>
      </c>
      <c r="X19" s="192" t="str">
        <f>IF(D19=X3,K19,"0")</f>
        <v>0</v>
      </c>
      <c r="Y19" s="192" t="str">
        <f>IF(X19&lt;&gt;"0",(O19*X19/X428),"0")</f>
        <v>0</v>
      </c>
      <c r="Z19" s="192" t="str">
        <f>IF(D19=Z3,K19,"0")</f>
        <v>0</v>
      </c>
      <c r="AA19" s="192" t="str">
        <f>IF(Z19&lt;&gt;"0",(O19*Z19/Z428),"0")</f>
        <v>0</v>
      </c>
      <c r="AB19" s="192" t="str">
        <f>IF(D19=AB3,K19,"0")</f>
        <v>0</v>
      </c>
      <c r="AC19" s="192" t="str">
        <f>IF(AB19&lt;&gt;"0",(O19*AB19/AB428),"0")</f>
        <v>0</v>
      </c>
      <c r="AD19" s="192" t="str">
        <f>IF(D19=AD3,K19,"0")</f>
        <v>0</v>
      </c>
      <c r="AE19" s="192" t="str">
        <f>IF(AD19&lt;&gt;"0",(O19*AD19/AD428),"0")</f>
        <v>0</v>
      </c>
      <c r="AF19" s="192" t="str">
        <f>IF(D19=AF3,K19,"0")</f>
        <v>0</v>
      </c>
      <c r="AG19" s="192" t="str">
        <f>IF(AF19&lt;&gt;"0",(O19*AF19/AF428),"0")</f>
        <v>0</v>
      </c>
      <c r="AH19" s="192">
        <f>IF(D19=AH3,K19,"0")</f>
        <v>0.1</v>
      </c>
      <c r="AI19" s="192" t="e">
        <f>IF(AH19&lt;&gt;"0",(O19*AH19/AH428),"0")</f>
        <v>#DIV/0!</v>
      </c>
      <c r="AJ19" s="192" t="str">
        <f>IF(D19=AJ3,K19,"0")</f>
        <v>0</v>
      </c>
      <c r="AK19" s="192" t="str">
        <f>IF(AJ19&lt;&gt;"0",(O19*AJ19/AJ428),"0")</f>
        <v>0</v>
      </c>
      <c r="AL19" s="192" t="str">
        <f>IF(D19=AD3,K19,"0")</f>
        <v>0</v>
      </c>
      <c r="AM19" s="192" t="str">
        <f>IF(AL19&lt;&gt;"0",(O19*AL19/AL428),"0")</f>
        <v>0</v>
      </c>
      <c r="AN19" s="192" t="str">
        <f>IF(D19=AN3,K19,"0")</f>
        <v>0</v>
      </c>
      <c r="AO19" s="192" t="str">
        <f>IF(AN19&lt;&gt;"0",(O19*AN19/AN428),"0")</f>
        <v>0</v>
      </c>
      <c r="AP19" s="192" t="str">
        <f>IF(D19=AP3,L19,"0")</f>
        <v>0</v>
      </c>
      <c r="AQ19" s="192" t="str">
        <f>IF(AP19&lt;&gt;"0",(O19*AP19/AP428),"0")</f>
        <v>0</v>
      </c>
      <c r="AR19" s="192" t="str">
        <f>IF(D19=AR3,L19,"0")</f>
        <v>0</v>
      </c>
      <c r="AS19" s="192" t="str">
        <f>IF(AR19&lt;&gt;"0",(O19*AR19/AR428),"0")</f>
        <v>0</v>
      </c>
      <c r="AT19" s="192" t="str">
        <f>IF(D19=AT3,L19,"0")</f>
        <v>0</v>
      </c>
      <c r="AU19" s="192" t="str">
        <f>IF(AT19&lt;&gt;"0",(O19*AT19/AT428),"0")</f>
        <v>0</v>
      </c>
      <c r="AV19" s="192" t="str">
        <f>IF(D19=AV3,L19,"0")</f>
        <v>0</v>
      </c>
      <c r="AW19" s="192" t="str">
        <f>IF(AV19&lt;&gt;"0",(O19*AV19/AV428),"0")</f>
        <v>0</v>
      </c>
      <c r="AX19" s="192" t="str">
        <f>IF(D19=AX3,L19,"0")</f>
        <v>0</v>
      </c>
      <c r="AY19" s="192" t="str">
        <f>IF(AX19&lt;&gt;"0",(O19*AX19/AX428),"0")</f>
        <v>0</v>
      </c>
      <c r="AZ19" s="192" t="str">
        <f>IF(D19=AZ3,L19,"0")</f>
        <v>0</v>
      </c>
      <c r="BA19" s="192" t="str">
        <f>IF(AZ19&lt;&gt;"0",(O19*AZ19/AZ428),"0")</f>
        <v>0</v>
      </c>
      <c r="BB19" s="192" t="str">
        <f>IF(D19=BB3,L19,"0")</f>
        <v>0</v>
      </c>
      <c r="BC19" s="192" t="str">
        <f>IF(BB19&lt;&gt;"0",(O19*BB19/BB428),"0")</f>
        <v>0</v>
      </c>
      <c r="BD19" s="192" t="str">
        <f>IF(D19=BD3,L19,"0")</f>
        <v>0</v>
      </c>
      <c r="BE19" s="192" t="str">
        <f>IF(BD19&lt;&gt;"0",(O19*BD19/BD428),"0")</f>
        <v>0</v>
      </c>
      <c r="BF19" s="192" t="str">
        <f>IF(D19=BF3,L19,"0")</f>
        <v>0</v>
      </c>
      <c r="BG19" s="192" t="str">
        <f>IF(BF19&lt;&gt;"0",(O19*BF19/BF428),"0")</f>
        <v>0</v>
      </c>
      <c r="BH19" s="192" t="str">
        <f>IF(D19=BH3,L19,"0")</f>
        <v>0</v>
      </c>
      <c r="BI19" s="192" t="str">
        <f>IF(BH19&lt;&gt;"0",(O19*BH19/BH428),"0")</f>
        <v>0</v>
      </c>
      <c r="BJ19" s="192" t="str">
        <f>IF(D19=BJ3,L19,"0")</f>
        <v>0</v>
      </c>
      <c r="BK19" s="192" t="str">
        <f>IF(BJ19&lt;&gt;"0",(O19*BJ19/BJ428),"0")</f>
        <v>0</v>
      </c>
      <c r="BL19" s="192" t="str">
        <f>IF(D19=BL3,L19,"0")</f>
        <v>0</v>
      </c>
      <c r="BM19" s="192" t="str">
        <f>IF(BL19&lt;&gt;"0",(O19*BL19/BL428),"0")</f>
        <v>0</v>
      </c>
      <c r="BN19" s="192" t="str">
        <f>IF(D19=BN3,L19,"0")</f>
        <v>0</v>
      </c>
      <c r="BO19" s="192" t="str">
        <f>IF(BN19&lt;&gt;"0",(O19*BN19/BN428),"0")</f>
        <v>0</v>
      </c>
      <c r="BP19" s="192" t="str">
        <f>IF(D19=BP3,L19,"0")</f>
        <v>0</v>
      </c>
      <c r="BQ19" s="192" t="str">
        <f>IF(BP19&lt;&gt;"0",(O19*BP19/BP428),"0")</f>
        <v>0</v>
      </c>
      <c r="BR19" s="192" t="str">
        <f>IF(D19=BR3,L19,"0")</f>
        <v>0</v>
      </c>
      <c r="BS19" s="192" t="str">
        <f>IF(BR19&lt;&gt;"0",(O19*BR19/BR428),"0")</f>
        <v>0</v>
      </c>
      <c r="BT19" s="192" t="str">
        <f>IF(D19=BT3,L19,"0")</f>
        <v>0</v>
      </c>
      <c r="BU19" s="192" t="str">
        <f>IF(BT19&lt;&gt;"0",(O19*BT19/BT428),"0")</f>
        <v>0</v>
      </c>
      <c r="BV19" s="192" t="str">
        <f>IF(D19=BV3,L19,"0")</f>
        <v>0</v>
      </c>
      <c r="BW19" s="192" t="str">
        <f>IF(BV19&lt;&gt;"0",(O19*BV19/BV428),"0")</f>
        <v>0</v>
      </c>
      <c r="BX19" s="192" t="str">
        <f>IF(D19=BX3,L19,"0")</f>
        <v>0</v>
      </c>
      <c r="BY19" s="192" t="str">
        <f>IF(BX19&lt;&gt;"0",(O19*BX19/BX428),"0")</f>
        <v>0</v>
      </c>
      <c r="BZ19" s="192" t="str">
        <f>IF(D19=BZ3,M19,"0")</f>
        <v>0</v>
      </c>
      <c r="CA19" s="192" t="str">
        <f>IF(BZ19&lt;&gt;"0",(O19*BZ19/BZ428),"0")</f>
        <v>0</v>
      </c>
      <c r="CB19" s="192" t="str">
        <f>IF(D19=CB3,M19,"0")</f>
        <v>0</v>
      </c>
      <c r="CC19" s="192" t="str">
        <f>IF(CB19&lt;&gt;"0",(O19*CB19/CB428),"0")</f>
        <v>0</v>
      </c>
      <c r="CD19" s="192" t="str">
        <f>IF(D19=CD3,M19,"0")</f>
        <v>0</v>
      </c>
      <c r="CE19" s="192" t="str">
        <f>IF(CD19&lt;&gt;"0",(O19*CD19/CD428),"0")</f>
        <v>0</v>
      </c>
      <c r="CF19" s="192" t="str">
        <f>IF(D19=CF3,L19,"0")</f>
        <v>0</v>
      </c>
      <c r="CG19" s="192" t="str">
        <f>IF(CF19&lt;&gt;"0",(O19*CF19/CF428),"0")</f>
        <v>0</v>
      </c>
      <c r="CH19" s="192" t="str">
        <f>IF(D19=CH3,M19,"0")</f>
        <v>0</v>
      </c>
      <c r="CI19" s="192" t="str">
        <f>IF(CH19&lt;&gt;"0",(O19*CH19/CH428),"0")</f>
        <v>0</v>
      </c>
      <c r="CJ19" s="192" t="str">
        <f>IF(D19=CJ3,M19,"0")</f>
        <v>0</v>
      </c>
      <c r="CK19" s="192" t="str">
        <f>IF(CJ19&lt;&gt;"0",(O19*CJ19/CJ428),"0")</f>
        <v>0</v>
      </c>
      <c r="CL19" s="192" t="str">
        <f>IF(D19=CL3,M19,"0")</f>
        <v>0</v>
      </c>
      <c r="CM19" s="192" t="str">
        <f>IF(CL19&lt;&gt;"0",(O19*CL19/CL428),"0")</f>
        <v>0</v>
      </c>
      <c r="CN19" s="192" t="str">
        <f>IF(D19=CN3,M19,"0")</f>
        <v>0</v>
      </c>
      <c r="CO19" s="192" t="str">
        <f>IF(CN19&lt;&gt;"0",(O19*CN19/CN428),"0")</f>
        <v>0</v>
      </c>
      <c r="CP19" s="192" t="str">
        <f>IF(D19=CP3,M19,"0")</f>
        <v>0</v>
      </c>
      <c r="CQ19" s="192" t="str">
        <f>IF(CP19&lt;&gt;"0",(O19*CP19/CP28),"0")</f>
        <v>0</v>
      </c>
      <c r="CR19" s="192" t="str">
        <f>IF(D19=CR3,M19,"0")</f>
        <v>0</v>
      </c>
      <c r="CS19" s="192" t="str">
        <f>IF(CR19&lt;&gt;"0",(O19*CR19/CR428),"0")</f>
        <v>0</v>
      </c>
      <c r="CT19" s="192" t="str">
        <f>IF(D19=CT3,N19,"0")</f>
        <v>0</v>
      </c>
      <c r="CU19" s="192" t="str">
        <f>IF(CT19&lt;&gt;"0",(O19*CT19/CT428),"0")</f>
        <v>0</v>
      </c>
      <c r="CV19" s="192" t="str">
        <f>IF(D19=CV3,N19,"0")</f>
        <v>0</v>
      </c>
      <c r="CW19" s="192" t="str">
        <f>IF(CV19&lt;&gt;"0",(O19*CV19/CV428),"0")</f>
        <v>0</v>
      </c>
      <c r="CX19" s="192" t="str">
        <f>IF(D19=CX3,N19,"0")</f>
        <v>0</v>
      </c>
      <c r="CY19" s="192" t="str">
        <f>IF(CX19&lt;&gt;"0",(O19*CX19/CX428),"0")</f>
        <v>0</v>
      </c>
      <c r="CZ19" s="192" t="str">
        <f>IF(D19=CZ3,N19,"0")</f>
        <v>0</v>
      </c>
      <c r="DA19" s="192" t="str">
        <f>IF(CZ19&lt;&gt;"0",(O19*CZ19/CZ28),"0")</f>
        <v>0</v>
      </c>
      <c r="DB19" s="192" t="str">
        <f>IF(D19=DB3,N19,"0")</f>
        <v>0</v>
      </c>
      <c r="DC19" s="192" t="str">
        <f>IF(DB19&lt;&gt;"0",(O19*DB19/DB28),"0")</f>
        <v>0</v>
      </c>
      <c r="DD19" s="192" t="str">
        <f>IF(D19=DD3,N19,"0")</f>
        <v>0</v>
      </c>
      <c r="DE19" s="192" t="str">
        <f>IF(DD19&lt;&gt;"0",(O19*DD19/DD28),"0")</f>
        <v>0</v>
      </c>
    </row>
    <row r="20" spans="2:109">
      <c r="B20" s="175">
        <v>17</v>
      </c>
      <c r="C20" s="63" t="str">
        <f>'3. Scénario'!I28</f>
        <v>C4</v>
      </c>
      <c r="D20" s="63" t="str">
        <f>'3. Scénario'!J28</f>
        <v>AC412</v>
      </c>
      <c r="E20" s="63" t="str">
        <f>'3. Scénario'!K28</f>
        <v>Organiser son poste de travail en assurant la sécurité de tous les intervenants</v>
      </c>
      <c r="F20" s="176" t="str">
        <f>'3. Scénario'!L28</f>
        <v>Les principes généraux de prévention sont appliqués dans le choix des mesures de prévention</v>
      </c>
      <c r="G20" s="186"/>
      <c r="H20" s="38"/>
      <c r="I20" s="38" t="s">
        <v>257</v>
      </c>
      <c r="J20" s="83"/>
      <c r="K20" s="187">
        <f>'3. Scénario'!N28</f>
        <v>0</v>
      </c>
      <c r="L20" s="188">
        <f>'3. Scénario'!O28</f>
        <v>0</v>
      </c>
      <c r="M20" s="188">
        <f>'3. Scénario'!P28</f>
        <v>0</v>
      </c>
      <c r="N20" s="188">
        <f>'3. Scénario'!Q28</f>
        <v>0.35</v>
      </c>
      <c r="O20" s="189">
        <f t="shared" si="5"/>
        <v>3</v>
      </c>
      <c r="P20" s="189">
        <f t="shared" si="6"/>
        <v>0</v>
      </c>
      <c r="Q20" s="189">
        <f t="shared" si="7"/>
        <v>0</v>
      </c>
      <c r="R20" s="189">
        <f t="shared" si="8"/>
        <v>0</v>
      </c>
      <c r="S20" s="190">
        <f t="shared" si="9"/>
        <v>1.0499999999999998</v>
      </c>
      <c r="T20" s="191" t="str">
        <f>IF(D20=T3,K20,"0")</f>
        <v>0</v>
      </c>
      <c r="U20" s="192" t="str">
        <f>IF(T20&lt;&gt;"0",(O20*T20/T28),"0")</f>
        <v>0</v>
      </c>
      <c r="V20" s="192" t="str">
        <f>IF(D20=V3,K20,"0")</f>
        <v>0</v>
      </c>
      <c r="W20" s="192" t="str">
        <f>IF(V20&lt;&gt;"0",(O20*V20/V28),"0")</f>
        <v>0</v>
      </c>
      <c r="X20" s="192" t="str">
        <f>IF(D20=X3,K20,"0")</f>
        <v>0</v>
      </c>
      <c r="Y20" s="192" t="str">
        <f>IF(X20&lt;&gt;"0",(O20*X20/X28),"0")</f>
        <v>0</v>
      </c>
      <c r="Z20" s="192" t="str">
        <f>IF(D20=Z3,K20,"0")</f>
        <v>0</v>
      </c>
      <c r="AA20" s="192" t="str">
        <f>IF(Z20&lt;&gt;"0",(O20*Z20/Z28),"0")</f>
        <v>0</v>
      </c>
      <c r="AB20" s="192" t="str">
        <f>IF(D20=AB3,K20,"0")</f>
        <v>0</v>
      </c>
      <c r="AC20" s="192" t="str">
        <f>IF(AB20&lt;&gt;"0",(O20*AB20/AB28),"0")</f>
        <v>0</v>
      </c>
      <c r="AD20" s="192" t="str">
        <f>IF(D20=AD3,K20,"0")</f>
        <v>0</v>
      </c>
      <c r="AE20" s="192" t="str">
        <f>IF(AD20&lt;&gt;"0",(O20*AD20/AD28),"0")</f>
        <v>0</v>
      </c>
      <c r="AF20" s="192" t="str">
        <f>IF(D20=AF3,K20,"0")</f>
        <v>0</v>
      </c>
      <c r="AG20" s="192" t="str">
        <f>IF(AF20&lt;&gt;"0",(O20*AF20/AF28),"0")</f>
        <v>0</v>
      </c>
      <c r="AH20" s="192" t="str">
        <f>IF(D20=AH3,K20,"0")</f>
        <v>0</v>
      </c>
      <c r="AI20" s="192" t="str">
        <f>IF(AH20&lt;&gt;"0",(O20*AH20/AH28),"0")</f>
        <v>0</v>
      </c>
      <c r="AJ20" s="192" t="str">
        <f>IF(D20=AJ3,K20,"0")</f>
        <v>0</v>
      </c>
      <c r="AK20" s="192" t="str">
        <f>IF(AJ20&lt;&gt;"0",(O20*AJ20/AJ28),"0")</f>
        <v>0</v>
      </c>
      <c r="AL20" s="192" t="str">
        <f>IF(D20=AD3,K20,"0")</f>
        <v>0</v>
      </c>
      <c r="AM20" s="192" t="str">
        <f>IF(AL20&lt;&gt;"0",(O20*AL20/AL28),"0")</f>
        <v>0</v>
      </c>
      <c r="AN20" s="192" t="str">
        <f>IF(D20=AN3,K20,"0")</f>
        <v>0</v>
      </c>
      <c r="AO20" s="192" t="str">
        <f>IF(AN20&lt;&gt;"0",(O20*AN20/AN28),"0")</f>
        <v>0</v>
      </c>
      <c r="AP20" s="192" t="str">
        <f>IF(D20=AP3,L20,"0")</f>
        <v>0</v>
      </c>
      <c r="AQ20" s="192" t="str">
        <f>IF(AP20&lt;&gt;"0",(O20*AP20/AP28),"0")</f>
        <v>0</v>
      </c>
      <c r="AR20" s="192" t="str">
        <f>IF(D20=AR3,L20,"0")</f>
        <v>0</v>
      </c>
      <c r="AS20" s="192" t="str">
        <f>IF(AR20&lt;&gt;"0",(O20*AR20/AR28),"0")</f>
        <v>0</v>
      </c>
      <c r="AT20" s="192" t="str">
        <f>IF(D20=AT3,L20,"0")</f>
        <v>0</v>
      </c>
      <c r="AU20" s="192" t="str">
        <f>IF(AT20&lt;&gt;"0",(O20*AT20/AT28),"0")</f>
        <v>0</v>
      </c>
      <c r="AV20" s="192" t="str">
        <f>IF(D20=AV3,L20,"0")</f>
        <v>0</v>
      </c>
      <c r="AW20" s="192" t="str">
        <f>IF(AV20&lt;&gt;"0",(O20*AV20/AV28),"0")</f>
        <v>0</v>
      </c>
      <c r="AX20" s="192" t="str">
        <f>IF(D20=AX3,L20,"0")</f>
        <v>0</v>
      </c>
      <c r="AY20" s="192" t="str">
        <f>IF(AX20&lt;&gt;"0",(O20*AX20/AX28),"0")</f>
        <v>0</v>
      </c>
      <c r="AZ20" s="192" t="str">
        <f>IF(D20=AZ3,L20,"0")</f>
        <v>0</v>
      </c>
      <c r="BA20" s="192" t="str">
        <f>IF(AZ20&lt;&gt;"0",(O20*AZ20/AZ28),"0")</f>
        <v>0</v>
      </c>
      <c r="BB20" s="192" t="str">
        <f>IF(D20=BB3,L20,"0")</f>
        <v>0</v>
      </c>
      <c r="BC20" s="192" t="str">
        <f>IF(BB20&lt;&gt;"0",(O20*BB20/BB28),"0")</f>
        <v>0</v>
      </c>
      <c r="BD20" s="192" t="str">
        <f>IF(D20=BD3,L20,"0")</f>
        <v>0</v>
      </c>
      <c r="BE20" s="192" t="str">
        <f>IF(BD20&lt;&gt;"0",(O20*BD20/BD28),"0")</f>
        <v>0</v>
      </c>
      <c r="BF20" s="192" t="str">
        <f>IF(D20=BF3,L20,"0")</f>
        <v>0</v>
      </c>
      <c r="BG20" s="192" t="str">
        <f>IF(BF20&lt;&gt;"0",(O20*BF20/BF28),"0")</f>
        <v>0</v>
      </c>
      <c r="BH20" s="192" t="str">
        <f>IF(D20=BH3,L20,"0")</f>
        <v>0</v>
      </c>
      <c r="BI20" s="192" t="str">
        <f>IF(BH20&lt;&gt;"0",(O20*BH20/BH28),"0")</f>
        <v>0</v>
      </c>
      <c r="BJ20" s="192" t="str">
        <f>IF(D20=BJ3,L20,"0")</f>
        <v>0</v>
      </c>
      <c r="BK20" s="192" t="str">
        <f>IF(BJ20&lt;&gt;"0",(O20*BJ20/BJ28),"0")</f>
        <v>0</v>
      </c>
      <c r="BL20" s="192" t="str">
        <f>IF(D20=BL3,L20,"0")</f>
        <v>0</v>
      </c>
      <c r="BM20" s="192" t="str">
        <f>IF(BL20&lt;&gt;"0",(O20*BL20/BL28),"0")</f>
        <v>0</v>
      </c>
      <c r="BN20" s="192" t="str">
        <f>IF(D20=BN3,L20,"0")</f>
        <v>0</v>
      </c>
      <c r="BO20" s="192" t="str">
        <f>IF(BN20&lt;&gt;"0",(O20*BN20/BN28),"0")</f>
        <v>0</v>
      </c>
      <c r="BP20" s="192" t="str">
        <f>IF(D20=BP3,L20,"0")</f>
        <v>0</v>
      </c>
      <c r="BQ20" s="192" t="str">
        <f>IF(BP20&lt;&gt;"0",(O20*BP20/BP28),"0")</f>
        <v>0</v>
      </c>
      <c r="BR20" s="192" t="str">
        <f>IF(D20=BR3,L20,"0")</f>
        <v>0</v>
      </c>
      <c r="BS20" s="192" t="str">
        <f>IF(BR20&lt;&gt;"0",(O20*BR20/BR28),"0")</f>
        <v>0</v>
      </c>
      <c r="BT20" s="192" t="str">
        <f>IF(D20=BT3,L20,"0")</f>
        <v>0</v>
      </c>
      <c r="BU20" s="192" t="str">
        <f>IF(BT20&lt;&gt;"0",(O20*BT20/BT28),"0")</f>
        <v>0</v>
      </c>
      <c r="BV20" s="192" t="str">
        <f>IF(D20=BV3,L20,"0")</f>
        <v>0</v>
      </c>
      <c r="BW20" s="192" t="str">
        <f>IF(BV20&lt;&gt;"0",(O20*BV20/BV28),"0")</f>
        <v>0</v>
      </c>
      <c r="BX20" s="192" t="str">
        <f>IF(D20=BX3,L20,"0")</f>
        <v>0</v>
      </c>
      <c r="BY20" s="192" t="str">
        <f>IF(BX20&lt;&gt;"0",(O20*BX20/BX28),"0")</f>
        <v>0</v>
      </c>
      <c r="BZ20" s="192" t="str">
        <f>IF(D20=BZ3,M20,"0")</f>
        <v>0</v>
      </c>
      <c r="CA20" s="192" t="str">
        <f>IF(BZ20&lt;&gt;"0",(O20*BZ20/BZ28),"0")</f>
        <v>0</v>
      </c>
      <c r="CB20" s="192" t="str">
        <f>IF(D20=CB3,M20,"0")</f>
        <v>0</v>
      </c>
      <c r="CC20" s="192" t="str">
        <f>IF(CB20&lt;&gt;"0",(O20*CB20/CB28),"0")</f>
        <v>0</v>
      </c>
      <c r="CD20" s="192" t="str">
        <f>IF(D20=CD3,M20,"0")</f>
        <v>0</v>
      </c>
      <c r="CE20" s="192" t="str">
        <f>IF(CD20&lt;&gt;"0",(O20*CD20/CD28),"0")</f>
        <v>0</v>
      </c>
      <c r="CF20" s="192" t="str">
        <f>IF(D20=CF3,L20,"0")</f>
        <v>0</v>
      </c>
      <c r="CG20" s="192" t="str">
        <f>IF(CF20&lt;&gt;"0",(O20*CF20/CF28),"0")</f>
        <v>0</v>
      </c>
      <c r="CH20" s="192" t="str">
        <f>IF(D20=CH3,M20,"0")</f>
        <v>0</v>
      </c>
      <c r="CI20" s="192" t="str">
        <f>IF(CH20&lt;&gt;"0",(O20*CH20/CH28),"0")</f>
        <v>0</v>
      </c>
      <c r="CJ20" s="192" t="str">
        <f>IF(D20=CJ3,M20,"0")</f>
        <v>0</v>
      </c>
      <c r="CK20" s="192" t="str">
        <f>IF(CJ20&lt;&gt;"0",(O20*CJ20/CJ28),"0")</f>
        <v>0</v>
      </c>
      <c r="CL20" s="192" t="str">
        <f>IF(D20=CL3,M20,"0")</f>
        <v>0</v>
      </c>
      <c r="CM20" s="192" t="str">
        <f>IF(CL20&lt;&gt;"0",(O20*CL20/CL28),"0")</f>
        <v>0</v>
      </c>
      <c r="CN20" s="192" t="str">
        <f>IF(D20=CN3,M20,"0")</f>
        <v>0</v>
      </c>
      <c r="CO20" s="192" t="str">
        <f>IF(CN20&lt;&gt;"0",(O20*CN20/CN28),"0")</f>
        <v>0</v>
      </c>
      <c r="CP20" s="192" t="str">
        <f>IF(D20=CP3,M20,"0")</f>
        <v>0</v>
      </c>
      <c r="CQ20" s="192" t="str">
        <f>IF(CP20&lt;&gt;"0",(O20*CP20/CP28),"0")</f>
        <v>0</v>
      </c>
      <c r="CR20" s="192" t="str">
        <f>IF(D20=CR3,M20,"0")</f>
        <v>0</v>
      </c>
      <c r="CS20" s="192" t="str">
        <f>IF(CR20&lt;&gt;"0",(O20*CR20/CR28),"0")</f>
        <v>0</v>
      </c>
      <c r="CT20" s="192" t="str">
        <f>IF(D20=CT3,N20,"0")</f>
        <v>0</v>
      </c>
      <c r="CU20" s="192" t="str">
        <f>IF(CT20&lt;&gt;"0",(O20*CT20/CT28),"0")</f>
        <v>0</v>
      </c>
      <c r="CV20" s="192">
        <f>IF(D20=CV3,N20,"0")</f>
        <v>0.35</v>
      </c>
      <c r="CW20" s="192">
        <f>IF(CV20&lt;&gt;"0",(O20*CV20/CV28),"0")</f>
        <v>2.0999999999999996</v>
      </c>
      <c r="CX20" s="192" t="str">
        <f>IF(D20=CX3,N20,"0")</f>
        <v>0</v>
      </c>
      <c r="CY20" s="192" t="str">
        <f>IF(CX20&lt;&gt;"0",(O20*CX20/CX28),"0")</f>
        <v>0</v>
      </c>
      <c r="CZ20" s="192" t="str">
        <f>IF(D20=CZ3,N20,"0")</f>
        <v>0</v>
      </c>
      <c r="DA20" s="192" t="str">
        <f>IF(CZ20&lt;&gt;"0",(O20*CZ20/CZ28),"0")</f>
        <v>0</v>
      </c>
      <c r="DB20" s="192" t="str">
        <f>IF(D20=DB3,N20,"0")</f>
        <v>0</v>
      </c>
      <c r="DC20" s="192" t="str">
        <f>IF(DB20&lt;&gt;"0",(O20*DB20/DB28),"0")</f>
        <v>0</v>
      </c>
      <c r="DD20" s="192" t="str">
        <f>IF(D20=DD3,N20,"0")</f>
        <v>0</v>
      </c>
      <c r="DE20" s="192" t="str">
        <f>IF(DD20&lt;&gt;"0",(O20*DD20/DD28),"0")</f>
        <v>0</v>
      </c>
    </row>
    <row r="21" spans="2:109">
      <c r="B21" s="175">
        <v>18</v>
      </c>
      <c r="C21" s="63" t="e">
        <f>'3. Scénario'!I29</f>
        <v>#N/A</v>
      </c>
      <c r="D21" s="63">
        <f>'3. Scénario'!J29</f>
        <v>0</v>
      </c>
      <c r="E21" s="63" t="e">
        <f>'3. Scénario'!K29</f>
        <v>#N/A</v>
      </c>
      <c r="F21" s="176" t="e">
        <f>'3. Scénario'!L29</f>
        <v>#N/A</v>
      </c>
      <c r="G21" s="186"/>
      <c r="H21" s="38"/>
      <c r="I21" s="38"/>
      <c r="J21" s="83" t="s">
        <v>257</v>
      </c>
      <c r="K21" s="187">
        <f>'3. Scénario'!N29</f>
        <v>0</v>
      </c>
      <c r="L21" s="188">
        <f>'3. Scénario'!O29</f>
        <v>0</v>
      </c>
      <c r="M21" s="188">
        <f>'3. Scénario'!P29</f>
        <v>0</v>
      </c>
      <c r="N21" s="188">
        <f>'3. Scénario'!Q29</f>
        <v>0</v>
      </c>
      <c r="O21" s="189">
        <f t="shared" si="5"/>
        <v>4</v>
      </c>
      <c r="P21" s="189">
        <f t="shared" si="6"/>
        <v>0</v>
      </c>
      <c r="Q21" s="189">
        <f t="shared" si="7"/>
        <v>0</v>
      </c>
      <c r="R21" s="189">
        <f t="shared" si="8"/>
        <v>0</v>
      </c>
      <c r="S21" s="190">
        <f t="shared" si="9"/>
        <v>0</v>
      </c>
      <c r="T21" s="191" t="str">
        <f>IF(D21=T3,K21,"0")</f>
        <v>0</v>
      </c>
      <c r="U21" s="192" t="str">
        <f>IF(T21&lt;&gt;"0",(O21*T21/T28),"0")</f>
        <v>0</v>
      </c>
      <c r="V21" s="192" t="str">
        <f>IF(D21=V3,K21,"0")</f>
        <v>0</v>
      </c>
      <c r="W21" s="192" t="str">
        <f>IF(V21&lt;&gt;"0",(O21*V21/V28),"0")</f>
        <v>0</v>
      </c>
      <c r="X21" s="192" t="str">
        <f>IF(D21=X3,K21,"0")</f>
        <v>0</v>
      </c>
      <c r="Y21" s="192" t="str">
        <f>IF(X21&lt;&gt;"0",(O21*X21/X28),"0")</f>
        <v>0</v>
      </c>
      <c r="Z21" s="192" t="str">
        <f>IF(D21=Z3,K21,"0")</f>
        <v>0</v>
      </c>
      <c r="AA21" s="192" t="str">
        <f>IF(Z21&lt;&gt;"0",(O21*Z21/Z28),"0")</f>
        <v>0</v>
      </c>
      <c r="AB21" s="192" t="str">
        <f>IF(D21=AB3,K21,"0")</f>
        <v>0</v>
      </c>
      <c r="AC21" s="192" t="str">
        <f>IF(AB21&lt;&gt;"0",(O21*AB21/AB28),"0")</f>
        <v>0</v>
      </c>
      <c r="AD21" s="192" t="str">
        <f>IF(D21=AD3,K21,"0")</f>
        <v>0</v>
      </c>
      <c r="AE21" s="192" t="str">
        <f>IF(AD21&lt;&gt;"0",(O21*AD21/AD28),"0")</f>
        <v>0</v>
      </c>
      <c r="AF21" s="192" t="str">
        <f>IF(D21=AF3,K21,"0")</f>
        <v>0</v>
      </c>
      <c r="AG21" s="192" t="str">
        <f>IF(AF21&lt;&gt;"0",(O21*AF21/AF28),"0")</f>
        <v>0</v>
      </c>
      <c r="AH21" s="192" t="str">
        <f>IF(D21=AH3,K21,"0")</f>
        <v>0</v>
      </c>
      <c r="AI21" s="192" t="str">
        <f>IF(AH21&lt;&gt;"0",(O21*AH21/AH28),"0")</f>
        <v>0</v>
      </c>
      <c r="AJ21" s="192" t="str">
        <f>IF(D21=AJ3,K21,"0")</f>
        <v>0</v>
      </c>
      <c r="AK21" s="192" t="str">
        <f>IF(AJ21&lt;&gt;"0",(O21*AJ21/AJ28),"0")</f>
        <v>0</v>
      </c>
      <c r="AL21" s="192" t="str">
        <f>IF(D21=AD3,K21,"0")</f>
        <v>0</v>
      </c>
      <c r="AM21" s="192" t="str">
        <f>IF(AL21&lt;&gt;"0",(O21*AL21/AL28),"0")</f>
        <v>0</v>
      </c>
      <c r="AN21" s="192" t="str">
        <f>IF(D21=AN3,K21,"0")</f>
        <v>0</v>
      </c>
      <c r="AO21" s="192" t="str">
        <f>IF(AN21&lt;&gt;"0",(O21*AN21/AN28),"0")</f>
        <v>0</v>
      </c>
      <c r="AP21" s="192" t="str">
        <f>IF(D21=AP3,L21,"0")</f>
        <v>0</v>
      </c>
      <c r="AQ21" s="192" t="str">
        <f>IF(AP21&lt;&gt;"0",(O21*AP21/AP28),"0")</f>
        <v>0</v>
      </c>
      <c r="AR21" s="192" t="str">
        <f>IF(D21=AR3,L21,"0")</f>
        <v>0</v>
      </c>
      <c r="AS21" s="192" t="str">
        <f>IF(AR21&lt;&gt;"0",(O21*AR21/AR28),"0")</f>
        <v>0</v>
      </c>
      <c r="AT21" s="192" t="str">
        <f>IF(D21=AT3,L21,"0")</f>
        <v>0</v>
      </c>
      <c r="AU21" s="192" t="str">
        <f>IF(AT21&lt;&gt;"0",(O21*AT21/AT28),"0")</f>
        <v>0</v>
      </c>
      <c r="AV21" s="192" t="str">
        <f>IF(D21=AV3,L21,"0")</f>
        <v>0</v>
      </c>
      <c r="AW21" s="192" t="str">
        <f>IF(AV21&lt;&gt;"0",(O21*AV21/AV28),"0")</f>
        <v>0</v>
      </c>
      <c r="AX21" s="192" t="str">
        <f>IF(D21=AX3,L21,"0")</f>
        <v>0</v>
      </c>
      <c r="AY21" s="192" t="str">
        <f>IF(AX21&lt;&gt;"0",(O21*AX21/AX28),"0")</f>
        <v>0</v>
      </c>
      <c r="AZ21" s="192" t="str">
        <f>IF(D21=AZ3,L21,"0")</f>
        <v>0</v>
      </c>
      <c r="BA21" s="192" t="str">
        <f>IF(AZ21&lt;&gt;"0",(O21*AZ21/AZ28),"0")</f>
        <v>0</v>
      </c>
      <c r="BB21" s="192" t="str">
        <f>IF(D21=BB3,L21,"0")</f>
        <v>0</v>
      </c>
      <c r="BC21" s="192" t="str">
        <f>IF(BB21&lt;&gt;"0",(O21*BB21/BB28),"0")</f>
        <v>0</v>
      </c>
      <c r="BD21" s="192" t="str">
        <f>IF(D21=BD3,L21,"0")</f>
        <v>0</v>
      </c>
      <c r="BE21" s="192" t="str">
        <f>IF(BD21&lt;&gt;"0",(O21*BD21/BD28),"0")</f>
        <v>0</v>
      </c>
      <c r="BF21" s="192" t="str">
        <f>IF(D21=BF3,L21,"0")</f>
        <v>0</v>
      </c>
      <c r="BG21" s="192" t="str">
        <f>IF(BF21&lt;&gt;"0",(O21*BF21/BF28),"0")</f>
        <v>0</v>
      </c>
      <c r="BH21" s="192" t="str">
        <f>IF(D21=BH3,L21,"0")</f>
        <v>0</v>
      </c>
      <c r="BI21" s="192" t="str">
        <f>IF(BH21&lt;&gt;"0",(O21*BH21/BH28),"0")</f>
        <v>0</v>
      </c>
      <c r="BJ21" s="192" t="str">
        <f>IF(D21=BJ3,L21,"0")</f>
        <v>0</v>
      </c>
      <c r="BK21" s="192" t="str">
        <f>IF(BJ21&lt;&gt;"0",(O21*BJ21/BJ28),"0")</f>
        <v>0</v>
      </c>
      <c r="BL21" s="192" t="str">
        <f>IF(D21=BL3,L21,"0")</f>
        <v>0</v>
      </c>
      <c r="BM21" s="192" t="str">
        <f>IF(BL21&lt;&gt;"0",(O21*BL21/BL28),"0")</f>
        <v>0</v>
      </c>
      <c r="BN21" s="192" t="str">
        <f>IF(D21=BN3,L21,"0")</f>
        <v>0</v>
      </c>
      <c r="BO21" s="192" t="str">
        <f>IF(BN21&lt;&gt;"0",(O21*BN21/BN28),"0")</f>
        <v>0</v>
      </c>
      <c r="BP21" s="192" t="str">
        <f>IF(D21=BP3,L21,"0")</f>
        <v>0</v>
      </c>
      <c r="BQ21" s="192" t="str">
        <f>IF(BP21&lt;&gt;"0",(O21*BP21/BP28),"0")</f>
        <v>0</v>
      </c>
      <c r="BR21" s="192" t="str">
        <f>IF(D21=BR3,L21,"0")</f>
        <v>0</v>
      </c>
      <c r="BS21" s="192" t="str">
        <f>IF(BR21&lt;&gt;"0",(O21*BR21/BR28),"0")</f>
        <v>0</v>
      </c>
      <c r="BT21" s="192" t="str">
        <f>IF(D21=BT3,L21,"0")</f>
        <v>0</v>
      </c>
      <c r="BU21" s="192" t="str">
        <f>IF(BT21&lt;&gt;"0",(O21*BT21/BT28),"0")</f>
        <v>0</v>
      </c>
      <c r="BV21" s="192" t="str">
        <f>IF(D21=BV3,L21,"0")</f>
        <v>0</v>
      </c>
      <c r="BW21" s="192" t="str">
        <f>IF(BV21&lt;&gt;"0",(O21*BV21/BV28),"0")</f>
        <v>0</v>
      </c>
      <c r="BX21" s="192" t="str">
        <f>IF(D21=BX3,L21,"0")</f>
        <v>0</v>
      </c>
      <c r="BY21" s="192" t="str">
        <f>IF(BX21&lt;&gt;"0",(O21*BX21/BX28),"0")</f>
        <v>0</v>
      </c>
      <c r="BZ21" s="192" t="str">
        <f>IF(D21=BZ3,M21,"0")</f>
        <v>0</v>
      </c>
      <c r="CA21" s="192" t="str">
        <f>IF(BZ21&lt;&gt;"0",(O21*BZ21/BZ28),"0")</f>
        <v>0</v>
      </c>
      <c r="CB21" s="192" t="str">
        <f>IF(D21=CB3,M21,"0")</f>
        <v>0</v>
      </c>
      <c r="CC21" s="192" t="str">
        <f>IF(CB21&lt;&gt;"0",(O21*CB21/CB28),"0")</f>
        <v>0</v>
      </c>
      <c r="CD21" s="192" t="str">
        <f>IF(D21=CD3,M21,"0")</f>
        <v>0</v>
      </c>
      <c r="CE21" s="192" t="str">
        <f>IF(CD21&lt;&gt;"0",(O21*CD21/CD28),"0")</f>
        <v>0</v>
      </c>
      <c r="CF21" s="192" t="str">
        <f>IF(D21=CF3,L21,"0")</f>
        <v>0</v>
      </c>
      <c r="CG21" s="192" t="str">
        <f>IF(CF21&lt;&gt;"0",(O21*CF21/CF28),"0")</f>
        <v>0</v>
      </c>
      <c r="CH21" s="192" t="str">
        <f>IF(D21=CH3,M21,"0")</f>
        <v>0</v>
      </c>
      <c r="CI21" s="192" t="str">
        <f>IF(CH21&lt;&gt;"0",(O21*CH21/CH28),"0")</f>
        <v>0</v>
      </c>
      <c r="CJ21" s="192" t="str">
        <f>IF(D21=CJ3,M21,"0")</f>
        <v>0</v>
      </c>
      <c r="CK21" s="192" t="str">
        <f>IF(CJ21&lt;&gt;"0",(O21*CJ21/CJ28),"0")</f>
        <v>0</v>
      </c>
      <c r="CL21" s="192" t="str">
        <f>IF(D21=CL3,M21,"0")</f>
        <v>0</v>
      </c>
      <c r="CM21" s="192" t="str">
        <f>IF(CL21&lt;&gt;"0",(O21*CL21/CL28),"0")</f>
        <v>0</v>
      </c>
      <c r="CN21" s="192" t="str">
        <f>IF(D21=CN3,M21,"0")</f>
        <v>0</v>
      </c>
      <c r="CO21" s="192" t="str">
        <f>IF(CN21&lt;&gt;"0",(O21*CN21/CN28),"0")</f>
        <v>0</v>
      </c>
      <c r="CP21" s="192" t="str">
        <f>IF(D21=CP3,M21,"0")</f>
        <v>0</v>
      </c>
      <c r="CQ21" s="192" t="str">
        <f>IF(CP21&lt;&gt;"0",(O21*CP21/CP28),"0")</f>
        <v>0</v>
      </c>
      <c r="CR21" s="192" t="str">
        <f>IF(D21=CR3,M21,"0")</f>
        <v>0</v>
      </c>
      <c r="CS21" s="192" t="str">
        <f>IF(CR21&lt;&gt;"0",(O21*CR21/CR28),"0")</f>
        <v>0</v>
      </c>
      <c r="CT21" s="192" t="str">
        <f>IF(D21=CT3,N21,"0")</f>
        <v>0</v>
      </c>
      <c r="CU21" s="192" t="str">
        <f>IF(CT21&lt;&gt;"0",(O21*CT21/CT28),"0")</f>
        <v>0</v>
      </c>
      <c r="CV21" s="192" t="str">
        <f>IF(D21=CV3,N21,"0")</f>
        <v>0</v>
      </c>
      <c r="CW21" s="192" t="str">
        <f>IF(CV21&lt;&gt;"0",(O21*CV21/CV28),"0")</f>
        <v>0</v>
      </c>
      <c r="CX21" s="192" t="str">
        <f>IF(D21=CX3,N21,"0")</f>
        <v>0</v>
      </c>
      <c r="CY21" s="192" t="str">
        <f>IF(CX21&lt;&gt;"0",(O21*CX21/CX28),"0")</f>
        <v>0</v>
      </c>
      <c r="CZ21" s="192" t="str">
        <f>IF(D21=CZ3,N21,"0")</f>
        <v>0</v>
      </c>
      <c r="DA21" s="192" t="str">
        <f>IF(CZ21&lt;&gt;"0",(O21*CZ21/CZ28),"0")</f>
        <v>0</v>
      </c>
      <c r="DB21" s="192" t="str">
        <f>IF(D21=DB3,N21,"0")</f>
        <v>0</v>
      </c>
      <c r="DC21" s="192" t="str">
        <f>IF(DB21&lt;&gt;"0",(O21*DB21/DB28),"0")</f>
        <v>0</v>
      </c>
      <c r="DD21" s="192" t="str">
        <f>IF(D21=DD3,N21,"0")</f>
        <v>0</v>
      </c>
      <c r="DE21" s="192" t="str">
        <f>IF(DD21&lt;&gt;"0",(O21*DD21/DD28),"0")</f>
        <v>0</v>
      </c>
    </row>
    <row r="22" spans="2:109">
      <c r="B22" s="175">
        <v>19</v>
      </c>
      <c r="C22" s="63" t="str">
        <f>'3. Scénario'!I33</f>
        <v>C4</v>
      </c>
      <c r="D22" s="63" t="str">
        <f>'3. Scénario'!J33</f>
        <v>AC412</v>
      </c>
      <c r="E22" s="63" t="str">
        <f>'3. Scénario'!K33</f>
        <v>Organiser son poste de travail en assurant la sécurité de tous les intervenants</v>
      </c>
      <c r="F22" s="176" t="str">
        <f>'3. Scénario'!L33</f>
        <v>Les principes généraux de prévention sont appliqués dans le choix des mesures de prévention</v>
      </c>
      <c r="G22" s="186"/>
      <c r="H22" s="38"/>
      <c r="I22" s="38"/>
      <c r="J22" s="83" t="s">
        <v>257</v>
      </c>
      <c r="K22" s="187">
        <f>'3. Scénario'!N33</f>
        <v>0</v>
      </c>
      <c r="L22" s="188">
        <f>'3. Scénario'!O33</f>
        <v>0</v>
      </c>
      <c r="M22" s="188">
        <f>'3. Scénario'!P33</f>
        <v>0</v>
      </c>
      <c r="N22" s="188">
        <f>'3. Scénario'!Q33</f>
        <v>0.15</v>
      </c>
      <c r="O22" s="189">
        <f t="shared" si="5"/>
        <v>4</v>
      </c>
      <c r="P22" s="189">
        <f t="shared" si="6"/>
        <v>0</v>
      </c>
      <c r="Q22" s="189">
        <f t="shared" si="7"/>
        <v>0</v>
      </c>
      <c r="R22" s="189">
        <f t="shared" si="8"/>
        <v>0</v>
      </c>
      <c r="S22" s="190">
        <f t="shared" si="9"/>
        <v>0.6</v>
      </c>
      <c r="T22" s="191" t="str">
        <f>IF(D22=T3,K22,"0")</f>
        <v>0</v>
      </c>
      <c r="U22" s="192" t="str">
        <f>IF(T22&lt;&gt;"0",(O22*T22/T28),"0")</f>
        <v>0</v>
      </c>
      <c r="V22" s="192" t="str">
        <f>IF(D22=V3,K22,"0")</f>
        <v>0</v>
      </c>
      <c r="W22" s="192" t="str">
        <f>IF(V22&lt;&gt;"0",(O22*V22/V28),"0")</f>
        <v>0</v>
      </c>
      <c r="X22" s="192" t="str">
        <f>IF(D22=X3,K22,"0")</f>
        <v>0</v>
      </c>
      <c r="Y22" s="192" t="str">
        <f>IF(X22&lt;&gt;"0",(O22*X22/X28),"0")</f>
        <v>0</v>
      </c>
      <c r="Z22" s="192" t="str">
        <f>IF(D22=Z3,K22,"0")</f>
        <v>0</v>
      </c>
      <c r="AA22" s="192" t="str">
        <f>IF(Z22&lt;&gt;"0",(O22*Z22/Z28),"0")</f>
        <v>0</v>
      </c>
      <c r="AB22" s="192" t="str">
        <f>IF(D22=AB3,K22,"0")</f>
        <v>0</v>
      </c>
      <c r="AC22" s="192" t="str">
        <f>IF(AB22&lt;&gt;"0",(O22*AB22/AB28),"0")</f>
        <v>0</v>
      </c>
      <c r="AD22" s="192" t="str">
        <f>IF(D22=AD3,K22,"0")</f>
        <v>0</v>
      </c>
      <c r="AE22" s="192" t="str">
        <f>IF(AD22&lt;&gt;"0",(O22*AD22/AD28),"0")</f>
        <v>0</v>
      </c>
      <c r="AF22" s="192" t="str">
        <f>IF(D22=AF3,K22,"0")</f>
        <v>0</v>
      </c>
      <c r="AG22" s="192" t="str">
        <f>IF(AF22&lt;&gt;"0",(O22*AF22/AF28),"0")</f>
        <v>0</v>
      </c>
      <c r="AH22" s="192" t="str">
        <f>IF(D22=AH3,K22,"0")</f>
        <v>0</v>
      </c>
      <c r="AI22" s="192" t="str">
        <f>IF(AH22&lt;&gt;"0",(O22*AH22/AH28),"0")</f>
        <v>0</v>
      </c>
      <c r="AJ22" s="192" t="str">
        <f>IF(D22=AJ3,K22,"0")</f>
        <v>0</v>
      </c>
      <c r="AK22" s="192" t="str">
        <f>IF(AJ22&lt;&gt;"0",(O22*AJ22/AJ28),"0")</f>
        <v>0</v>
      </c>
      <c r="AL22" s="192" t="str">
        <f>IF(D22=AD3,K22,"0")</f>
        <v>0</v>
      </c>
      <c r="AM22" s="192" t="str">
        <f>IF(AL22&lt;&gt;"0",(O22*AL22/AL28),"0")</f>
        <v>0</v>
      </c>
      <c r="AN22" s="192" t="str">
        <f>IF(D22=AN3,K22,"0")</f>
        <v>0</v>
      </c>
      <c r="AO22" s="192" t="str">
        <f>IF(AN22&lt;&gt;"0",(O22*AN22/AN28),"0")</f>
        <v>0</v>
      </c>
      <c r="AP22" s="192" t="str">
        <f>IF(D22=AP3,L22,"0")</f>
        <v>0</v>
      </c>
      <c r="AQ22" s="192" t="str">
        <f>IF(AP22&lt;&gt;"0",(O22*AP22/AP28),"0")</f>
        <v>0</v>
      </c>
      <c r="AR22" s="192" t="str">
        <f>IF(D22=AR3,L22,"0")</f>
        <v>0</v>
      </c>
      <c r="AS22" s="192" t="str">
        <f>IF(AR22&lt;&gt;"0",(O22*AR22/AR28),"0")</f>
        <v>0</v>
      </c>
      <c r="AT22" s="192" t="str">
        <f>IF(D22=AT3,L22,"0")</f>
        <v>0</v>
      </c>
      <c r="AU22" s="192" t="str">
        <f>IF(AT22&lt;&gt;"0",(O22*AT22/AT28),"0")</f>
        <v>0</v>
      </c>
      <c r="AV22" s="192" t="str">
        <f>IF(D22=AV3,L22,"0")</f>
        <v>0</v>
      </c>
      <c r="AW22" s="192" t="str">
        <f>IF(AV22&lt;&gt;"0",(O22*AV22/AV28),"0")</f>
        <v>0</v>
      </c>
      <c r="AX22" s="192" t="str">
        <f>IF(D22=AX3,L22,"0")</f>
        <v>0</v>
      </c>
      <c r="AY22" s="192" t="str">
        <f>IF(AX22&lt;&gt;"0",(O22*AX22/AX28),"0")</f>
        <v>0</v>
      </c>
      <c r="AZ22" s="192" t="str">
        <f>IF(D22=AZ3,L22,"0")</f>
        <v>0</v>
      </c>
      <c r="BA22" s="192" t="str">
        <f>IF(AZ22&lt;&gt;"0",(O22*AZ22/AZ28),"0")</f>
        <v>0</v>
      </c>
      <c r="BB22" s="192" t="str">
        <f>IF(D22=BB3,L22,"0")</f>
        <v>0</v>
      </c>
      <c r="BC22" s="192" t="str">
        <f>IF(BB22&lt;&gt;"0",(O22*BB22/BB28),"0")</f>
        <v>0</v>
      </c>
      <c r="BD22" s="192" t="str">
        <f>IF(D22=BD3,L22,"0")</f>
        <v>0</v>
      </c>
      <c r="BE22" s="192" t="str">
        <f>IF(BD22&lt;&gt;"0",(O22*BD22/BD28),"0")</f>
        <v>0</v>
      </c>
      <c r="BF22" s="192" t="str">
        <f>IF(D22=BF3,L22,"0")</f>
        <v>0</v>
      </c>
      <c r="BG22" s="192" t="str">
        <f>IF(BF22&lt;&gt;"0",(O22*BF22/BF28),"0")</f>
        <v>0</v>
      </c>
      <c r="BH22" s="192" t="str">
        <f>IF(D22=BH3,L22,"0")</f>
        <v>0</v>
      </c>
      <c r="BI22" s="192" t="str">
        <f>IF(BH22&lt;&gt;"0",(O22*BH22/BH28),"0")</f>
        <v>0</v>
      </c>
      <c r="BJ22" s="192" t="str">
        <f>IF(D22=BJ3,L22,"0")</f>
        <v>0</v>
      </c>
      <c r="BK22" s="192" t="str">
        <f>IF(BJ22&lt;&gt;"0",(O22*BJ22/BJ28),"0")</f>
        <v>0</v>
      </c>
      <c r="BL22" s="192" t="str">
        <f>IF(D22=BL3,L22,"0")</f>
        <v>0</v>
      </c>
      <c r="BM22" s="192" t="str">
        <f>IF(BL22&lt;&gt;"0",(O22*BL22/BL28),"0")</f>
        <v>0</v>
      </c>
      <c r="BN22" s="192" t="str">
        <f>IF(D22=BN3,L22,"0")</f>
        <v>0</v>
      </c>
      <c r="BO22" s="192" t="str">
        <f>IF(BN22&lt;&gt;"0",(O22*BN22/BN28),"0")</f>
        <v>0</v>
      </c>
      <c r="BP22" s="192" t="str">
        <f>IF(D22=BP3,L22,"0")</f>
        <v>0</v>
      </c>
      <c r="BQ22" s="192" t="str">
        <f>IF(BP22&lt;&gt;"0",(O22*BP22/BP28),"0")</f>
        <v>0</v>
      </c>
      <c r="BR22" s="192" t="str">
        <f>IF(D22=BR3,L22,"0")</f>
        <v>0</v>
      </c>
      <c r="BS22" s="192" t="str">
        <f>IF(BR22&lt;&gt;"0",(O22*BR22/BR28),"0")</f>
        <v>0</v>
      </c>
      <c r="BT22" s="192" t="str">
        <f>IF(D22=BT3,L22,"0")</f>
        <v>0</v>
      </c>
      <c r="BU22" s="192" t="str">
        <f>IF(BT22&lt;&gt;"0",(O22*BT22/BT28),"0")</f>
        <v>0</v>
      </c>
      <c r="BV22" s="192" t="str">
        <f>IF(D22=BV3,L22,"0")</f>
        <v>0</v>
      </c>
      <c r="BW22" s="192" t="str">
        <f>IF(BV22&lt;&gt;"0",(O22*BV22/BV28),"0")</f>
        <v>0</v>
      </c>
      <c r="BX22" s="192" t="str">
        <f>IF(D22=BX3,L22,"0")</f>
        <v>0</v>
      </c>
      <c r="BY22" s="192" t="str">
        <f>IF(BX22&lt;&gt;"0",(O22*BX22/BX28),"0")</f>
        <v>0</v>
      </c>
      <c r="BZ22" s="192" t="str">
        <f>IF(D22=BZ3,M22,"0")</f>
        <v>0</v>
      </c>
      <c r="CA22" s="192" t="str">
        <f>IF(BZ22&lt;&gt;"0",(O22*BZ22/BZ28),"0")</f>
        <v>0</v>
      </c>
      <c r="CB22" s="192" t="str">
        <f>IF(D22=CB3,M22,"0")</f>
        <v>0</v>
      </c>
      <c r="CC22" s="192" t="str">
        <f>IF(CB22&lt;&gt;"0",(O22*CB22/CB28),"0")</f>
        <v>0</v>
      </c>
      <c r="CD22" s="192" t="str">
        <f>IF(D22=CD3,M22,"0")</f>
        <v>0</v>
      </c>
      <c r="CE22" s="192" t="str">
        <f>IF(CD22&lt;&gt;"0",(O22*CD22/CD28),"0")</f>
        <v>0</v>
      </c>
      <c r="CF22" s="192" t="str">
        <f>IF(D22=CF3,L22,"0")</f>
        <v>0</v>
      </c>
      <c r="CG22" s="192" t="str">
        <f>IF(CF22&lt;&gt;"0",(O22*CF22/CF28),"0")</f>
        <v>0</v>
      </c>
      <c r="CH22" s="192" t="str">
        <f>IF(D22=CH3,M22,"0")</f>
        <v>0</v>
      </c>
      <c r="CI22" s="192" t="str">
        <f>IF(CH22&lt;&gt;"0",(O22*CH22/CH28),"0")</f>
        <v>0</v>
      </c>
      <c r="CJ22" s="192" t="str">
        <f>IF(D22=CJ3,M22,"0")</f>
        <v>0</v>
      </c>
      <c r="CK22" s="192" t="str">
        <f>IF(CJ22&lt;&gt;"0",(O22*CJ22/CJ28),"0")</f>
        <v>0</v>
      </c>
      <c r="CL22" s="192" t="str">
        <f>IF(D22=CL3,M22,"0")</f>
        <v>0</v>
      </c>
      <c r="CM22" s="192" t="str">
        <f>IF(CL22&lt;&gt;"0",(O22*CL22/CL28),"0")</f>
        <v>0</v>
      </c>
      <c r="CN22" s="192" t="str">
        <f>IF(D22=CN3,M22,"0")</f>
        <v>0</v>
      </c>
      <c r="CO22" s="192" t="str">
        <f>IF(CN22&lt;&gt;"0",(O22*CN22/CN28),"0")</f>
        <v>0</v>
      </c>
      <c r="CP22" s="192" t="str">
        <f>IF(D22=CP3,M22,"0")</f>
        <v>0</v>
      </c>
      <c r="CQ22" s="192" t="str">
        <f>IF(CP22&lt;&gt;"0",(O22*CP22/CP28),"0")</f>
        <v>0</v>
      </c>
      <c r="CR22" s="192" t="str">
        <f>IF(D22=CR3,M22,"0")</f>
        <v>0</v>
      </c>
      <c r="CS22" s="192" t="str">
        <f>IF(CR22&lt;&gt;"0",(O22*CR22/CR28),"0")</f>
        <v>0</v>
      </c>
      <c r="CT22" s="192" t="str">
        <f>IF(D22=CT3,N22,"0")</f>
        <v>0</v>
      </c>
      <c r="CU22" s="192" t="str">
        <f>IF(CT22&lt;&gt;"0",(O22*CT22/CT28),"0")</f>
        <v>0</v>
      </c>
      <c r="CV22" s="192">
        <f>IF(D22=CV3,N22,"0")</f>
        <v>0.15</v>
      </c>
      <c r="CW22" s="192">
        <f>IF(CV22&lt;&gt;"0",(O22*CV22/CV28),"0")</f>
        <v>1.2</v>
      </c>
      <c r="CX22" s="192" t="str">
        <f>IF(D22=CX3,N22,"0")</f>
        <v>0</v>
      </c>
      <c r="CY22" s="192" t="str">
        <f>IF(CX22&lt;&gt;"0",(O22*CX22/CX28),"0")</f>
        <v>0</v>
      </c>
      <c r="CZ22" s="192" t="str">
        <f>IF(D22=CZ3,N22,"0")</f>
        <v>0</v>
      </c>
      <c r="DA22" s="192" t="str">
        <f>IF(CZ22&lt;&gt;"0",(O22*CZ22/CZ28),"0")</f>
        <v>0</v>
      </c>
      <c r="DB22" s="192" t="str">
        <f>IF(D22=DB3,N22,"0")</f>
        <v>0</v>
      </c>
      <c r="DC22" s="192" t="str">
        <f>IF(DB22&lt;&gt;"0",(O22*DB22/DB28),"0")</f>
        <v>0</v>
      </c>
      <c r="DD22" s="192" t="str">
        <f>IF(D22=DD3,N22,"0")</f>
        <v>0</v>
      </c>
      <c r="DE22" s="192" t="str">
        <f>IF(DD22&lt;&gt;"0",(O22*DD22/DD28),"0")</f>
        <v>0</v>
      </c>
    </row>
    <row r="23" spans="2:109">
      <c r="B23" s="175">
        <v>20</v>
      </c>
      <c r="C23" s="63" t="str">
        <f>'3. Scénario'!I34</f>
        <v>C1</v>
      </c>
      <c r="D23" s="63" t="str">
        <f>'3. Scénario'!J34</f>
        <v>AC112</v>
      </c>
      <c r="E23" s="63" t="str">
        <f>'3. Scénario'!K34</f>
        <v>Collecter les données nécessaires à l’intervention</v>
      </c>
      <c r="F23" s="176" t="str">
        <f>'3. Scénario'!L34</f>
        <v>La collecte des informations nécessaires à l’intervention est complète et exploitable</v>
      </c>
      <c r="G23" s="186"/>
      <c r="H23" s="38" t="s">
        <v>257</v>
      </c>
      <c r="I23" s="38"/>
      <c r="J23" s="83"/>
      <c r="K23" s="187">
        <f>'3. Scénario'!N34</f>
        <v>0.1</v>
      </c>
      <c r="L23" s="188">
        <f>'3. Scénario'!O34</f>
        <v>0</v>
      </c>
      <c r="M23" s="188">
        <f>'3. Scénario'!P34</f>
        <v>0</v>
      </c>
      <c r="N23" s="188">
        <f>'3. Scénario'!Q34</f>
        <v>0</v>
      </c>
      <c r="O23" s="189">
        <f t="shared" si="5"/>
        <v>2</v>
      </c>
      <c r="P23" s="189">
        <f t="shared" si="6"/>
        <v>0.2</v>
      </c>
      <c r="Q23" s="189">
        <f t="shared" si="7"/>
        <v>0</v>
      </c>
      <c r="R23" s="189">
        <f t="shared" si="8"/>
        <v>0</v>
      </c>
      <c r="S23" s="190">
        <f t="shared" si="9"/>
        <v>0</v>
      </c>
      <c r="T23" s="191" t="str">
        <f>IF(D23=T3,K23,"0")</f>
        <v>0</v>
      </c>
      <c r="U23" s="192" t="str">
        <f>IF(T23&lt;&gt;"0",(O23*T23/T28),"0")</f>
        <v>0</v>
      </c>
      <c r="V23" s="192">
        <f>IF(D23=V3,K23,"0")</f>
        <v>0.1</v>
      </c>
      <c r="W23" s="192">
        <f>IF(V23&lt;&gt;"0",(O23*V23/V28),"0")</f>
        <v>0.8</v>
      </c>
      <c r="X23" s="192" t="str">
        <f>IF(D23=X3,K23,"0")</f>
        <v>0</v>
      </c>
      <c r="Y23" s="192" t="str">
        <f>IF(X23&lt;&gt;"0",(O23*X23/X28),"0")</f>
        <v>0</v>
      </c>
      <c r="Z23" s="192" t="str">
        <f>IF(D23=Z3,K23,"0")</f>
        <v>0</v>
      </c>
      <c r="AA23" s="192" t="str">
        <f>IF(Z23&lt;&gt;"0",(O23*Z23/Z28),"0")</f>
        <v>0</v>
      </c>
      <c r="AB23" s="192" t="str">
        <f>IF(D23=AB3,K23,"0")</f>
        <v>0</v>
      </c>
      <c r="AC23" s="192" t="str">
        <f>IF(AB23&lt;&gt;"0",(O23*AB23/AB28),"0")</f>
        <v>0</v>
      </c>
      <c r="AD23" s="192" t="str">
        <f>IF(D23=AD3,K23,"0")</f>
        <v>0</v>
      </c>
      <c r="AE23" s="192" t="str">
        <f>IF(AD23&lt;&gt;"0",(O23*AD23/AD28),"0")</f>
        <v>0</v>
      </c>
      <c r="AF23" s="192" t="str">
        <f>IF(D23=AF3,K23,"0")</f>
        <v>0</v>
      </c>
      <c r="AG23" s="192" t="str">
        <f>IF(AF23&lt;&gt;"0",(O23*AF23/AF28),"0")</f>
        <v>0</v>
      </c>
      <c r="AH23" s="192" t="str">
        <f>IF(D23=AH3,K23,"0")</f>
        <v>0</v>
      </c>
      <c r="AI23" s="192" t="str">
        <f>IF(AH23&lt;&gt;"0",(O23*AH23/AH28),"0")</f>
        <v>0</v>
      </c>
      <c r="AJ23" s="192" t="str">
        <f>IF(D23=AJ3,K23,"0")</f>
        <v>0</v>
      </c>
      <c r="AK23" s="192" t="str">
        <f>IF(AJ23&lt;&gt;"0",(O23*AJ23/AJ28),"0")</f>
        <v>0</v>
      </c>
      <c r="AL23" s="192" t="str">
        <f>IF(D23=AD3,K23,"0")</f>
        <v>0</v>
      </c>
      <c r="AM23" s="192" t="str">
        <f>IF(AL23&lt;&gt;"0",(O23*AL23/AL28),"0")</f>
        <v>0</v>
      </c>
      <c r="AN23" s="192" t="str">
        <f>IF(D23=AN3,K23,"0")</f>
        <v>0</v>
      </c>
      <c r="AO23" s="192" t="str">
        <f>IF(AN23&lt;&gt;"0",(O23*AN23/AN28),"0")</f>
        <v>0</v>
      </c>
      <c r="AP23" s="192" t="str">
        <f>IF(D23=AP3,L23,"0")</f>
        <v>0</v>
      </c>
      <c r="AQ23" s="192" t="str">
        <f>IF(AP23&lt;&gt;"0",(O23*AP23/AP28),"0")</f>
        <v>0</v>
      </c>
      <c r="AR23" s="192" t="str">
        <f>IF(D23=AR3,L23,"0")</f>
        <v>0</v>
      </c>
      <c r="AS23" s="192" t="str">
        <f>IF(AR23&lt;&gt;"0",(O23*AR23/AR28),"0")</f>
        <v>0</v>
      </c>
      <c r="AT23" s="192" t="str">
        <f>IF(D23=AT3,L23,"0")</f>
        <v>0</v>
      </c>
      <c r="AU23" s="192" t="str">
        <f>IF(AT23&lt;&gt;"0",(O23*AT23/AT28),"0")</f>
        <v>0</v>
      </c>
      <c r="AV23" s="192" t="str">
        <f>IF(D23=AV3,L23,"0")</f>
        <v>0</v>
      </c>
      <c r="AW23" s="192" t="str">
        <f>IF(AV23&lt;&gt;"0",(O23*AV23/AV28),"0")</f>
        <v>0</v>
      </c>
      <c r="AX23" s="192" t="str">
        <f>IF(D23=AX3,L23,"0")</f>
        <v>0</v>
      </c>
      <c r="AY23" s="192" t="str">
        <f>IF(AX23&lt;&gt;"0",(O23*AX23/AX28),"0")</f>
        <v>0</v>
      </c>
      <c r="AZ23" s="192" t="str">
        <f>IF(D23=AZ3,L23,"0")</f>
        <v>0</v>
      </c>
      <c r="BA23" s="192" t="str">
        <f>IF(AZ23&lt;&gt;"0",(O23*AZ23/AZ28),"0")</f>
        <v>0</v>
      </c>
      <c r="BB23" s="192" t="str">
        <f>IF(D23=BB3,L23,"0")</f>
        <v>0</v>
      </c>
      <c r="BC23" s="192" t="str">
        <f>IF(BB23&lt;&gt;"0",(O23*BB23/BB28),"0")</f>
        <v>0</v>
      </c>
      <c r="BD23" s="192" t="str">
        <f>IF(D23=BD3,L23,"0")</f>
        <v>0</v>
      </c>
      <c r="BE23" s="192" t="str">
        <f>IF(BD23&lt;&gt;"0",(O23*BD23/BD28),"0")</f>
        <v>0</v>
      </c>
      <c r="BF23" s="192" t="str">
        <f>IF(D23=BF3,L23,"0")</f>
        <v>0</v>
      </c>
      <c r="BG23" s="192" t="str">
        <f>IF(BF23&lt;&gt;"0",(O23*BF23/BF28),"0")</f>
        <v>0</v>
      </c>
      <c r="BH23" s="192" t="str">
        <f>IF(D23=BH3,L23,"0")</f>
        <v>0</v>
      </c>
      <c r="BI23" s="192" t="str">
        <f>IF(BH23&lt;&gt;"0",(O23*BH23/BH28),"0")</f>
        <v>0</v>
      </c>
      <c r="BJ23" s="192" t="str">
        <f>IF(D23=BJ3,L23,"0")</f>
        <v>0</v>
      </c>
      <c r="BK23" s="192" t="str">
        <f>IF(BJ23&lt;&gt;"0",(O23*BJ23/BJ28),"0")</f>
        <v>0</v>
      </c>
      <c r="BL23" s="192" t="str">
        <f>IF(D23=BL3,L23,"0")</f>
        <v>0</v>
      </c>
      <c r="BM23" s="192" t="str">
        <f>IF(BL23&lt;&gt;"0",(O23*BL23/BL28),"0")</f>
        <v>0</v>
      </c>
      <c r="BN23" s="192" t="str">
        <f>IF(D23=BN3,L23,"0")</f>
        <v>0</v>
      </c>
      <c r="BO23" s="192" t="str">
        <f>IF(BN23&lt;&gt;"0",(O23*BN23/BN28),"0")</f>
        <v>0</v>
      </c>
      <c r="BP23" s="192" t="str">
        <f>IF(D23=BP3,L23,"0")</f>
        <v>0</v>
      </c>
      <c r="BQ23" s="192" t="str">
        <f>IF(BP23&lt;&gt;"0",(O23*BP23/BP28),"0")</f>
        <v>0</v>
      </c>
      <c r="BR23" s="192" t="str">
        <f>IF(D23=BR3,L23,"0")</f>
        <v>0</v>
      </c>
      <c r="BS23" s="192" t="str">
        <f>IF(BR23&lt;&gt;"0",(O23*BR23/BR28),"0")</f>
        <v>0</v>
      </c>
      <c r="BT23" s="192" t="str">
        <f>IF(D23=BT3,L23,"0")</f>
        <v>0</v>
      </c>
      <c r="BU23" s="192" t="str">
        <f>IF(BT23&lt;&gt;"0",(O23*BT23/BT28),"0")</f>
        <v>0</v>
      </c>
      <c r="BV23" s="192" t="str">
        <f>IF(D23=BV3,L23,"0")</f>
        <v>0</v>
      </c>
      <c r="BW23" s="192" t="str">
        <f>IF(BV23&lt;&gt;"0",(O23*BV23/BV28),"0")</f>
        <v>0</v>
      </c>
      <c r="BX23" s="192" t="str">
        <f>IF(D23=BX3,L23,"0")</f>
        <v>0</v>
      </c>
      <c r="BY23" s="192" t="str">
        <f>IF(BX23&lt;&gt;"0",(O23*BX23/BX28),"0")</f>
        <v>0</v>
      </c>
      <c r="BZ23" s="192" t="str">
        <f>IF(D23=BZ3,M23,"0")</f>
        <v>0</v>
      </c>
      <c r="CA23" s="192" t="str">
        <f>IF(BZ23&lt;&gt;"0",(O23*BZ23/BZ28),"0")</f>
        <v>0</v>
      </c>
      <c r="CB23" s="192" t="str">
        <f>IF(D23=CB3,M23,"0")</f>
        <v>0</v>
      </c>
      <c r="CC23" s="192" t="str">
        <f>IF(CB23&lt;&gt;"0",(O23*CB23/CB28),"0")</f>
        <v>0</v>
      </c>
      <c r="CD23" s="192" t="str">
        <f>IF(D23=CD3,M23,"0")</f>
        <v>0</v>
      </c>
      <c r="CE23" s="192" t="str">
        <f>IF(CD23&lt;&gt;"0",(O23*CD23/CD28),"0")</f>
        <v>0</v>
      </c>
      <c r="CF23" s="192" t="str">
        <f>IF(D23=CF3,L23,"0")</f>
        <v>0</v>
      </c>
      <c r="CG23" s="192" t="str">
        <f>IF(CF23&lt;&gt;"0",(O23*CF23/CF28),"0")</f>
        <v>0</v>
      </c>
      <c r="CH23" s="192" t="str">
        <f>IF(D23=CH3,M23,"0")</f>
        <v>0</v>
      </c>
      <c r="CI23" s="192" t="str">
        <f>IF(CH23&lt;&gt;"0",(O23*CH23/CH28),"0")</f>
        <v>0</v>
      </c>
      <c r="CJ23" s="192" t="str">
        <f>IF(D23=CJ3,M23,"0")</f>
        <v>0</v>
      </c>
      <c r="CK23" s="192" t="str">
        <f>IF(CJ23&lt;&gt;"0",(O23*CJ23/CJ28),"0")</f>
        <v>0</v>
      </c>
      <c r="CL23" s="192" t="str">
        <f>IF(D23=CL3,M23,"0")</f>
        <v>0</v>
      </c>
      <c r="CM23" s="192" t="str">
        <f>IF(CL23&lt;&gt;"0",(O23*CL23/CL28),"0")</f>
        <v>0</v>
      </c>
      <c r="CN23" s="192" t="str">
        <f>IF(D23=CN3,M23,"0")</f>
        <v>0</v>
      </c>
      <c r="CO23" s="192" t="str">
        <f>IF(CN23&lt;&gt;"0",(O23*CN23/CN28),"0")</f>
        <v>0</v>
      </c>
      <c r="CP23" s="192" t="str">
        <f>IF(D23=CP3,M23,"0")</f>
        <v>0</v>
      </c>
      <c r="CQ23" s="192" t="str">
        <f>IF(CP23&lt;&gt;"0",(O23*CP23/CP28),"0")</f>
        <v>0</v>
      </c>
      <c r="CR23" s="192" t="str">
        <f>IF(D23=CR3,M23,"0")</f>
        <v>0</v>
      </c>
      <c r="CS23" s="192" t="str">
        <f>IF(CR23&lt;&gt;"0",(O23*CR23/CR28),"0")</f>
        <v>0</v>
      </c>
      <c r="CT23" s="192" t="str">
        <f>IF(D23=CT3,N23,"0")</f>
        <v>0</v>
      </c>
      <c r="CU23" s="192" t="str">
        <f>IF(CT23&lt;&gt;"0",(O23*CT23/CT28),"0")</f>
        <v>0</v>
      </c>
      <c r="CV23" s="192" t="str">
        <f>IF(D23=CV3,N23,"0")</f>
        <v>0</v>
      </c>
      <c r="CW23" s="192" t="str">
        <f>IF(CV23&lt;&gt;"0",(O23*CV23/CV28),"0")</f>
        <v>0</v>
      </c>
      <c r="CX23" s="192" t="str">
        <f>IF(D23=CX3,N23,"0")</f>
        <v>0</v>
      </c>
      <c r="CY23" s="192" t="str">
        <f>IF(CX23&lt;&gt;"0",(O23*CX23/CX28),"0")</f>
        <v>0</v>
      </c>
      <c r="CZ23" s="192" t="str">
        <f>IF(D23=CZ3,N23,"0")</f>
        <v>0</v>
      </c>
      <c r="DA23" s="192" t="str">
        <f>IF(CZ23&lt;&gt;"0",(O23*CZ23/CZ28),"0")</f>
        <v>0</v>
      </c>
      <c r="DB23" s="192" t="str">
        <f>IF(D23=DB3,N23,"0")</f>
        <v>0</v>
      </c>
      <c r="DC23" s="192" t="str">
        <f>IF(DB23&lt;&gt;"0",(O23*DB23/DB28),"0")</f>
        <v>0</v>
      </c>
      <c r="DD23" s="192" t="str">
        <f>IF(D23=DD3,N23,"0")</f>
        <v>0</v>
      </c>
      <c r="DE23" s="192" t="str">
        <f>IF(DD23&lt;&gt;"0",(O23*DD23/DD28),"0")</f>
        <v>0</v>
      </c>
    </row>
    <row r="24" spans="2:109">
      <c r="B24" s="175">
        <v>21</v>
      </c>
      <c r="C24" s="63" t="str">
        <f>'3. Scénario'!I35</f>
        <v>C3</v>
      </c>
      <c r="D24" s="63" t="str">
        <f>'3. Scénario'!J35</f>
        <v>AC334</v>
      </c>
      <c r="E24" s="63" t="str">
        <f>'3. Scénario'!K35</f>
        <v xml:space="preserve">Déterminer les équipements spécifiques (engin de manutention, échafaudage …) nécessaires à l’intervention </v>
      </c>
      <c r="F24" s="176" t="str">
        <f>'3. Scénario'!L35</f>
        <v>Les habilitations et certifications nécessaires sont identifiées</v>
      </c>
      <c r="G24" s="186"/>
      <c r="H24" s="38"/>
      <c r="I24" s="38" t="s">
        <v>257</v>
      </c>
      <c r="J24" s="83"/>
      <c r="K24" s="187">
        <f>'3. Scénario'!N35</f>
        <v>0</v>
      </c>
      <c r="L24" s="188">
        <f>'3. Scénario'!O35</f>
        <v>0</v>
      </c>
      <c r="M24" s="188">
        <f>'3. Scénario'!P35</f>
        <v>0.4</v>
      </c>
      <c r="N24" s="188">
        <f>'3. Scénario'!Q35</f>
        <v>0</v>
      </c>
      <c r="O24" s="189">
        <f t="shared" si="5"/>
        <v>3</v>
      </c>
      <c r="P24" s="189">
        <f t="shared" si="6"/>
        <v>0</v>
      </c>
      <c r="Q24" s="189">
        <f t="shared" si="7"/>
        <v>0</v>
      </c>
      <c r="R24" s="189">
        <f t="shared" si="8"/>
        <v>1.2000000000000002</v>
      </c>
      <c r="S24" s="190">
        <f t="shared" si="9"/>
        <v>0</v>
      </c>
      <c r="T24" s="191" t="str">
        <f>IF(D24=T3,K24,"0")</f>
        <v>0</v>
      </c>
      <c r="U24" s="192" t="str">
        <f>IF(T24&lt;&gt;"0",(O24*T24/T28),"0")</f>
        <v>0</v>
      </c>
      <c r="V24" s="192" t="str">
        <f>IF(D24=V3,K24,"0")</f>
        <v>0</v>
      </c>
      <c r="W24" s="192" t="str">
        <f>IF(V24&lt;&gt;"0",(O24*V24/V28),"0")</f>
        <v>0</v>
      </c>
      <c r="X24" s="192" t="str">
        <f>IF(D24=X3,K24,"0")</f>
        <v>0</v>
      </c>
      <c r="Y24" s="192" t="str">
        <f>IF(X24&lt;&gt;"0",(O24*X24/X28),"0")</f>
        <v>0</v>
      </c>
      <c r="Z24" s="192" t="str">
        <f>IF(D24=Z3,K24,"0")</f>
        <v>0</v>
      </c>
      <c r="AA24" s="192" t="str">
        <f>IF(Z24&lt;&gt;"0",(O24*Z24/Z28),"0")</f>
        <v>0</v>
      </c>
      <c r="AB24" s="192" t="str">
        <f>IF(D24=AB3,K24,"0")</f>
        <v>0</v>
      </c>
      <c r="AC24" s="192" t="str">
        <f>IF(AB24&lt;&gt;"0",(O24*AB24/AB28),"0")</f>
        <v>0</v>
      </c>
      <c r="AD24" s="192" t="str">
        <f>IF(D24=AD3,K24,"0")</f>
        <v>0</v>
      </c>
      <c r="AE24" s="192" t="str">
        <f>IF(AD24&lt;&gt;"0",(O24*AD24/AD28),"0")</f>
        <v>0</v>
      </c>
      <c r="AF24" s="192" t="str">
        <f>IF(D24=AF3,K24,"0")</f>
        <v>0</v>
      </c>
      <c r="AG24" s="192" t="str">
        <f>IF(AF24&lt;&gt;"0",(O24*AF24/AF28),"0")</f>
        <v>0</v>
      </c>
      <c r="AH24" s="192" t="str">
        <f>IF(D24=AH3,K24,"0")</f>
        <v>0</v>
      </c>
      <c r="AI24" s="192" t="str">
        <f>IF(AH24&lt;&gt;"0",(O24*AH24/AH28),"0")</f>
        <v>0</v>
      </c>
      <c r="AJ24" s="192" t="str">
        <f>IF(D24=AJ3,K24,"0")</f>
        <v>0</v>
      </c>
      <c r="AK24" s="192" t="str">
        <f>IF(AJ24&lt;&gt;"0",(O24*AJ24/AJ28),"0")</f>
        <v>0</v>
      </c>
      <c r="AL24" s="192" t="str">
        <f>IF(D24=AD3,K24,"0")</f>
        <v>0</v>
      </c>
      <c r="AM24" s="192" t="str">
        <f>IF(AL24&lt;&gt;"0",(O24*AL24/AL28),"0")</f>
        <v>0</v>
      </c>
      <c r="AN24" s="192" t="str">
        <f>IF(D24=AN3,K24,"0")</f>
        <v>0</v>
      </c>
      <c r="AO24" s="192" t="str">
        <f>IF(AN24&lt;&gt;"0",(O24*AN24/AN28),"0")</f>
        <v>0</v>
      </c>
      <c r="AP24" s="192" t="str">
        <f>IF(D24=AP3,L24,"0")</f>
        <v>0</v>
      </c>
      <c r="AQ24" s="192" t="str">
        <f>IF(AP24&lt;&gt;"0",(O24*AP24/AP28),"0")</f>
        <v>0</v>
      </c>
      <c r="AR24" s="192" t="str">
        <f>IF(D24=AR3,L24,"0")</f>
        <v>0</v>
      </c>
      <c r="AS24" s="192" t="str">
        <f>IF(AR24&lt;&gt;"0",(O24*AR24/AR28),"0")</f>
        <v>0</v>
      </c>
      <c r="AT24" s="192" t="str">
        <f>IF(D24=AT3,L24,"0")</f>
        <v>0</v>
      </c>
      <c r="AU24" s="192" t="str">
        <f>IF(AT24&lt;&gt;"0",(O24*AT24/AT28),"0")</f>
        <v>0</v>
      </c>
      <c r="AV24" s="192" t="str">
        <f>IF(D24=AV3,L24,"0")</f>
        <v>0</v>
      </c>
      <c r="AW24" s="192" t="str">
        <f>IF(AV24&lt;&gt;"0",(O24*AV24/AV28),"0")</f>
        <v>0</v>
      </c>
      <c r="AX24" s="192" t="str">
        <f>IF(D24=AX3,L24,"0")</f>
        <v>0</v>
      </c>
      <c r="AY24" s="192" t="str">
        <f>IF(AX24&lt;&gt;"0",(O24*AX24/AX28),"0")</f>
        <v>0</v>
      </c>
      <c r="AZ24" s="192" t="str">
        <f>IF(D24=AZ3,L24,"0")</f>
        <v>0</v>
      </c>
      <c r="BA24" s="192" t="str">
        <f>IF(AZ24&lt;&gt;"0",(O24*AZ24/AZ28),"0")</f>
        <v>0</v>
      </c>
      <c r="BB24" s="192" t="str">
        <f>IF(D24=BB3,L24,"0")</f>
        <v>0</v>
      </c>
      <c r="BC24" s="192" t="str">
        <f>IF(BB24&lt;&gt;"0",(O24*BB24/BB28),"0")</f>
        <v>0</v>
      </c>
      <c r="BD24" s="192" t="str">
        <f>IF(D24=BD3,L24,"0")</f>
        <v>0</v>
      </c>
      <c r="BE24" s="192" t="str">
        <f>IF(BD24&lt;&gt;"0",(O24*BD24/BD28),"0")</f>
        <v>0</v>
      </c>
      <c r="BF24" s="192" t="str">
        <f>IF(D24=BF3,L24,"0")</f>
        <v>0</v>
      </c>
      <c r="BG24" s="192" t="str">
        <f>IF(BF24&lt;&gt;"0",(O24*BF24/BF28),"0")</f>
        <v>0</v>
      </c>
      <c r="BH24" s="192" t="str">
        <f>IF(D24=BH3,L24,"0")</f>
        <v>0</v>
      </c>
      <c r="BI24" s="192" t="str">
        <f>IF(BH24&lt;&gt;"0",(O24*BH24/BH28),"0")</f>
        <v>0</v>
      </c>
      <c r="BJ24" s="192" t="str">
        <f>IF(D24=BJ3,L24,"0")</f>
        <v>0</v>
      </c>
      <c r="BK24" s="192" t="str">
        <f>IF(BJ24&lt;&gt;"0",(O24*BJ24/BJ28),"0")</f>
        <v>0</v>
      </c>
      <c r="BL24" s="192" t="str">
        <f>IF(D24=BL3,L24,"0")</f>
        <v>0</v>
      </c>
      <c r="BM24" s="192" t="str">
        <f>IF(BL24&lt;&gt;"0",(O24*BL24/BL28),"0")</f>
        <v>0</v>
      </c>
      <c r="BN24" s="192" t="str">
        <f>IF(D24=BN3,L24,"0")</f>
        <v>0</v>
      </c>
      <c r="BO24" s="192" t="str">
        <f>IF(BN24&lt;&gt;"0",(O24*BN24/BN28),"0")</f>
        <v>0</v>
      </c>
      <c r="BP24" s="192" t="str">
        <f>IF(D24=BP3,L24,"0")</f>
        <v>0</v>
      </c>
      <c r="BQ24" s="192" t="str">
        <f>IF(BP24&lt;&gt;"0",(O24*BP24/BP28),"0")</f>
        <v>0</v>
      </c>
      <c r="BR24" s="192" t="str">
        <f>IF(D24=BR3,L24,"0")</f>
        <v>0</v>
      </c>
      <c r="BS24" s="192" t="str">
        <f>IF(BR24&lt;&gt;"0",(O24*BR24/BR28),"0")</f>
        <v>0</v>
      </c>
      <c r="BT24" s="192" t="str">
        <f>IF(D24=BT3,L24,"0")</f>
        <v>0</v>
      </c>
      <c r="BU24" s="192" t="str">
        <f>IF(BT24&lt;&gt;"0",(O24*BT24/BT28),"0")</f>
        <v>0</v>
      </c>
      <c r="BV24" s="192" t="str">
        <f>IF(D24=BV3,L24,"0")</f>
        <v>0</v>
      </c>
      <c r="BW24" s="192" t="str">
        <f>IF(BV24&lt;&gt;"0",(O24*BV24/BV28),"0")</f>
        <v>0</v>
      </c>
      <c r="BX24" s="192" t="str">
        <f>IF(D24=BX3,L24,"0")</f>
        <v>0</v>
      </c>
      <c r="BY24" s="192" t="str">
        <f>IF(BX24&lt;&gt;"0",(O24*BX24/BX28),"0")</f>
        <v>0</v>
      </c>
      <c r="BZ24" s="192" t="str">
        <f>IF(D24=BZ3,M24,"0")</f>
        <v>0</v>
      </c>
      <c r="CA24" s="192" t="str">
        <f>IF(BZ24&lt;&gt;"0",(O24*BZ24/BZ28),"0")</f>
        <v>0</v>
      </c>
      <c r="CB24" s="192" t="str">
        <f>IF(D24=CB3,M24,"0")</f>
        <v>0</v>
      </c>
      <c r="CC24" s="192" t="str">
        <f>IF(CB24&lt;&gt;"0",(O24*CB24/CB28),"0")</f>
        <v>0</v>
      </c>
      <c r="CD24" s="192" t="str">
        <f>IF(D24=CD3,M24,"0")</f>
        <v>0</v>
      </c>
      <c r="CE24" s="192" t="str">
        <f>IF(CD24&lt;&gt;"0",(O24*CD24/CD28),"0")</f>
        <v>0</v>
      </c>
      <c r="CF24" s="192" t="str">
        <f>IF(D24=CF3,L24,"0")</f>
        <v>0</v>
      </c>
      <c r="CG24" s="192" t="str">
        <f>IF(CF24&lt;&gt;"0",(O24*CF24/CF28),"0")</f>
        <v>0</v>
      </c>
      <c r="CH24" s="192" t="str">
        <f>IF(D24=CH3,M24,"0")</f>
        <v>0</v>
      </c>
      <c r="CI24" s="192" t="str">
        <f>IF(CH24&lt;&gt;"0",(O24*CH24/CH28),"0")</f>
        <v>0</v>
      </c>
      <c r="CJ24" s="192" t="str">
        <f>IF(D24=CJ3,M24,"0")</f>
        <v>0</v>
      </c>
      <c r="CK24" s="192" t="str">
        <f>IF(CJ24&lt;&gt;"0",(O24*CJ24/CJ28),"0")</f>
        <v>0</v>
      </c>
      <c r="CL24" s="192" t="str">
        <f>IF(D24=CL3,M24,"0")</f>
        <v>0</v>
      </c>
      <c r="CM24" s="192" t="str">
        <f>IF(CL24&lt;&gt;"0",(O24*CL24/CL28),"0")</f>
        <v>0</v>
      </c>
      <c r="CN24" s="192" t="str">
        <f>IF(D24=CN3,M24,"0")</f>
        <v>0</v>
      </c>
      <c r="CO24" s="192" t="str">
        <f>IF(CN24&lt;&gt;"0",(O24*CN24/CN28),"0")</f>
        <v>0</v>
      </c>
      <c r="CP24" s="192" t="str">
        <f>IF(D24=CP3,M24,"0")</f>
        <v>0</v>
      </c>
      <c r="CQ24" s="192" t="str">
        <f>IF(CP24&lt;&gt;"0",(O24*CP24/CP28),"0")</f>
        <v>0</v>
      </c>
      <c r="CR24" s="192">
        <f>IF(D24=CR3,M24,"0")</f>
        <v>0.4</v>
      </c>
      <c r="CS24" s="192">
        <f>IF(CR24&lt;&gt;"0",(O24*CR24/CR28),"0")</f>
        <v>1.8461538461538463</v>
      </c>
      <c r="CT24" s="192" t="str">
        <f>IF(D24=CT3,N24,"0")</f>
        <v>0</v>
      </c>
      <c r="CU24" s="192" t="str">
        <f>IF(CT24&lt;&gt;"0",(O24*CT24/CT28),"0")</f>
        <v>0</v>
      </c>
      <c r="CV24" s="192" t="str">
        <f>IF(D24=CV3,N24,"0")</f>
        <v>0</v>
      </c>
      <c r="CW24" s="192" t="str">
        <f>IF(CV24&lt;&gt;"0",(O24*CV24/CV28),"0")</f>
        <v>0</v>
      </c>
      <c r="CX24" s="192" t="str">
        <f>IF(D24=CX3,N24,"0")</f>
        <v>0</v>
      </c>
      <c r="CY24" s="192" t="str">
        <f>IF(CX24&lt;&gt;"0",(O24*CX24/CX28),"0")</f>
        <v>0</v>
      </c>
      <c r="CZ24" s="192" t="str">
        <f>IF(D24=CZ3,N24,"0")</f>
        <v>0</v>
      </c>
      <c r="DA24" s="192" t="str">
        <f>IF(CZ24&lt;&gt;"0",(O24*CZ24/CZ28),"0")</f>
        <v>0</v>
      </c>
      <c r="DB24" s="192" t="str">
        <f>IF(D24=DB3,N24,"0")</f>
        <v>0</v>
      </c>
      <c r="DC24" s="192" t="str">
        <f>IF(DB24&lt;&gt;"0",(O24*DB24/DB28),"0")</f>
        <v>0</v>
      </c>
      <c r="DD24" s="192" t="str">
        <f>IF(D24=DD3,N24,"0")</f>
        <v>0</v>
      </c>
      <c r="DE24" s="192" t="str">
        <f>IF(DD24&lt;&gt;"0",(O24*DD24/DD28),"0")</f>
        <v>0</v>
      </c>
    </row>
    <row r="25" spans="2:109">
      <c r="B25" s="175">
        <v>22</v>
      </c>
      <c r="C25" s="63" t="str">
        <f>'3. Scénario'!I36</f>
        <v>C1</v>
      </c>
      <c r="D25" s="63" t="str">
        <f>'3. Scénario'!J36</f>
        <v>AC122</v>
      </c>
      <c r="E25" s="63" t="str">
        <f>'3. Scénario'!K36</f>
        <v>Ordonner les données nécessaires à l’intervention</v>
      </c>
      <c r="F25" s="176" t="str">
        <f>'3. Scénario'!L36</f>
        <v>L’ordonnancement des données permet d’identifier les informations utiles à transmettre à l’interne et à l’externe</v>
      </c>
      <c r="G25" s="186"/>
      <c r="H25" s="38"/>
      <c r="I25" s="38" t="s">
        <v>257</v>
      </c>
      <c r="J25" s="83"/>
      <c r="K25" s="187">
        <f>'3. Scénario'!N36</f>
        <v>0.1</v>
      </c>
      <c r="L25" s="188">
        <f>'3. Scénario'!O36</f>
        <v>0</v>
      </c>
      <c r="M25" s="188">
        <f>'3. Scénario'!P36</f>
        <v>0</v>
      </c>
      <c r="N25" s="188">
        <f>'3. Scénario'!Q36</f>
        <v>0</v>
      </c>
      <c r="O25" s="189">
        <f t="shared" si="5"/>
        <v>3</v>
      </c>
      <c r="P25" s="189">
        <f t="shared" si="6"/>
        <v>0.30000000000000004</v>
      </c>
      <c r="Q25" s="189">
        <f t="shared" si="7"/>
        <v>0</v>
      </c>
      <c r="R25" s="189">
        <f t="shared" si="8"/>
        <v>0</v>
      </c>
      <c r="S25" s="190">
        <f t="shared" si="9"/>
        <v>0</v>
      </c>
      <c r="T25" s="191" t="str">
        <f>IF(D25=T3,K25,"0")</f>
        <v>0</v>
      </c>
      <c r="U25" s="192" t="str">
        <f>IF(T25&lt;&gt;"0",(O25*T25/T28),"0")</f>
        <v>0</v>
      </c>
      <c r="V25" s="192" t="str">
        <f>IF(D25=V3,K25,"0")</f>
        <v>0</v>
      </c>
      <c r="W25" s="192" t="str">
        <f>IF(V25&lt;&gt;"0",(O25*V25/V28),"0")</f>
        <v>0</v>
      </c>
      <c r="X25" s="192" t="str">
        <f>IF(D25=X3,K25,"0")</f>
        <v>0</v>
      </c>
      <c r="Y25" s="192" t="str">
        <f>IF(X25&lt;&gt;"0",(O25*X25/X28),"0")</f>
        <v>0</v>
      </c>
      <c r="Z25" s="192" t="str">
        <f>IF(D25=Z3,K25,"0")</f>
        <v>0</v>
      </c>
      <c r="AA25" s="192" t="str">
        <f>IF(Z25&lt;&gt;"0",(O25*Z25/Z28),"0")</f>
        <v>0</v>
      </c>
      <c r="AB25" s="192">
        <f>IF(D25=AB3,K25,"0")</f>
        <v>0.1</v>
      </c>
      <c r="AC25" s="192">
        <f>IF(AB25&lt;&gt;"0",(O25*AB25/AB28),"0")</f>
        <v>1</v>
      </c>
      <c r="AD25" s="192" t="str">
        <f>IF(D25=AD3,K25,"0")</f>
        <v>0</v>
      </c>
      <c r="AE25" s="192" t="str">
        <f>IF(AD25&lt;&gt;"0",(O25*AD25/AD28),"0")</f>
        <v>0</v>
      </c>
      <c r="AF25" s="192" t="str">
        <f>IF(D25=AF3,K25,"0")</f>
        <v>0</v>
      </c>
      <c r="AG25" s="192" t="str">
        <f>IF(AF25&lt;&gt;"0",(O25*AF25/AF28),"0")</f>
        <v>0</v>
      </c>
      <c r="AH25" s="192" t="str">
        <f>IF(D25=AH3,K25,"0")</f>
        <v>0</v>
      </c>
      <c r="AI25" s="192" t="str">
        <f>IF(AH25&lt;&gt;"0",(O25*AH25/AH28),"0")</f>
        <v>0</v>
      </c>
      <c r="AJ25" s="192" t="str">
        <f>IF(D25=AJ3,K25,"0")</f>
        <v>0</v>
      </c>
      <c r="AK25" s="192" t="str">
        <f>IF(AJ25&lt;&gt;"0",(O25*AJ25/AJ28),"0")</f>
        <v>0</v>
      </c>
      <c r="AL25" s="192" t="str">
        <f>IF(D25=AD3,K25,"0")</f>
        <v>0</v>
      </c>
      <c r="AM25" s="192" t="str">
        <f>IF(AL25&lt;&gt;"0",(O25*AL25/AL28),"0")</f>
        <v>0</v>
      </c>
      <c r="AN25" s="192" t="str">
        <f>IF(D25=AN3,K25,"0")</f>
        <v>0</v>
      </c>
      <c r="AO25" s="192" t="str">
        <f>IF(AN25&lt;&gt;"0",(O25*AN25/AN28),"0")</f>
        <v>0</v>
      </c>
      <c r="AP25" s="192" t="str">
        <f>IF(D25=AP3,L25,"0")</f>
        <v>0</v>
      </c>
      <c r="AQ25" s="192" t="str">
        <f>IF(AP25&lt;&gt;"0",(O25*AP25/AP28),"0")</f>
        <v>0</v>
      </c>
      <c r="AR25" s="192" t="str">
        <f>IF(D25=AR3,L25,"0")</f>
        <v>0</v>
      </c>
      <c r="AS25" s="192" t="str">
        <f>IF(AR25&lt;&gt;"0",(O25*AR25/AR28),"0")</f>
        <v>0</v>
      </c>
      <c r="AT25" s="192" t="str">
        <f>IF(D25=AT3,L25,"0")</f>
        <v>0</v>
      </c>
      <c r="AU25" s="192" t="str">
        <f>IF(AT25&lt;&gt;"0",(O25*AT25/AT28),"0")</f>
        <v>0</v>
      </c>
      <c r="AV25" s="192" t="str">
        <f>IF(D25=AV3,L25,"0")</f>
        <v>0</v>
      </c>
      <c r="AW25" s="192" t="str">
        <f>IF(AV25&lt;&gt;"0",(O25*AV25/AV28),"0")</f>
        <v>0</v>
      </c>
      <c r="AX25" s="192" t="str">
        <f>IF(D25=AX3,L25,"0")</f>
        <v>0</v>
      </c>
      <c r="AY25" s="192" t="str">
        <f>IF(AX25&lt;&gt;"0",(O25*AX25/AX28),"0")</f>
        <v>0</v>
      </c>
      <c r="AZ25" s="192" t="str">
        <f>IF(D25=AZ3,L25,"0")</f>
        <v>0</v>
      </c>
      <c r="BA25" s="192" t="str">
        <f>IF(AZ25&lt;&gt;"0",(O25*AZ25/AZ28),"0")</f>
        <v>0</v>
      </c>
      <c r="BB25" s="192" t="str">
        <f>IF(D25=BB3,L25,"0")</f>
        <v>0</v>
      </c>
      <c r="BC25" s="192" t="str">
        <f>IF(BB25&lt;&gt;"0",(O25*BB25/BB28),"0")</f>
        <v>0</v>
      </c>
      <c r="BD25" s="192" t="str">
        <f>IF(D25=BD3,L25,"0")</f>
        <v>0</v>
      </c>
      <c r="BE25" s="192" t="str">
        <f>IF(BD25&lt;&gt;"0",(O25*BD25/BD28),"0")</f>
        <v>0</v>
      </c>
      <c r="BF25" s="192" t="str">
        <f>IF(D25=BF3,L25,"0")</f>
        <v>0</v>
      </c>
      <c r="BG25" s="192" t="str">
        <f>IF(BF25&lt;&gt;"0",(O25*BF25/BF28),"0")</f>
        <v>0</v>
      </c>
      <c r="BH25" s="192" t="str">
        <f>IF(D25=BH3,L25,"0")</f>
        <v>0</v>
      </c>
      <c r="BI25" s="192" t="str">
        <f>IF(BH25&lt;&gt;"0",(O25*BH25/BH28),"0")</f>
        <v>0</v>
      </c>
      <c r="BJ25" s="192" t="str">
        <f>IF(D25=BJ3,L25,"0")</f>
        <v>0</v>
      </c>
      <c r="BK25" s="192" t="str">
        <f>IF(BJ25&lt;&gt;"0",(O25*BJ25/BJ28),"0")</f>
        <v>0</v>
      </c>
      <c r="BL25" s="192" t="str">
        <f>IF(D25=BL3,L25,"0")</f>
        <v>0</v>
      </c>
      <c r="BM25" s="192" t="str">
        <f>IF(BL25&lt;&gt;"0",(O25*BL25/BL28),"0")</f>
        <v>0</v>
      </c>
      <c r="BN25" s="192" t="str">
        <f>IF(D25=BN3,L25,"0")</f>
        <v>0</v>
      </c>
      <c r="BO25" s="192" t="str">
        <f>IF(BN25&lt;&gt;"0",(O25*BN25/BN28),"0")</f>
        <v>0</v>
      </c>
      <c r="BP25" s="192" t="str">
        <f>IF(D25=BP3,L25,"0")</f>
        <v>0</v>
      </c>
      <c r="BQ25" s="192" t="str">
        <f>IF(BP25&lt;&gt;"0",(O25*BP25/BP28),"0")</f>
        <v>0</v>
      </c>
      <c r="BR25" s="192" t="str">
        <f>IF(D25=BR3,L25,"0")</f>
        <v>0</v>
      </c>
      <c r="BS25" s="192" t="str">
        <f>IF(BR25&lt;&gt;"0",(O25*BR25/BR28),"0")</f>
        <v>0</v>
      </c>
      <c r="BT25" s="192" t="str">
        <f>IF(D25=BT3,L25,"0")</f>
        <v>0</v>
      </c>
      <c r="BU25" s="192" t="str">
        <f>IF(BT25&lt;&gt;"0",(O25*BT25/BT28),"0")</f>
        <v>0</v>
      </c>
      <c r="BV25" s="192" t="str">
        <f>IF(D25=BV3,L25,"0")</f>
        <v>0</v>
      </c>
      <c r="BW25" s="192" t="str">
        <f>IF(BV25&lt;&gt;"0",(O25*BV25/BV28),"0")</f>
        <v>0</v>
      </c>
      <c r="BX25" s="192" t="str">
        <f>IF(D25=BX3,L25,"0")</f>
        <v>0</v>
      </c>
      <c r="BY25" s="192" t="str">
        <f>IF(BX25&lt;&gt;"0",(O25*BX25/BX28),"0")</f>
        <v>0</v>
      </c>
      <c r="BZ25" s="192" t="str">
        <f>IF(D25=BZ3,M25,"0")</f>
        <v>0</v>
      </c>
      <c r="CA25" s="192" t="str">
        <f>IF(BZ25&lt;&gt;"0",(O25*BZ25/BZ28),"0")</f>
        <v>0</v>
      </c>
      <c r="CB25" s="192" t="str">
        <f>IF(D25=CB3,M25,"0")</f>
        <v>0</v>
      </c>
      <c r="CC25" s="192" t="str">
        <f>IF(CB25&lt;&gt;"0",(O25*CB25/CB28),"0")</f>
        <v>0</v>
      </c>
      <c r="CD25" s="192" t="str">
        <f>IF(D25=CD3,M25,"0")</f>
        <v>0</v>
      </c>
      <c r="CE25" s="192" t="str">
        <f>IF(CD25&lt;&gt;"0",(O25*CD25/CD28),"0")</f>
        <v>0</v>
      </c>
      <c r="CF25" s="192" t="str">
        <f>IF(D25=CF3,L25,"0")</f>
        <v>0</v>
      </c>
      <c r="CG25" s="192" t="str">
        <f>IF(CF25&lt;&gt;"0",(O25*CF25/CF28),"0")</f>
        <v>0</v>
      </c>
      <c r="CH25" s="192" t="str">
        <f>IF(D25=CH3,M25,"0")</f>
        <v>0</v>
      </c>
      <c r="CI25" s="192" t="str">
        <f>IF(CH25&lt;&gt;"0",(O25*CH25/CH28),"0")</f>
        <v>0</v>
      </c>
      <c r="CJ25" s="192" t="str">
        <f>IF(D25=CJ3,M25,"0")</f>
        <v>0</v>
      </c>
      <c r="CK25" s="192" t="str">
        <f>IF(CJ25&lt;&gt;"0",(O25*CJ25/CJ28),"0")</f>
        <v>0</v>
      </c>
      <c r="CL25" s="192" t="str">
        <f>IF(D25=CL3,M25,"0")</f>
        <v>0</v>
      </c>
      <c r="CM25" s="192" t="str">
        <f>IF(CL25&lt;&gt;"0",(O25*CL25/CL28),"0")</f>
        <v>0</v>
      </c>
      <c r="CN25" s="192" t="str">
        <f>IF(D25=CN3,M25,"0")</f>
        <v>0</v>
      </c>
      <c r="CO25" s="192" t="str">
        <f>IF(CN25&lt;&gt;"0",(O25*CN25/CN28),"0")</f>
        <v>0</v>
      </c>
      <c r="CP25" s="192" t="str">
        <f>IF(D25=CP3,M25,"0")</f>
        <v>0</v>
      </c>
      <c r="CQ25" s="192" t="str">
        <f>IF(CP25&lt;&gt;"0",(O25*CP25/CP28),"0")</f>
        <v>0</v>
      </c>
      <c r="CR25" s="192" t="str">
        <f>IF(D25=CR3,M25,"0")</f>
        <v>0</v>
      </c>
      <c r="CS25" s="192" t="str">
        <f>IF(CR25&lt;&gt;"0",(O25*CR25/CR28),"0")</f>
        <v>0</v>
      </c>
      <c r="CT25" s="192" t="str">
        <f>IF(D25=CT3,N25,"0")</f>
        <v>0</v>
      </c>
      <c r="CU25" s="192" t="str">
        <f>IF(CT25&lt;&gt;"0",(O25*CT25/CT28),"0")</f>
        <v>0</v>
      </c>
      <c r="CV25" s="192" t="str">
        <f>IF(D25=CV3,N25,"0")</f>
        <v>0</v>
      </c>
      <c r="CW25" s="192" t="str">
        <f>IF(CV25&lt;&gt;"0",(O25*CV25/CV28),"0")</f>
        <v>0</v>
      </c>
      <c r="CX25" s="192" t="str">
        <f>IF(D25=CX3,N25,"0")</f>
        <v>0</v>
      </c>
      <c r="CY25" s="192" t="str">
        <f>IF(CX25&lt;&gt;"0",(O25*CX25/CX28),"0")</f>
        <v>0</v>
      </c>
      <c r="CZ25" s="192" t="str">
        <f>IF(D25=CZ3,N25,"0")</f>
        <v>0</v>
      </c>
      <c r="DA25" s="192" t="str">
        <f>IF(CZ25&lt;&gt;"0",(O25*CZ25/CZ28),"0")</f>
        <v>0</v>
      </c>
      <c r="DB25" s="192" t="str">
        <f>IF(D25=DB3,N25,"0")</f>
        <v>0</v>
      </c>
      <c r="DC25" s="192" t="str">
        <f>IF(DB25&lt;&gt;"0",(O25*DB25/DB28),"0")</f>
        <v>0</v>
      </c>
      <c r="DD25" s="192" t="str">
        <f>IF(D25=DD3,N25,"0")</f>
        <v>0</v>
      </c>
      <c r="DE25" s="192" t="str">
        <f>IF(DD25&lt;&gt;"0",(O25*DD25/DD28),"0")</f>
        <v>0</v>
      </c>
    </row>
    <row r="26" spans="2:109">
      <c r="B26" s="175">
        <v>23</v>
      </c>
      <c r="C26" s="63" t="str">
        <f>'3. Scénario'!I37</f>
        <v>C3</v>
      </c>
      <c r="D26" s="63" t="str">
        <f>'3. Scénario'!J37</f>
        <v>AC311</v>
      </c>
      <c r="E26" s="63" t="str">
        <f>'3. Scénario'!K37</f>
        <v>Déterminer les matériels, les produits et les outillages nécessaires à la réalisation de son intervention</v>
      </c>
      <c r="F26" s="176" t="str">
        <f>'3. Scénario'!L37</f>
        <v>Les matériels, les produits et les outillages choisis sont adaptés à l’intervention</v>
      </c>
      <c r="G26" s="186" t="s">
        <v>257</v>
      </c>
      <c r="H26" s="38"/>
      <c r="I26" s="38"/>
      <c r="J26" s="83"/>
      <c r="K26" s="187">
        <f>'3. Scénario'!N37</f>
        <v>0</v>
      </c>
      <c r="L26" s="188">
        <f>'3. Scénario'!O37</f>
        <v>0.2</v>
      </c>
      <c r="M26" s="188">
        <f>'3. Scénario'!P37</f>
        <v>0</v>
      </c>
      <c r="N26" s="188">
        <f>'3. Scénario'!Q37</f>
        <v>0</v>
      </c>
      <c r="O26" s="189">
        <f t="shared" si="5"/>
        <v>1</v>
      </c>
      <c r="P26" s="189">
        <f t="shared" si="6"/>
        <v>0</v>
      </c>
      <c r="Q26" s="189">
        <f t="shared" si="7"/>
        <v>0.2</v>
      </c>
      <c r="R26" s="189">
        <f t="shared" si="8"/>
        <v>0</v>
      </c>
      <c r="S26" s="190">
        <f t="shared" si="9"/>
        <v>0</v>
      </c>
      <c r="T26" s="191" t="str">
        <f>IF(D26=T3,K26,"0")</f>
        <v>0</v>
      </c>
      <c r="U26" s="192" t="str">
        <f>IF(T26&lt;&gt;"0",(O26*T26/T28),"0")</f>
        <v>0</v>
      </c>
      <c r="V26" s="192" t="str">
        <f>IF(D26=V3,K26,"0")</f>
        <v>0</v>
      </c>
      <c r="W26" s="192" t="str">
        <f>IF(V26&lt;&gt;"0",(O26*V26/V28),"0")</f>
        <v>0</v>
      </c>
      <c r="X26" s="192" t="str">
        <f>IF(D26=X3,K26,"0")</f>
        <v>0</v>
      </c>
      <c r="Y26" s="192" t="str">
        <f>IF(X26&lt;&gt;"0",(O26*X26/X28),"0")</f>
        <v>0</v>
      </c>
      <c r="Z26" s="192" t="str">
        <f>IF(D26=Z3,K26,"0")</f>
        <v>0</v>
      </c>
      <c r="AA26" s="192" t="str">
        <f>IF(Z26&lt;&gt;"0",(O26*Z26/Z28),"0")</f>
        <v>0</v>
      </c>
      <c r="AB26" s="192" t="str">
        <f>IF(D26=AB3,K26,"0")</f>
        <v>0</v>
      </c>
      <c r="AC26" s="192" t="str">
        <f>IF(AB26&lt;&gt;"0",(O26*AB26/AB28),"0")</f>
        <v>0</v>
      </c>
      <c r="AD26" s="192" t="str">
        <f>IF(D26=AD3,K26,"0")</f>
        <v>0</v>
      </c>
      <c r="AE26" s="192" t="str">
        <f>IF(AD26&lt;&gt;"0",(O26*AD26/AD28),"0")</f>
        <v>0</v>
      </c>
      <c r="AF26" s="192" t="str">
        <f>IF(D26=AF3,K26,"0")</f>
        <v>0</v>
      </c>
      <c r="AG26" s="192" t="str">
        <f>IF(AF26&lt;&gt;"0",(O26*AF26/AF28),"0")</f>
        <v>0</v>
      </c>
      <c r="AH26" s="192" t="str">
        <f>IF(D26=AH3,K26,"0")</f>
        <v>0</v>
      </c>
      <c r="AI26" s="192" t="str">
        <f>IF(AH26&lt;&gt;"0",(O26*AH26/AH28),"0")</f>
        <v>0</v>
      </c>
      <c r="AJ26" s="192" t="str">
        <f>IF(D26=AJ3,K26,"0")</f>
        <v>0</v>
      </c>
      <c r="AK26" s="192" t="str">
        <f>IF(AJ26&lt;&gt;"0",(O26*AJ26/AJ28),"0")</f>
        <v>0</v>
      </c>
      <c r="AL26" s="192" t="str">
        <f>IF(D26=AD3,K26,"0")</f>
        <v>0</v>
      </c>
      <c r="AM26" s="192" t="str">
        <f>IF(AL26&lt;&gt;"0",(O26*AL26/AL28),"0")</f>
        <v>0</v>
      </c>
      <c r="AN26" s="192" t="str">
        <f>IF(D26=AN3,K26,"0")</f>
        <v>0</v>
      </c>
      <c r="AO26" s="192" t="str">
        <f>IF(AN26&lt;&gt;"0",(O26*AN26/AN28),"0")</f>
        <v>0</v>
      </c>
      <c r="AP26" s="192" t="str">
        <f>IF(D26=AP3,L26,"0")</f>
        <v>0</v>
      </c>
      <c r="AQ26" s="192" t="str">
        <f>IF(AP26&lt;&gt;"0",(O26*AP26/AP28),"0")</f>
        <v>0</v>
      </c>
      <c r="AR26" s="192" t="str">
        <f>IF(D26=AR3,L26,"0")</f>
        <v>0</v>
      </c>
      <c r="AS26" s="192" t="str">
        <f>IF(AR26&lt;&gt;"0",(O26*AR26/AR28),"0")</f>
        <v>0</v>
      </c>
      <c r="AT26" s="192" t="str">
        <f>IF(D26=AT3,L26,"0")</f>
        <v>0</v>
      </c>
      <c r="AU26" s="192" t="str">
        <f>IF(AT26&lt;&gt;"0",(O26*AT26/AT28),"0")</f>
        <v>0</v>
      </c>
      <c r="AV26" s="192" t="str">
        <f>IF(D26=AV3,L26,"0")</f>
        <v>0</v>
      </c>
      <c r="AW26" s="192" t="str">
        <f>IF(AV26&lt;&gt;"0",(O26*AV26/AV28),"0")</f>
        <v>0</v>
      </c>
      <c r="AX26" s="192" t="str">
        <f>IF(D26=AX3,L26,"0")</f>
        <v>0</v>
      </c>
      <c r="AY26" s="192" t="str">
        <f>IF(AX26&lt;&gt;"0",(O26*AX26/AX28),"0")</f>
        <v>0</v>
      </c>
      <c r="AZ26" s="192" t="str">
        <f>IF(D26=AZ3,L26,"0")</f>
        <v>0</v>
      </c>
      <c r="BA26" s="192" t="str">
        <f>IF(AZ26&lt;&gt;"0",(O26*AZ26/AZ28),"0")</f>
        <v>0</v>
      </c>
      <c r="BB26" s="192" t="str">
        <f>IF(D26=BB3,L26,"0")</f>
        <v>0</v>
      </c>
      <c r="BC26" s="192" t="str">
        <f>IF(BB26&lt;&gt;"0",(O26*BB26/BB28),"0")</f>
        <v>0</v>
      </c>
      <c r="BD26" s="192" t="str">
        <f>IF(D26=BD3,L26,"0")</f>
        <v>0</v>
      </c>
      <c r="BE26" s="192" t="str">
        <f>IF(BD26&lt;&gt;"0",(O26*BD26/BD28),"0")</f>
        <v>0</v>
      </c>
      <c r="BF26" s="192" t="str">
        <f>IF(D26=BF3,L26,"0")</f>
        <v>0</v>
      </c>
      <c r="BG26" s="192" t="str">
        <f>IF(BF26&lt;&gt;"0",(O26*BF26/BF28),"0")</f>
        <v>0</v>
      </c>
      <c r="BH26" s="192" t="str">
        <f>IF(D26=BH3,L26,"0")</f>
        <v>0</v>
      </c>
      <c r="BI26" s="192" t="str">
        <f>IF(BH26&lt;&gt;"0",(O26*BH26/BH28),"0")</f>
        <v>0</v>
      </c>
      <c r="BJ26" s="192" t="str">
        <f>IF(D26=BJ3,L26,"0")</f>
        <v>0</v>
      </c>
      <c r="BK26" s="192" t="str">
        <f>IF(BJ26&lt;&gt;"0",(O26*BJ26/BJ28),"0")</f>
        <v>0</v>
      </c>
      <c r="BL26" s="192" t="str">
        <f>IF(D26=BL3,L26,"0")</f>
        <v>0</v>
      </c>
      <c r="BM26" s="192" t="str">
        <f>IF(BL26&lt;&gt;"0",(O26*BL26/BL28),"0")</f>
        <v>0</v>
      </c>
      <c r="BN26" s="192" t="str">
        <f>IF(D26=BN3,L26,"0")</f>
        <v>0</v>
      </c>
      <c r="BO26" s="192" t="str">
        <f>IF(BN26&lt;&gt;"0",(O26*BN26/BN28),"0")</f>
        <v>0</v>
      </c>
      <c r="BP26" s="192" t="str">
        <f>IF(D26=BP3,L26,"0")</f>
        <v>0</v>
      </c>
      <c r="BQ26" s="192" t="str">
        <f>IF(BP26&lt;&gt;"0",(O26*BP26/BP28),"0")</f>
        <v>0</v>
      </c>
      <c r="BR26" s="192" t="str">
        <f>IF(D26=BR3,L26,"0")</f>
        <v>0</v>
      </c>
      <c r="BS26" s="192" t="str">
        <f>IF(BR26&lt;&gt;"0",(O26*BR26/BR28),"0")</f>
        <v>0</v>
      </c>
      <c r="BT26" s="192" t="str">
        <f>IF(D26=BT3,L26,"0")</f>
        <v>0</v>
      </c>
      <c r="BU26" s="192" t="str">
        <f>IF(BT26&lt;&gt;"0",(O26*BT26/BT28),"0")</f>
        <v>0</v>
      </c>
      <c r="BV26" s="192" t="str">
        <f>IF(D26=BV3,L26,"0")</f>
        <v>0</v>
      </c>
      <c r="BW26" s="192" t="str">
        <f>IF(BV26&lt;&gt;"0",(O26*BV26/BV28),"0")</f>
        <v>0</v>
      </c>
      <c r="BX26" s="192" t="str">
        <f>IF(D26=BX3,L26,"0")</f>
        <v>0</v>
      </c>
      <c r="BY26" s="192" t="str">
        <f>IF(BX26&lt;&gt;"0",(O26*BX26/BX28),"0")</f>
        <v>0</v>
      </c>
      <c r="BZ26" s="192">
        <f>IF(D26=BZ3,M26,"0")</f>
        <v>0</v>
      </c>
      <c r="CA26" s="192" t="e">
        <f>IF(BZ26&lt;&gt;"0",(O26*BZ26/BZ28),"0")</f>
        <v>#DIV/0!</v>
      </c>
      <c r="CB26" s="192" t="str">
        <f>IF(D26=CB3,M26,"0")</f>
        <v>0</v>
      </c>
      <c r="CC26" s="192" t="str">
        <f>IF(CB26&lt;&gt;"0",(O26*CB26/CB28),"0")</f>
        <v>0</v>
      </c>
      <c r="CD26" s="192" t="str">
        <f>IF(D26=CD3,M26,"0")</f>
        <v>0</v>
      </c>
      <c r="CE26" s="192" t="str">
        <f>IF(CD26&lt;&gt;"0",(O26*CD26/CD28),"0")</f>
        <v>0</v>
      </c>
      <c r="CF26" s="192" t="str">
        <f>IF(D26=CF3,L26,"0")</f>
        <v>0</v>
      </c>
      <c r="CG26" s="192" t="str">
        <f>IF(CF26&lt;&gt;"0",(O26*CF26/CF28),"0")</f>
        <v>0</v>
      </c>
      <c r="CH26" s="192" t="str">
        <f>IF(D26=CH3,M26,"0")</f>
        <v>0</v>
      </c>
      <c r="CI26" s="192" t="str">
        <f>IF(CH26&lt;&gt;"0",(O26*CH26/CH28),"0")</f>
        <v>0</v>
      </c>
      <c r="CJ26" s="192" t="str">
        <f>IF(D26=CJ3,M26,"0")</f>
        <v>0</v>
      </c>
      <c r="CK26" s="192" t="str">
        <f>IF(CJ26&lt;&gt;"0",(O26*CJ26/CJ28),"0")</f>
        <v>0</v>
      </c>
      <c r="CL26" s="192" t="str">
        <f>IF(D26=CL3,M26,"0")</f>
        <v>0</v>
      </c>
      <c r="CM26" s="192" t="str">
        <f>IF(CL26&lt;&gt;"0",(O26*CL26/CL28),"0")</f>
        <v>0</v>
      </c>
      <c r="CN26" s="192" t="str">
        <f>IF(D26=CN3,M26,"0")</f>
        <v>0</v>
      </c>
      <c r="CO26" s="192" t="str">
        <f>IF(CN26&lt;&gt;"0",(O26*CN26/CN28),"0")</f>
        <v>0</v>
      </c>
      <c r="CP26" s="192" t="str">
        <f>IF(D26=CP3,M26,"0")</f>
        <v>0</v>
      </c>
      <c r="CQ26" s="192" t="str">
        <f>IF(CP26&lt;&gt;"0",(O26*CP26/CP28),"0")</f>
        <v>0</v>
      </c>
      <c r="CR26" s="192" t="str">
        <f>IF(D26=CR3,M26,"0")</f>
        <v>0</v>
      </c>
      <c r="CS26" s="192" t="str">
        <f>IF(CR26&lt;&gt;"0",(O26*CR26/CR28),"0")</f>
        <v>0</v>
      </c>
      <c r="CT26" s="192" t="str">
        <f>IF(D26=CT3,N26,"0")</f>
        <v>0</v>
      </c>
      <c r="CU26" s="192" t="str">
        <f>IF(CT26&lt;&gt;"0",(O26*CT26/CT28),"0")</f>
        <v>0</v>
      </c>
      <c r="CV26" s="192" t="str">
        <f>IF(D26=CV3,N26,"0")</f>
        <v>0</v>
      </c>
      <c r="CW26" s="192" t="str">
        <f>IF(CV26&lt;&gt;"0",(O26*CV26/CV28),"0")</f>
        <v>0</v>
      </c>
      <c r="CX26" s="192" t="str">
        <f>IF(D26=CX3,N26,"0")</f>
        <v>0</v>
      </c>
      <c r="CY26" s="192" t="str">
        <f>IF(CX26&lt;&gt;"0",(O26*CX26/CX28),"0")</f>
        <v>0</v>
      </c>
      <c r="CZ26" s="192" t="str">
        <f>IF(D26=CZ3,N26,"0")</f>
        <v>0</v>
      </c>
      <c r="DA26" s="192" t="str">
        <f>IF(CZ26&lt;&gt;"0",(O26*CZ26/CZ28),"0")</f>
        <v>0</v>
      </c>
      <c r="DB26" s="192" t="str">
        <f>IF(D26=DB3,N26,"0")</f>
        <v>0</v>
      </c>
      <c r="DC26" s="192" t="str">
        <f>IF(DB26&lt;&gt;"0",(O26*DB26/DB28),"0")</f>
        <v>0</v>
      </c>
      <c r="DD26" s="192" t="str">
        <f>IF(D26=DD3,N26,"0")</f>
        <v>0</v>
      </c>
      <c r="DE26" s="192" t="str">
        <f>IF(DD26&lt;&gt;"0",(O26*DD26/DD28),"0")</f>
        <v>0</v>
      </c>
    </row>
    <row r="27" spans="2:109">
      <c r="B27" s="193">
        <v>24</v>
      </c>
      <c r="C27" s="194" t="str">
        <f>'3. Scénario'!I38</f>
        <v>?</v>
      </c>
      <c r="D27" s="194" t="str">
        <f>'3. Scénario'!J38</f>
        <v>?</v>
      </c>
      <c r="E27" s="194" t="str">
        <f>'3. Scénario'!K38</f>
        <v>?</v>
      </c>
      <c r="F27" s="195" t="str">
        <f>'3. Scénario'!L38</f>
        <v>?</v>
      </c>
      <c r="G27" s="196" t="s">
        <v>257</v>
      </c>
      <c r="H27" s="197"/>
      <c r="I27" s="197"/>
      <c r="J27" s="198"/>
      <c r="K27" s="199">
        <f>'3. Scénario'!N38</f>
        <v>0</v>
      </c>
      <c r="L27" s="200">
        <f>'3. Scénario'!O38</f>
        <v>0</v>
      </c>
      <c r="M27" s="200">
        <f>'3. Scénario'!P38</f>
        <v>0</v>
      </c>
      <c r="N27" s="200">
        <f>'3. Scénario'!Q38</f>
        <v>0</v>
      </c>
      <c r="O27" s="201">
        <f t="shared" si="5"/>
        <v>1</v>
      </c>
      <c r="P27" s="201">
        <f t="shared" si="6"/>
        <v>0</v>
      </c>
      <c r="Q27" s="201">
        <f t="shared" si="7"/>
        <v>0</v>
      </c>
      <c r="R27" s="201">
        <f t="shared" si="8"/>
        <v>0</v>
      </c>
      <c r="S27" s="202">
        <f t="shared" si="9"/>
        <v>0</v>
      </c>
      <c r="T27" s="191" t="str">
        <f>IF(D27=T3,K27,"0")</f>
        <v>0</v>
      </c>
      <c r="U27" s="192" t="str">
        <f>IF(T27&lt;&gt;"0",(O27*T27/T28),"0")</f>
        <v>0</v>
      </c>
      <c r="V27" s="192" t="str">
        <f>IF(D27=V3,K27,"0")</f>
        <v>0</v>
      </c>
      <c r="W27" s="192" t="str">
        <f>IF(V27&lt;&gt;"0",(O27*V27/V28),"0")</f>
        <v>0</v>
      </c>
      <c r="X27" s="192" t="str">
        <f>IF(D27=X3,K27,"0")</f>
        <v>0</v>
      </c>
      <c r="Y27" s="192" t="str">
        <f>IF(X27&lt;&gt;"0",(O27*X27/X28),"0")</f>
        <v>0</v>
      </c>
      <c r="Z27" s="192" t="str">
        <f>IF(D27=Z3,K27,"0")</f>
        <v>0</v>
      </c>
      <c r="AA27" s="192" t="str">
        <f>IF(Z27&lt;&gt;"0",(O27*Z27/Z28),"0")</f>
        <v>0</v>
      </c>
      <c r="AB27" s="192" t="str">
        <f>IF(D27=AB3,K27,"0")</f>
        <v>0</v>
      </c>
      <c r="AC27" s="192" t="str">
        <f>IF(AB27&lt;&gt;"0",(O27*AB27/AB28),"0")</f>
        <v>0</v>
      </c>
      <c r="AD27" s="192" t="str">
        <f>IF(D27=AD3,K27,"0")</f>
        <v>0</v>
      </c>
      <c r="AE27" s="192" t="str">
        <f>IF(AD27&lt;&gt;"0",(O27*AD27/AD28),"0")</f>
        <v>0</v>
      </c>
      <c r="AF27" s="192" t="str">
        <f>IF(D27=AF3,K27,"0")</f>
        <v>0</v>
      </c>
      <c r="AG27" s="192" t="str">
        <f>IF(AF27&lt;&gt;"0",(O27*AF27/AF28),"0")</f>
        <v>0</v>
      </c>
      <c r="AH27" s="192" t="str">
        <f>IF(D27=AH3,K27,"0")</f>
        <v>0</v>
      </c>
      <c r="AI27" s="192" t="str">
        <f>IF(AH27&lt;&gt;"0",(O27*AH27/AH28),"0")</f>
        <v>0</v>
      </c>
      <c r="AJ27" s="192" t="str">
        <f>IF(D27=AJ3,K27,"0")</f>
        <v>0</v>
      </c>
      <c r="AK27" s="192" t="str">
        <f>IF(AJ27&lt;&gt;"0",(O27*AJ27/AJ28),"0")</f>
        <v>0</v>
      </c>
      <c r="AL27" s="192" t="str">
        <f>IF(D27=AD3,K27,"0")</f>
        <v>0</v>
      </c>
      <c r="AM27" s="192" t="str">
        <f>IF(AL27&lt;&gt;"0",(O27*AL27/AL28),"0")</f>
        <v>0</v>
      </c>
      <c r="AN27" s="192" t="str">
        <f>IF(D27=AN3,K27,"0")</f>
        <v>0</v>
      </c>
      <c r="AO27" s="192" t="str">
        <f>IF(AN27&lt;&gt;"0",(O27*AN27/AN28),"0")</f>
        <v>0</v>
      </c>
      <c r="AP27" s="192" t="str">
        <f>IF(D27=AP3,L27,"0")</f>
        <v>0</v>
      </c>
      <c r="AQ27" s="192" t="str">
        <f>IF(AP27&lt;&gt;"0",(O27*AP27/AP28),"0")</f>
        <v>0</v>
      </c>
      <c r="AR27" s="192" t="str">
        <f>IF(D27=AR3,L27,"0")</f>
        <v>0</v>
      </c>
      <c r="AS27" s="192" t="str">
        <f>IF(AR27&lt;&gt;"0",(O27*AR27/AR28),"0")</f>
        <v>0</v>
      </c>
      <c r="AT27" s="192" t="str">
        <f>IF(D27=AT3,L27,"0")</f>
        <v>0</v>
      </c>
      <c r="AU27" s="192" t="str">
        <f>IF(AT27&lt;&gt;"0",(O27*AT27/AT28),"0")</f>
        <v>0</v>
      </c>
      <c r="AV27" s="192" t="str">
        <f>IF(D27=AV3,L27,"0")</f>
        <v>0</v>
      </c>
      <c r="AW27" s="192" t="str">
        <f>IF(AV27&lt;&gt;"0",(O27*AV27/AV28),"0")</f>
        <v>0</v>
      </c>
      <c r="AX27" s="192" t="str">
        <f>IF(D27=AX3,L27,"0")</f>
        <v>0</v>
      </c>
      <c r="AY27" s="192" t="str">
        <f>IF(AX27&lt;&gt;"0",(O27*AX27/AX28),"0")</f>
        <v>0</v>
      </c>
      <c r="AZ27" s="192" t="str">
        <f>IF(D27=AZ3,L27,"0")</f>
        <v>0</v>
      </c>
      <c r="BA27" s="192" t="str">
        <f>IF(AZ27&lt;&gt;"0",(O27*AZ27/AZ28),"0")</f>
        <v>0</v>
      </c>
      <c r="BB27" s="192" t="str">
        <f>IF(D27=BB3,L27,"0")</f>
        <v>0</v>
      </c>
      <c r="BC27" s="192" t="str">
        <f>IF(BB27&lt;&gt;"0",(O27*BB27/BB28),"0")</f>
        <v>0</v>
      </c>
      <c r="BD27" s="192" t="str">
        <f>IF(D27=BD3,L27,"0")</f>
        <v>0</v>
      </c>
      <c r="BE27" s="192" t="str">
        <f>IF(BD27&lt;&gt;"0",(O27*BD27/BD28),"0")</f>
        <v>0</v>
      </c>
      <c r="BF27" s="192" t="str">
        <f>IF(D27=BF3,L27,"0")</f>
        <v>0</v>
      </c>
      <c r="BG27" s="192" t="str">
        <f>IF(BF27&lt;&gt;"0",(O27*BF27/BF28),"0")</f>
        <v>0</v>
      </c>
      <c r="BH27" s="192" t="str">
        <f>IF(D27=BH3,L27,"0")</f>
        <v>0</v>
      </c>
      <c r="BI27" s="192" t="str">
        <f>IF(BH27&lt;&gt;"0",(O27*BH27/BH28),"0")</f>
        <v>0</v>
      </c>
      <c r="BJ27" s="192" t="str">
        <f>IF(D27=BJ3,L27,"0")</f>
        <v>0</v>
      </c>
      <c r="BK27" s="192" t="str">
        <f>IF(BJ27&lt;&gt;"0",(O27*BJ27/BJ28),"0")</f>
        <v>0</v>
      </c>
      <c r="BL27" s="192" t="str">
        <f>IF(D27=BL3,L27,"0")</f>
        <v>0</v>
      </c>
      <c r="BM27" s="192" t="str">
        <f>IF(BL27&lt;&gt;"0",(O27*BL27/BL28),"0")</f>
        <v>0</v>
      </c>
      <c r="BN27" s="192" t="str">
        <f>IF(D27=BN3,L27,"0")</f>
        <v>0</v>
      </c>
      <c r="BO27" s="192" t="str">
        <f>IF(BN27&lt;&gt;"0",(O27*BN27/BN28),"0")</f>
        <v>0</v>
      </c>
      <c r="BP27" s="192" t="str">
        <f>IF(D27=BP3,L27,"0")</f>
        <v>0</v>
      </c>
      <c r="BQ27" s="192" t="str">
        <f>IF(BP27&lt;&gt;"0",(O27*BP27/BP28),"0")</f>
        <v>0</v>
      </c>
      <c r="BR27" s="192" t="str">
        <f>IF(D27=BR3,L27,"0")</f>
        <v>0</v>
      </c>
      <c r="BS27" s="192" t="str">
        <f>IF(BR27&lt;&gt;"0",(O27*BR27/BR28),"0")</f>
        <v>0</v>
      </c>
      <c r="BT27" s="192" t="str">
        <f>IF(D27=BT3,L27,"0")</f>
        <v>0</v>
      </c>
      <c r="BU27" s="192" t="str">
        <f>IF(BT27&lt;&gt;"0",(O27*BT27/BT28),"0")</f>
        <v>0</v>
      </c>
      <c r="BV27" s="192" t="str">
        <f>IF(D27=BV3,L27,"0")</f>
        <v>0</v>
      </c>
      <c r="BW27" s="192" t="str">
        <f>IF(BV27&lt;&gt;"0",(O27*BV27/BV28),"0")</f>
        <v>0</v>
      </c>
      <c r="BX27" s="192" t="str">
        <f>IF(D27=BX3,L27,"0")</f>
        <v>0</v>
      </c>
      <c r="BY27" s="192" t="str">
        <f>IF(BX27&lt;&gt;"0",(O27*BX27/BX28),"0")</f>
        <v>0</v>
      </c>
      <c r="BZ27" s="192" t="str">
        <f>IF(D27=BZ3,M27,"0")</f>
        <v>0</v>
      </c>
      <c r="CA27" s="192" t="str">
        <f>IF(BZ27&lt;&gt;"0",(O27*BZ27/BZ28),"0")</f>
        <v>0</v>
      </c>
      <c r="CB27" s="192" t="str">
        <f>IF(D27=CB3,M27,"0")</f>
        <v>0</v>
      </c>
      <c r="CC27" s="192" t="str">
        <f>IF(CB27&lt;&gt;"0",(O27*CB27/CB28),"0")</f>
        <v>0</v>
      </c>
      <c r="CD27" s="192" t="str">
        <f>IF(D27=CD3,M27,"0")</f>
        <v>0</v>
      </c>
      <c r="CE27" s="192" t="str">
        <f>IF(CD27&lt;&gt;"0",(O27*CD27/CD28),"0")</f>
        <v>0</v>
      </c>
      <c r="CF27" s="192" t="str">
        <f>IF(D27=CF3,L27,"0")</f>
        <v>0</v>
      </c>
      <c r="CG27" s="192" t="str">
        <f>IF(CF27&lt;&gt;"0",(O27*CF27/CF28),"0")</f>
        <v>0</v>
      </c>
      <c r="CH27" s="192" t="str">
        <f>IF(D27=CH3,M27,"0")</f>
        <v>0</v>
      </c>
      <c r="CI27" s="192" t="str">
        <f>IF(CH27&lt;&gt;"0",(O27*CH27/CH28),"0")</f>
        <v>0</v>
      </c>
      <c r="CJ27" s="192" t="str">
        <f>IF(D27=CJ3,M27,"0")</f>
        <v>0</v>
      </c>
      <c r="CK27" s="192" t="str">
        <f>IF(CJ27&lt;&gt;"0",(O27*CJ27/CJ28),"0")</f>
        <v>0</v>
      </c>
      <c r="CL27" s="192" t="str">
        <f>IF(D27=CL3,M27,"0")</f>
        <v>0</v>
      </c>
      <c r="CM27" s="192" t="str">
        <f>IF(CL27&lt;&gt;"0",(O27*CL27/CL28),"0")</f>
        <v>0</v>
      </c>
      <c r="CN27" s="192" t="str">
        <f>IF(D27=CN3,M27,"0")</f>
        <v>0</v>
      </c>
      <c r="CO27" s="192" t="str">
        <f>IF(CN27&lt;&gt;"0",(O27*CN27/CN28),"0")</f>
        <v>0</v>
      </c>
      <c r="CP27" s="192" t="str">
        <f>IF(D27=CP3,M27,"0")</f>
        <v>0</v>
      </c>
      <c r="CQ27" s="192" t="str">
        <f>IF(CP27&lt;&gt;"0",(O27*CP27/CP28),"0")</f>
        <v>0</v>
      </c>
      <c r="CR27" s="192" t="str">
        <f>IF(D27=CR3,M27,"0")</f>
        <v>0</v>
      </c>
      <c r="CS27" s="192" t="str">
        <f>IF(CR27&lt;&gt;"0",(O27*CR27/CR28),"0")</f>
        <v>0</v>
      </c>
      <c r="CT27" s="192" t="str">
        <f>IF(D27=CT3,N27,"0")</f>
        <v>0</v>
      </c>
      <c r="CU27" s="192" t="str">
        <f>IF(CT27&lt;&gt;"0",(O27*CT27/CT28),"0")</f>
        <v>0</v>
      </c>
      <c r="CV27" s="192" t="str">
        <f>IF(D27=CV3,N27,"0")</f>
        <v>0</v>
      </c>
      <c r="CW27" s="192" t="str">
        <f>IF(CV27&lt;&gt;"0",(O27*CV27/CV28),"0")</f>
        <v>0</v>
      </c>
      <c r="CX27" s="192" t="str">
        <f>IF(D27=CX3,N27,"0")</f>
        <v>0</v>
      </c>
      <c r="CY27" s="192" t="str">
        <f>IF(CX27&lt;&gt;"0",(O27*CX27/CX28),"0")</f>
        <v>0</v>
      </c>
      <c r="CZ27" s="192" t="str">
        <f>IF(D27=CZ3,N27,"0")</f>
        <v>0</v>
      </c>
      <c r="DA27" s="192" t="str">
        <f>IF(CZ27&lt;&gt;"0",(O27*CZ27/CZ28),"0")</f>
        <v>0</v>
      </c>
      <c r="DB27" s="192" t="str">
        <f>IF(D27=DB3,N27,"0")</f>
        <v>0</v>
      </c>
      <c r="DC27" s="192" t="str">
        <f>IF(DB27&lt;&gt;"0",(O27*DB27/DB28),"0")</f>
        <v>0</v>
      </c>
      <c r="DD27" s="192" t="str">
        <f>IF(D27=DD3,N27,"0")</f>
        <v>0</v>
      </c>
      <c r="DE27" s="192" t="str">
        <f>IF(DD27&lt;&gt;"0",(O27*DD27/DD28),"0")</f>
        <v>0</v>
      </c>
    </row>
    <row r="28" spans="2:109">
      <c r="J28" s="1" t="s">
        <v>258</v>
      </c>
      <c r="K28" s="203">
        <f>SUM(K4:K27)</f>
        <v>0.99999999999999989</v>
      </c>
      <c r="L28" s="203">
        <f>SUM(L4:L27)</f>
        <v>1</v>
      </c>
      <c r="M28" s="203">
        <f>SUM(M4:M27)</f>
        <v>1</v>
      </c>
      <c r="N28" s="203">
        <f>SUM(N4:N27)</f>
        <v>1.1499999999999999</v>
      </c>
      <c r="O28" s="204" t="s">
        <v>221</v>
      </c>
      <c r="P28" s="204">
        <f t="shared" ref="P28:AU28" si="10">SUM(P4:P27)</f>
        <v>2.6000000000000005</v>
      </c>
      <c r="Q28" s="204">
        <f t="shared" si="10"/>
        <v>2.4000000000000004</v>
      </c>
      <c r="R28" s="204">
        <f t="shared" si="10"/>
        <v>2.4000000000000004</v>
      </c>
      <c r="S28" s="204">
        <f t="shared" si="10"/>
        <v>3.5500000000000003</v>
      </c>
      <c r="T28" s="205">
        <f t="shared" si="10"/>
        <v>0.2</v>
      </c>
      <c r="U28" s="206">
        <f t="shared" si="10"/>
        <v>4</v>
      </c>
      <c r="V28" s="205">
        <f t="shared" si="10"/>
        <v>0.25</v>
      </c>
      <c r="W28" s="206">
        <f t="shared" si="10"/>
        <v>2</v>
      </c>
      <c r="X28" s="205">
        <f t="shared" si="10"/>
        <v>0</v>
      </c>
      <c r="Y28" s="206">
        <f t="shared" si="10"/>
        <v>0</v>
      </c>
      <c r="Z28" s="205">
        <f t="shared" si="10"/>
        <v>0.1</v>
      </c>
      <c r="AA28" s="206">
        <f t="shared" si="10"/>
        <v>2</v>
      </c>
      <c r="AB28" s="205">
        <f t="shared" si="10"/>
        <v>0.30000000000000004</v>
      </c>
      <c r="AC28" s="206">
        <f t="shared" si="10"/>
        <v>3</v>
      </c>
      <c r="AD28" s="205">
        <f t="shared" si="10"/>
        <v>0.05</v>
      </c>
      <c r="AE28" s="206">
        <f t="shared" si="10"/>
        <v>2</v>
      </c>
      <c r="AF28" s="205">
        <f t="shared" si="10"/>
        <v>0</v>
      </c>
      <c r="AG28" s="206">
        <f t="shared" si="10"/>
        <v>0</v>
      </c>
      <c r="AH28" s="205">
        <f t="shared" si="10"/>
        <v>0.1</v>
      </c>
      <c r="AI28" s="206" t="e">
        <f t="shared" si="10"/>
        <v>#DIV/0!</v>
      </c>
      <c r="AJ28" s="205">
        <f t="shared" si="10"/>
        <v>0</v>
      </c>
      <c r="AK28" s="206">
        <f t="shared" si="10"/>
        <v>0</v>
      </c>
      <c r="AL28" s="205">
        <f t="shared" si="10"/>
        <v>0.05</v>
      </c>
      <c r="AM28" s="206">
        <f t="shared" si="10"/>
        <v>2</v>
      </c>
      <c r="AN28" s="205">
        <f t="shared" si="10"/>
        <v>0</v>
      </c>
      <c r="AO28" s="206">
        <f t="shared" si="10"/>
        <v>0</v>
      </c>
      <c r="AP28" s="205">
        <f t="shared" si="10"/>
        <v>0</v>
      </c>
      <c r="AQ28" s="206">
        <f t="shared" si="10"/>
        <v>0</v>
      </c>
      <c r="AR28" s="205">
        <f t="shared" si="10"/>
        <v>0.2</v>
      </c>
      <c r="AS28" s="206">
        <f t="shared" si="10"/>
        <v>3.0000000000000004</v>
      </c>
      <c r="AT28" s="205">
        <f t="shared" si="10"/>
        <v>0</v>
      </c>
      <c r="AU28" s="206">
        <f t="shared" si="10"/>
        <v>0</v>
      </c>
      <c r="AV28" s="205">
        <f t="shared" ref="AV28:CA28" si="11">SUM(AV4:AV27)</f>
        <v>0</v>
      </c>
      <c r="AW28" s="206">
        <f t="shared" si="11"/>
        <v>0</v>
      </c>
      <c r="AX28" s="205">
        <f t="shared" si="11"/>
        <v>0</v>
      </c>
      <c r="AY28" s="206">
        <f t="shared" si="11"/>
        <v>0</v>
      </c>
      <c r="AZ28" s="205">
        <f t="shared" si="11"/>
        <v>0</v>
      </c>
      <c r="BA28" s="206">
        <f t="shared" si="11"/>
        <v>0</v>
      </c>
      <c r="BB28" s="205">
        <f t="shared" si="11"/>
        <v>0</v>
      </c>
      <c r="BC28" s="206">
        <f t="shared" si="11"/>
        <v>0</v>
      </c>
      <c r="BD28" s="205">
        <f t="shared" si="11"/>
        <v>0</v>
      </c>
      <c r="BE28" s="206">
        <f t="shared" si="11"/>
        <v>0</v>
      </c>
      <c r="BF28" s="205">
        <f t="shared" si="11"/>
        <v>0.4</v>
      </c>
      <c r="BG28" s="206">
        <f t="shared" si="11"/>
        <v>2</v>
      </c>
      <c r="BH28" s="205">
        <f t="shared" si="11"/>
        <v>0</v>
      </c>
      <c r="BI28" s="206">
        <f t="shared" si="11"/>
        <v>0</v>
      </c>
      <c r="BJ28" s="205">
        <f t="shared" si="11"/>
        <v>0.2</v>
      </c>
      <c r="BK28" s="206">
        <f t="shared" si="11"/>
        <v>4</v>
      </c>
      <c r="BL28" s="205">
        <f t="shared" si="11"/>
        <v>0</v>
      </c>
      <c r="BM28" s="206">
        <f t="shared" si="11"/>
        <v>0</v>
      </c>
      <c r="BN28" s="205">
        <f t="shared" si="11"/>
        <v>0</v>
      </c>
      <c r="BO28" s="206">
        <f t="shared" si="11"/>
        <v>0</v>
      </c>
      <c r="BP28" s="205">
        <f t="shared" si="11"/>
        <v>0</v>
      </c>
      <c r="BQ28" s="206">
        <f t="shared" si="11"/>
        <v>0</v>
      </c>
      <c r="BR28" s="205">
        <f t="shared" si="11"/>
        <v>0</v>
      </c>
      <c r="BS28" s="206">
        <f t="shared" si="11"/>
        <v>0</v>
      </c>
      <c r="BT28" s="205">
        <f t="shared" si="11"/>
        <v>0</v>
      </c>
      <c r="BU28" s="206">
        <f t="shared" si="11"/>
        <v>0</v>
      </c>
      <c r="BV28" s="205">
        <f t="shared" si="11"/>
        <v>0</v>
      </c>
      <c r="BW28" s="206">
        <f t="shared" si="11"/>
        <v>0</v>
      </c>
      <c r="BX28" s="205">
        <f t="shared" si="11"/>
        <v>0</v>
      </c>
      <c r="BY28" s="206">
        <f t="shared" si="11"/>
        <v>0</v>
      </c>
      <c r="BZ28" s="205">
        <f t="shared" si="11"/>
        <v>0</v>
      </c>
      <c r="CA28" s="206" t="e">
        <f t="shared" si="11"/>
        <v>#DIV/0!</v>
      </c>
      <c r="CB28" s="205">
        <f t="shared" ref="CB28:DE28" si="12">SUM(CB4:CB27)</f>
        <v>0</v>
      </c>
      <c r="CC28" s="206">
        <f t="shared" si="12"/>
        <v>0</v>
      </c>
      <c r="CD28" s="205">
        <f t="shared" si="12"/>
        <v>0</v>
      </c>
      <c r="CE28" s="206">
        <f t="shared" si="12"/>
        <v>0</v>
      </c>
      <c r="CF28" s="205">
        <f t="shared" si="12"/>
        <v>0</v>
      </c>
      <c r="CG28" s="206">
        <f t="shared" si="12"/>
        <v>0</v>
      </c>
      <c r="CH28" s="205">
        <f t="shared" si="12"/>
        <v>0</v>
      </c>
      <c r="CI28" s="206">
        <f t="shared" si="12"/>
        <v>0</v>
      </c>
      <c r="CJ28" s="205">
        <f t="shared" si="12"/>
        <v>0</v>
      </c>
      <c r="CK28" s="206">
        <f t="shared" si="12"/>
        <v>0</v>
      </c>
      <c r="CL28" s="205">
        <f t="shared" si="12"/>
        <v>0</v>
      </c>
      <c r="CM28" s="206">
        <f t="shared" si="12"/>
        <v>0</v>
      </c>
      <c r="CN28" s="205">
        <f t="shared" si="12"/>
        <v>0.35</v>
      </c>
      <c r="CO28" s="206">
        <f t="shared" si="12"/>
        <v>2</v>
      </c>
      <c r="CP28" s="205">
        <f t="shared" si="12"/>
        <v>0</v>
      </c>
      <c r="CQ28" s="206">
        <f t="shared" si="12"/>
        <v>0</v>
      </c>
      <c r="CR28" s="205">
        <f t="shared" si="12"/>
        <v>0.65</v>
      </c>
      <c r="CS28" s="206">
        <f t="shared" si="12"/>
        <v>2.6153846153846154</v>
      </c>
      <c r="CT28" s="205">
        <f t="shared" si="12"/>
        <v>0.2</v>
      </c>
      <c r="CU28" s="206">
        <f t="shared" si="12"/>
        <v>4</v>
      </c>
      <c r="CV28" s="205">
        <f t="shared" si="12"/>
        <v>0.5</v>
      </c>
      <c r="CW28" s="206">
        <f t="shared" si="12"/>
        <v>3.3</v>
      </c>
      <c r="CX28" s="205">
        <f t="shared" si="12"/>
        <v>0</v>
      </c>
      <c r="CY28" s="206">
        <f t="shared" si="12"/>
        <v>0</v>
      </c>
      <c r="CZ28" s="205">
        <f t="shared" si="12"/>
        <v>0</v>
      </c>
      <c r="DA28" s="206">
        <f t="shared" si="12"/>
        <v>0</v>
      </c>
      <c r="DB28" s="205">
        <f t="shared" si="12"/>
        <v>0.3</v>
      </c>
      <c r="DC28" s="206">
        <f t="shared" si="12"/>
        <v>2</v>
      </c>
      <c r="DD28" s="205">
        <f t="shared" si="12"/>
        <v>0</v>
      </c>
      <c r="DE28" s="206">
        <f t="shared" si="12"/>
        <v>0</v>
      </c>
    </row>
    <row r="29" spans="2:109">
      <c r="B29" s="207"/>
      <c r="C29" s="207"/>
      <c r="D29" s="207"/>
      <c r="F29" s="207"/>
      <c r="G29" s="207"/>
      <c r="H29" s="207"/>
      <c r="I29" s="207"/>
      <c r="J29" s="207"/>
      <c r="K29" s="151" t="str">
        <f>IF(K28=100%,"OK","Erreur")</f>
        <v>OK</v>
      </c>
      <c r="L29" s="151" t="str">
        <f>IF(L28=100%,"OK","Erreur")</f>
        <v>OK</v>
      </c>
      <c r="M29" s="151" t="str">
        <f>IF(M28=100%,"OK","Erreur")</f>
        <v>OK</v>
      </c>
      <c r="N29" s="151" t="str">
        <f>IF(N28=100%,"OK","Erreur")</f>
        <v>Erreur</v>
      </c>
      <c r="P29" s="1">
        <f>ROUNDUP(P28,0)</f>
        <v>3</v>
      </c>
      <c r="Q29" s="1">
        <f t="shared" ref="Q29:S29" si="13">ROUNDUP(Q28,0)</f>
        <v>3</v>
      </c>
      <c r="R29" s="1">
        <f t="shared" si="13"/>
        <v>3</v>
      </c>
      <c r="S29" s="1">
        <f t="shared" si="13"/>
        <v>4</v>
      </c>
      <c r="T29" s="390" t="s">
        <v>145</v>
      </c>
      <c r="U29" s="208">
        <f t="shared" ref="U29:AE29" si="14">ROUNDUP(U28,0)</f>
        <v>4</v>
      </c>
      <c r="V29" s="390" t="s">
        <v>160</v>
      </c>
      <c r="W29" s="209">
        <f t="shared" si="14"/>
        <v>2</v>
      </c>
      <c r="X29" s="390" t="s">
        <v>227</v>
      </c>
      <c r="Y29" s="209">
        <f t="shared" si="14"/>
        <v>0</v>
      </c>
      <c r="Z29" s="390" t="s">
        <v>148</v>
      </c>
      <c r="AA29" s="209">
        <f t="shared" si="14"/>
        <v>2</v>
      </c>
      <c r="AB29" s="390" t="s">
        <v>151</v>
      </c>
      <c r="AC29" s="209">
        <f t="shared" si="14"/>
        <v>3</v>
      </c>
      <c r="AD29" s="390" t="s">
        <v>154</v>
      </c>
      <c r="AE29" s="209">
        <f t="shared" si="14"/>
        <v>2</v>
      </c>
      <c r="AF29" s="390" t="s">
        <v>228</v>
      </c>
      <c r="AG29" s="209">
        <f>ROUNDUP(AG28,0)</f>
        <v>0</v>
      </c>
      <c r="AH29" s="390" t="s">
        <v>182</v>
      </c>
      <c r="AI29" s="209" t="e">
        <f>ROUNDUP(AI28,0)</f>
        <v>#DIV/0!</v>
      </c>
      <c r="AJ29" s="390" t="s">
        <v>229</v>
      </c>
      <c r="AK29" s="209">
        <f>ROUNDUP(AK28,0)</f>
        <v>0</v>
      </c>
      <c r="AL29" s="390" t="s">
        <v>230</v>
      </c>
      <c r="AM29" s="209">
        <f t="shared" ref="AM29:AQ29" si="15">ROUNDUP(AM28,0)</f>
        <v>2</v>
      </c>
      <c r="AN29" s="390" t="s">
        <v>231</v>
      </c>
      <c r="AO29" s="209">
        <f t="shared" si="15"/>
        <v>0</v>
      </c>
      <c r="AP29" s="386" t="s">
        <v>232</v>
      </c>
      <c r="AQ29" s="210">
        <f t="shared" si="15"/>
        <v>0</v>
      </c>
      <c r="AR29" s="386" t="s">
        <v>178</v>
      </c>
      <c r="AS29" s="210">
        <f>ROUNDUP(AS28,0)</f>
        <v>3</v>
      </c>
      <c r="AT29" s="386" t="s">
        <v>233</v>
      </c>
      <c r="AU29" s="210">
        <f>ROUNDUP(AU28,0)</f>
        <v>0</v>
      </c>
      <c r="AV29" s="386" t="s">
        <v>234</v>
      </c>
      <c r="AW29" s="210">
        <f>ROUNDUP(AW28,0)</f>
        <v>0</v>
      </c>
      <c r="AX29" s="386" t="s">
        <v>235</v>
      </c>
      <c r="AY29" s="210">
        <f>ROUNDUP(AY28,0)</f>
        <v>0</v>
      </c>
      <c r="AZ29" s="386" t="s">
        <v>236</v>
      </c>
      <c r="BA29" s="210">
        <f>ROUNDUP(BA28,0)</f>
        <v>0</v>
      </c>
      <c r="BB29" s="386" t="s">
        <v>237</v>
      </c>
      <c r="BC29" s="210">
        <f>ROUNDUP(BC28,0)</f>
        <v>0</v>
      </c>
      <c r="BD29" s="386" t="s">
        <v>238</v>
      </c>
      <c r="BE29" s="210">
        <f>ROUNDUP(BE28,0)</f>
        <v>0</v>
      </c>
      <c r="BF29" s="386" t="s">
        <v>163</v>
      </c>
      <c r="BG29" s="210">
        <f>ROUNDUP(BG28,0)</f>
        <v>2</v>
      </c>
      <c r="BH29" s="386" t="s">
        <v>239</v>
      </c>
      <c r="BI29" s="210">
        <f>ROUNDUP(BI28,0)</f>
        <v>0</v>
      </c>
      <c r="BJ29" s="386" t="s">
        <v>175</v>
      </c>
      <c r="BK29" s="210">
        <f>ROUNDUP(BK28,0)</f>
        <v>4</v>
      </c>
      <c r="BL29" s="386" t="s">
        <v>240</v>
      </c>
      <c r="BM29" s="210">
        <f>ROUNDUP(BM28,0)</f>
        <v>0</v>
      </c>
      <c r="BN29" s="386" t="s">
        <v>241</v>
      </c>
      <c r="BO29" s="210">
        <f>ROUNDUP(BO28,0)</f>
        <v>0</v>
      </c>
      <c r="BP29" s="386" t="s">
        <v>242</v>
      </c>
      <c r="BQ29" s="210">
        <f>ROUNDUP(BQ28,0)</f>
        <v>0</v>
      </c>
      <c r="BR29" s="386" t="s">
        <v>243</v>
      </c>
      <c r="BS29" s="210">
        <f>ROUNDUP(BS28,0)</f>
        <v>0</v>
      </c>
      <c r="BT29" s="386" t="s">
        <v>244</v>
      </c>
      <c r="BU29" s="210">
        <f>ROUNDUP(BU28,0)</f>
        <v>0</v>
      </c>
      <c r="BV29" s="386" t="s">
        <v>245</v>
      </c>
      <c r="BW29" s="210">
        <f>ROUNDUP(BW28,0)</f>
        <v>0</v>
      </c>
      <c r="BX29" s="386" t="s">
        <v>246</v>
      </c>
      <c r="BY29" s="210">
        <f>ROUNDUP(BY28,0)</f>
        <v>0</v>
      </c>
      <c r="BZ29" s="388" t="s">
        <v>189</v>
      </c>
      <c r="CA29" s="211" t="e">
        <f>ROUNDUP(CA28,0)</f>
        <v>#DIV/0!</v>
      </c>
      <c r="CB29" s="388" t="s">
        <v>247</v>
      </c>
      <c r="CC29" s="211">
        <f>ROUNDUP(CC28,0)</f>
        <v>0</v>
      </c>
      <c r="CD29" s="388" t="s">
        <v>248</v>
      </c>
      <c r="CE29" s="211">
        <f>ROUNDUP(CE28,0)</f>
        <v>0</v>
      </c>
      <c r="CF29" s="388" t="s">
        <v>249</v>
      </c>
      <c r="CG29" s="211">
        <f>ROUNDUP(CG28,0)</f>
        <v>0</v>
      </c>
      <c r="CH29" s="388" t="s">
        <v>250</v>
      </c>
      <c r="CI29" s="211">
        <f>ROUNDUP(CI28,0)</f>
        <v>0</v>
      </c>
      <c r="CJ29" s="388" t="s">
        <v>251</v>
      </c>
      <c r="CK29" s="211">
        <f>ROUNDUP(CK28,0)</f>
        <v>0</v>
      </c>
      <c r="CL29" s="388" t="s">
        <v>252</v>
      </c>
      <c r="CM29" s="211">
        <f>ROUNDUP(CM28,0)</f>
        <v>0</v>
      </c>
      <c r="CN29" s="388" t="s">
        <v>169</v>
      </c>
      <c r="CO29" s="211">
        <f>ROUNDUP(CO28,0)</f>
        <v>2</v>
      </c>
      <c r="CP29" s="388" t="s">
        <v>253</v>
      </c>
      <c r="CQ29" s="211">
        <f>ROUNDUP(CQ28,0)</f>
        <v>0</v>
      </c>
      <c r="CR29" s="388" t="s">
        <v>166</v>
      </c>
      <c r="CS29" s="211">
        <f>ROUNDUP(CS28,0)</f>
        <v>3</v>
      </c>
      <c r="CT29" s="382" t="s">
        <v>171</v>
      </c>
      <c r="CU29" s="212">
        <f>ROUNDUP(CU28,0)</f>
        <v>4</v>
      </c>
      <c r="CV29" s="382" t="s">
        <v>184</v>
      </c>
      <c r="CW29" s="212">
        <f>ROUNDUP(CW28,0)</f>
        <v>4</v>
      </c>
      <c r="CX29" s="382" t="s">
        <v>254</v>
      </c>
      <c r="CY29" s="212">
        <f>ROUNDUP(CY28,0)</f>
        <v>0</v>
      </c>
      <c r="CZ29" s="384" t="s">
        <v>255</v>
      </c>
      <c r="DA29" s="212">
        <f>ROUNDUP(DA28,0)</f>
        <v>0</v>
      </c>
      <c r="DB29" s="384" t="s">
        <v>157</v>
      </c>
      <c r="DC29" s="212">
        <f>ROUNDUP(DC28,0)</f>
        <v>2</v>
      </c>
      <c r="DD29" s="384" t="s">
        <v>256</v>
      </c>
      <c r="DE29" s="212">
        <f>ROUNDUP(DE28,0)</f>
        <v>0</v>
      </c>
    </row>
    <row r="30" spans="2:109">
      <c r="B30" s="207"/>
      <c r="C30" s="207"/>
      <c r="D30" s="207"/>
      <c r="F30" s="207"/>
      <c r="G30" s="392" t="s">
        <v>259</v>
      </c>
      <c r="H30" s="392"/>
      <c r="I30" s="392"/>
      <c r="J30" s="392"/>
      <c r="K30" s="392" t="s">
        <v>260</v>
      </c>
      <c r="L30" s="392"/>
      <c r="M30" s="392"/>
      <c r="N30" s="392"/>
      <c r="P30" s="393" t="s">
        <v>261</v>
      </c>
      <c r="Q30" s="394"/>
      <c r="R30" s="394"/>
      <c r="S30" s="394"/>
      <c r="T30" s="391"/>
      <c r="U30" s="213">
        <f>IF(U29&lt;&gt;0,U29,"NE")</f>
        <v>4</v>
      </c>
      <c r="V30" s="391"/>
      <c r="W30" s="214">
        <f>IF(W29&lt;&gt;0,W29,"NE")</f>
        <v>2</v>
      </c>
      <c r="X30" s="391"/>
      <c r="Y30" s="214" t="str">
        <f>IF(Y29&lt;&gt;0,Y29,"NE")</f>
        <v>NE</v>
      </c>
      <c r="Z30" s="391"/>
      <c r="AA30" s="214">
        <f>IF(AA29&lt;&gt;0,AA29,"NE")</f>
        <v>2</v>
      </c>
      <c r="AB30" s="391"/>
      <c r="AC30" s="214">
        <f>IF(AC29&lt;&gt;0,AC29,"NE")</f>
        <v>3</v>
      </c>
      <c r="AD30" s="391"/>
      <c r="AE30" s="214">
        <f>IF(AE29&lt;&gt;0,AE29,"NE")</f>
        <v>2</v>
      </c>
      <c r="AF30" s="391"/>
      <c r="AG30" s="214" t="str">
        <f>IF(AG29&lt;&gt;0,AG29,"NE")</f>
        <v>NE</v>
      </c>
      <c r="AH30" s="391"/>
      <c r="AI30" s="214" t="e">
        <f>IF(AI29&lt;&gt;0,AI29,"NE")</f>
        <v>#DIV/0!</v>
      </c>
      <c r="AJ30" s="391"/>
      <c r="AK30" s="214" t="str">
        <f>IF(AK29&lt;&gt;0,AK29,"NE")</f>
        <v>NE</v>
      </c>
      <c r="AL30" s="391"/>
      <c r="AM30" s="214">
        <f>IF(AM29&lt;&gt;0,AM29,"NE")</f>
        <v>2</v>
      </c>
      <c r="AN30" s="391"/>
      <c r="AO30" s="214" t="str">
        <f>IF(AO29&lt;&gt;0,AO29,"NE")</f>
        <v>NE</v>
      </c>
      <c r="AP30" s="387"/>
      <c r="AQ30" s="215" t="str">
        <f>IF(AQ29&lt;&gt;0,AQ29,"NE")</f>
        <v>NE</v>
      </c>
      <c r="AR30" s="387"/>
      <c r="AS30" s="215">
        <f>IF(AS29&lt;&gt;0,AS29,"NE")</f>
        <v>3</v>
      </c>
      <c r="AT30" s="387"/>
      <c r="AU30" s="215" t="str">
        <f>IF(AU29&lt;&gt;0,AU29,"NE")</f>
        <v>NE</v>
      </c>
      <c r="AV30" s="387"/>
      <c r="AW30" s="215" t="str">
        <f>IF(AW29&lt;&gt;0,AW29,"NE")</f>
        <v>NE</v>
      </c>
      <c r="AX30" s="387"/>
      <c r="AY30" s="215" t="str">
        <f>IF(AY29&lt;&gt;0,AY29,"NE")</f>
        <v>NE</v>
      </c>
      <c r="AZ30" s="387"/>
      <c r="BA30" s="215" t="str">
        <f>IF(BA29&lt;&gt;0,BA29,"NE")</f>
        <v>NE</v>
      </c>
      <c r="BB30" s="387"/>
      <c r="BC30" s="215" t="str">
        <f>IF(BC29&lt;&gt;0,BC29,"NE")</f>
        <v>NE</v>
      </c>
      <c r="BD30" s="387"/>
      <c r="BE30" s="215" t="str">
        <f>IF(BE29&lt;&gt;0,BE29,"NE")</f>
        <v>NE</v>
      </c>
      <c r="BF30" s="387"/>
      <c r="BG30" s="215">
        <f>IF(BG29&lt;&gt;0,BG29,"NE")</f>
        <v>2</v>
      </c>
      <c r="BH30" s="387"/>
      <c r="BI30" s="215" t="str">
        <f>IF(BI29&lt;&gt;0,BI29,"NE")</f>
        <v>NE</v>
      </c>
      <c r="BJ30" s="387"/>
      <c r="BK30" s="215">
        <f>IF(BK29&lt;&gt;0,BK29,"NE")</f>
        <v>4</v>
      </c>
      <c r="BL30" s="387"/>
      <c r="BM30" s="215" t="str">
        <f>IF(BM29&lt;&gt;0,BM29,"NE")</f>
        <v>NE</v>
      </c>
      <c r="BN30" s="387"/>
      <c r="BO30" s="215" t="str">
        <f>IF(BO29&lt;&gt;0,BO29,"NE")</f>
        <v>NE</v>
      </c>
      <c r="BP30" s="387"/>
      <c r="BQ30" s="215" t="str">
        <f>IF(BQ29&lt;&gt;0,BQ29,"NE")</f>
        <v>NE</v>
      </c>
      <c r="BR30" s="387"/>
      <c r="BS30" s="215" t="str">
        <f>IF(BS29&lt;&gt;0,BS29,"NE")</f>
        <v>NE</v>
      </c>
      <c r="BT30" s="387"/>
      <c r="BU30" s="215" t="str">
        <f>IF(BU29&lt;&gt;0,BU29,"NE")</f>
        <v>NE</v>
      </c>
      <c r="BV30" s="387"/>
      <c r="BW30" s="215" t="str">
        <f>IF(BW29&lt;&gt;0,BW29,"NE")</f>
        <v>NE</v>
      </c>
      <c r="BX30" s="387"/>
      <c r="BY30" s="215" t="str">
        <f>IF(BY29&lt;&gt;0,BY29,"NE")</f>
        <v>NE</v>
      </c>
      <c r="BZ30" s="389"/>
      <c r="CA30" s="216" t="e">
        <f>IF(CA29&lt;&gt;0,CA29,"NE")</f>
        <v>#DIV/0!</v>
      </c>
      <c r="CB30" s="389"/>
      <c r="CC30" s="216" t="str">
        <f>IF(CC29&lt;&gt;0,CC29,"NE")</f>
        <v>NE</v>
      </c>
      <c r="CD30" s="389"/>
      <c r="CE30" s="216" t="str">
        <f>IF(CE29&lt;&gt;0,CE29,"NE")</f>
        <v>NE</v>
      </c>
      <c r="CF30" s="389"/>
      <c r="CG30" s="216" t="str">
        <f>IF(CG29&lt;&gt;0,CG29,"NE")</f>
        <v>NE</v>
      </c>
      <c r="CH30" s="389"/>
      <c r="CI30" s="216" t="str">
        <f>IF(CI29&lt;&gt;0,CI29,"NE")</f>
        <v>NE</v>
      </c>
      <c r="CJ30" s="389"/>
      <c r="CK30" s="216" t="str">
        <f>IF(CK29&lt;&gt;0,CK29,"NE")</f>
        <v>NE</v>
      </c>
      <c r="CL30" s="389"/>
      <c r="CM30" s="216" t="str">
        <f>IF(CM29&lt;&gt;0,CM29,"NE")</f>
        <v>NE</v>
      </c>
      <c r="CN30" s="389"/>
      <c r="CO30" s="216">
        <f>IF(CO29&lt;&gt;0,CO29,"NE")</f>
        <v>2</v>
      </c>
      <c r="CP30" s="389"/>
      <c r="CQ30" s="216" t="str">
        <f>IF(CQ29&lt;&gt;0,CQ29,"NE")</f>
        <v>NE</v>
      </c>
      <c r="CR30" s="389"/>
      <c r="CS30" s="216">
        <f>IF(CS29&lt;&gt;0,CS29,"NE")</f>
        <v>3</v>
      </c>
      <c r="CT30" s="383"/>
      <c r="CU30" s="217">
        <f>IF(CU29&lt;&gt;0,CU29,"NE")</f>
        <v>4</v>
      </c>
      <c r="CV30" s="383"/>
      <c r="CW30" s="217">
        <f>IF(CW29&lt;&gt;0,CW29,"NE")</f>
        <v>4</v>
      </c>
      <c r="CX30" s="383"/>
      <c r="CY30" s="217" t="str">
        <f>IF(CY29&lt;&gt;0,CY29,"NE")</f>
        <v>NE</v>
      </c>
      <c r="CZ30" s="385"/>
      <c r="DA30" s="217" t="str">
        <f>IF(DA29&lt;&gt;0,DA29,"NE")</f>
        <v>NE</v>
      </c>
      <c r="DB30" s="385"/>
      <c r="DC30" s="217">
        <f>IF(DC29&lt;&gt;0,DC29,"NE")</f>
        <v>2</v>
      </c>
      <c r="DD30" s="385"/>
      <c r="DE30" s="217" t="str">
        <f>IF(DE29&lt;&gt;0,DE29,"NE")</f>
        <v>NE</v>
      </c>
    </row>
    <row r="31" spans="2:109">
      <c r="B31" s="207"/>
      <c r="C31" s="207"/>
      <c r="D31" s="207"/>
      <c r="E31" s="207"/>
      <c r="F31" s="207"/>
      <c r="G31" s="392"/>
      <c r="H31" s="392"/>
      <c r="I31" s="392"/>
      <c r="J31" s="392"/>
      <c r="K31" s="392"/>
      <c r="L31" s="392"/>
      <c r="M31" s="392"/>
      <c r="N31" s="392"/>
      <c r="T31" s="218"/>
      <c r="U31" s="218"/>
      <c r="V31" s="218"/>
    </row>
    <row r="32" spans="2:109">
      <c r="B32" s="207"/>
      <c r="C32" s="207"/>
      <c r="D32" s="207"/>
      <c r="E32" s="207"/>
      <c r="F32" s="207"/>
      <c r="G32" s="207"/>
      <c r="V32" s="218"/>
      <c r="W32" s="218"/>
    </row>
    <row r="33" spans="2:7">
      <c r="B33" s="207"/>
      <c r="C33" s="207"/>
      <c r="D33" s="207"/>
      <c r="E33" s="207"/>
      <c r="F33" s="207"/>
      <c r="G33" s="207"/>
    </row>
    <row r="34" spans="2:7">
      <c r="B34" s="207"/>
      <c r="C34" s="207"/>
      <c r="D34" s="207"/>
      <c r="E34" s="207"/>
      <c r="F34" s="207"/>
      <c r="G34" s="207"/>
    </row>
    <row r="35" spans="2:7">
      <c r="B35" s="207"/>
      <c r="C35" s="207"/>
      <c r="D35" s="207"/>
      <c r="E35" s="207"/>
      <c r="F35" s="207"/>
      <c r="G35" s="207"/>
    </row>
    <row r="36" spans="2:7">
      <c r="B36" s="207"/>
      <c r="C36" s="207"/>
      <c r="D36" s="207"/>
      <c r="E36" s="207"/>
      <c r="F36" s="207"/>
      <c r="G36" s="207"/>
    </row>
    <row r="37" spans="2:7">
      <c r="B37" s="207"/>
      <c r="C37" s="207"/>
      <c r="D37" s="207"/>
      <c r="E37" s="207"/>
      <c r="F37" s="207"/>
      <c r="G37" s="207"/>
    </row>
    <row r="38" spans="2:7">
      <c r="B38" s="207"/>
      <c r="C38" s="207"/>
      <c r="D38" s="207"/>
      <c r="E38" s="207"/>
      <c r="F38" s="207"/>
      <c r="G38" s="207"/>
    </row>
    <row r="39" spans="2:7">
      <c r="B39" s="207"/>
      <c r="C39" s="207"/>
      <c r="D39" s="207"/>
      <c r="E39" s="207"/>
      <c r="F39" s="207"/>
      <c r="G39" s="207"/>
    </row>
    <row r="40" spans="2:7">
      <c r="B40" s="207"/>
      <c r="C40" s="207"/>
      <c r="D40" s="207"/>
      <c r="E40" s="207"/>
      <c r="F40" s="207"/>
      <c r="G40" s="207"/>
    </row>
    <row r="41" spans="2:7">
      <c r="B41" s="207"/>
      <c r="C41" s="207"/>
      <c r="D41" s="207"/>
      <c r="E41" s="207"/>
      <c r="F41" s="207"/>
      <c r="G41" s="207"/>
    </row>
    <row r="42" spans="2:7">
      <c r="B42" s="207"/>
      <c r="C42" s="207"/>
      <c r="D42" s="207"/>
      <c r="E42" s="207"/>
      <c r="F42" s="207"/>
      <c r="G42" s="207"/>
    </row>
    <row r="43" spans="2:7">
      <c r="B43" s="207"/>
      <c r="C43" s="207"/>
      <c r="D43" s="207"/>
      <c r="E43" s="207"/>
      <c r="F43" s="207"/>
      <c r="G43" s="207"/>
    </row>
    <row r="44" spans="2:7">
      <c r="B44" s="207"/>
      <c r="C44" s="207"/>
      <c r="D44" s="207"/>
      <c r="E44" s="207"/>
      <c r="F44" s="207"/>
      <c r="G44" s="207"/>
    </row>
  </sheetData>
  <mergeCells count="48">
    <mergeCell ref="K30:N31"/>
    <mergeCell ref="G30:J31"/>
    <mergeCell ref="X29:X30"/>
    <mergeCell ref="V29:V30"/>
    <mergeCell ref="T29:T30"/>
    <mergeCell ref="P30:S30"/>
    <mergeCell ref="Z29:Z30"/>
    <mergeCell ref="AV29:AV30"/>
    <mergeCell ref="AT29:AT30"/>
    <mergeCell ref="AR29:AR30"/>
    <mergeCell ref="AP29:AP30"/>
    <mergeCell ref="AN29:AN30"/>
    <mergeCell ref="AL29:AL30"/>
    <mergeCell ref="AJ29:AJ30"/>
    <mergeCell ref="AH29:AH30"/>
    <mergeCell ref="AF29:AF30"/>
    <mergeCell ref="AD29:AD30"/>
    <mergeCell ref="AB29:AB30"/>
    <mergeCell ref="AX29:AX30"/>
    <mergeCell ref="BT29:BT30"/>
    <mergeCell ref="BR29:BR30"/>
    <mergeCell ref="BP29:BP30"/>
    <mergeCell ref="BN29:BN30"/>
    <mergeCell ref="BL29:BL30"/>
    <mergeCell ref="BJ29:BJ30"/>
    <mergeCell ref="BH29:BH30"/>
    <mergeCell ref="BF29:BF30"/>
    <mergeCell ref="BD29:BD30"/>
    <mergeCell ref="BB29:BB30"/>
    <mergeCell ref="AZ29:AZ30"/>
    <mergeCell ref="BV29:BV30"/>
    <mergeCell ref="CR29:CR30"/>
    <mergeCell ref="CP29:CP30"/>
    <mergeCell ref="CN29:CN30"/>
    <mergeCell ref="CL29:CL30"/>
    <mergeCell ref="CJ29:CJ30"/>
    <mergeCell ref="CH29:CH30"/>
    <mergeCell ref="CF29:CF30"/>
    <mergeCell ref="CD29:CD30"/>
    <mergeCell ref="CB29:CB30"/>
    <mergeCell ref="BZ29:BZ30"/>
    <mergeCell ref="BX29:BX30"/>
    <mergeCell ref="CT29:CT30"/>
    <mergeCell ref="DD29:DD30"/>
    <mergeCell ref="DB29:DB30"/>
    <mergeCell ref="CZ29:CZ30"/>
    <mergeCell ref="CX29:CX30"/>
    <mergeCell ref="CV29:CV30"/>
  </mergeCells>
  <pageMargins left="0.7" right="0.7" top="0.75" bottom="0.75" header="0.3" footer="0.3"/>
  <pageSetup paperSize="9"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16" sqref="A16"/>
    </sheetView>
  </sheetViews>
  <sheetFormatPr baseColWidth="10" defaultRowHeight="15"/>
  <cols>
    <col min="1" max="1" width="26.85546875" customWidth="1"/>
    <col min="2" max="2" width="4.140625" customWidth="1"/>
    <col min="3" max="3" width="19.28515625" customWidth="1"/>
  </cols>
  <sheetData>
    <row r="1" spans="1:5">
      <c r="A1" s="219" t="s">
        <v>262</v>
      </c>
      <c r="B1" s="219"/>
      <c r="C1" s="219"/>
      <c r="D1" s="219"/>
    </row>
    <row r="2" spans="1:5">
      <c r="A2" s="4" t="s">
        <v>263</v>
      </c>
      <c r="B2" s="219"/>
      <c r="C2" s="219"/>
      <c r="D2" s="4" t="s">
        <v>43</v>
      </c>
      <c r="E2" s="1" t="s">
        <v>264</v>
      </c>
    </row>
    <row r="3" spans="1:5">
      <c r="A3" s="219" t="s">
        <v>47</v>
      </c>
      <c r="B3" s="219"/>
      <c r="C3" s="219"/>
      <c r="D3" s="220" t="s">
        <v>44</v>
      </c>
      <c r="E3" t="s">
        <v>47</v>
      </c>
    </row>
    <row r="4" spans="1:5">
      <c r="A4" s="219" t="s">
        <v>265</v>
      </c>
      <c r="B4" s="219"/>
      <c r="C4" s="219"/>
      <c r="D4" s="219">
        <v>2024</v>
      </c>
      <c r="E4" t="s">
        <v>266</v>
      </c>
    </row>
    <row r="5" spans="1:5">
      <c r="A5" s="219" t="s">
        <v>267</v>
      </c>
      <c r="B5" s="219"/>
      <c r="C5" s="219"/>
      <c r="D5" s="219">
        <v>2025</v>
      </c>
      <c r="E5" t="s">
        <v>268</v>
      </c>
    </row>
    <row r="6" spans="1:5">
      <c r="A6" s="219"/>
      <c r="B6" s="219"/>
      <c r="C6" s="219"/>
      <c r="D6" s="219">
        <v>2026</v>
      </c>
      <c r="E6" t="s">
        <v>269</v>
      </c>
    </row>
    <row r="7" spans="1:5">
      <c r="A7" s="219"/>
      <c r="B7" s="219"/>
      <c r="C7" s="219"/>
      <c r="D7" s="219">
        <v>2027</v>
      </c>
      <c r="E7" t="s">
        <v>270</v>
      </c>
    </row>
    <row r="8" spans="1:5" ht="29.1" customHeight="1">
      <c r="A8" s="4" t="s">
        <v>271</v>
      </c>
      <c r="B8" s="219"/>
      <c r="C8" s="219"/>
      <c r="D8" s="219">
        <v>2028</v>
      </c>
      <c r="E8" t="s">
        <v>272</v>
      </c>
    </row>
    <row r="9" spans="1:5" ht="15" customHeight="1">
      <c r="A9" s="221" t="s">
        <v>47</v>
      </c>
      <c r="B9" s="219"/>
      <c r="C9" s="219"/>
      <c r="D9" s="219"/>
      <c r="E9" t="s">
        <v>273</v>
      </c>
    </row>
    <row r="10" spans="1:5">
      <c r="A10" s="221" t="s">
        <v>110</v>
      </c>
      <c r="D10" s="219"/>
      <c r="E10" t="s">
        <v>274</v>
      </c>
    </row>
    <row r="11" spans="1:5">
      <c r="A11" s="221" t="s">
        <v>104</v>
      </c>
      <c r="D11" s="219"/>
      <c r="E11" t="s">
        <v>275</v>
      </c>
    </row>
    <row r="12" spans="1:5" ht="30">
      <c r="A12" s="221" t="s">
        <v>97</v>
      </c>
      <c r="D12" s="219"/>
      <c r="E12" t="s">
        <v>276</v>
      </c>
    </row>
    <row r="13" spans="1:5">
      <c r="A13" s="221" t="s">
        <v>90</v>
      </c>
      <c r="D13" s="219"/>
      <c r="E13" t="s">
        <v>277</v>
      </c>
    </row>
    <row r="14" spans="1:5">
      <c r="A14" s="219"/>
      <c r="D14" s="219"/>
      <c r="E14" t="s">
        <v>278</v>
      </c>
    </row>
    <row r="15" spans="1:5">
      <c r="A15" s="219"/>
      <c r="D15" s="219"/>
      <c r="E15" t="s">
        <v>279</v>
      </c>
    </row>
    <row r="16" spans="1:5">
      <c r="A16" s="219"/>
      <c r="D16" s="219"/>
      <c r="E16" t="s">
        <v>280</v>
      </c>
    </row>
    <row r="17" spans="1:5">
      <c r="A17" s="219"/>
      <c r="E17" t="s">
        <v>281</v>
      </c>
    </row>
    <row r="18" spans="1:5">
      <c r="A18" s="219"/>
      <c r="E18" t="s">
        <v>282</v>
      </c>
    </row>
    <row r="19" spans="1:5">
      <c r="A19" s="219"/>
      <c r="E19" t="s">
        <v>283</v>
      </c>
    </row>
    <row r="20" spans="1:5">
      <c r="A20" s="219"/>
      <c r="E20" t="s">
        <v>284</v>
      </c>
    </row>
    <row r="21" spans="1:5">
      <c r="A21" s="219"/>
      <c r="E21" t="s">
        <v>285</v>
      </c>
    </row>
    <row r="22" spans="1:5">
      <c r="A22" s="219"/>
      <c r="E22" t="s">
        <v>286</v>
      </c>
    </row>
    <row r="23" spans="1:5">
      <c r="A23" s="219"/>
      <c r="E23" t="s">
        <v>287</v>
      </c>
    </row>
    <row r="24" spans="1:5">
      <c r="E24" t="s">
        <v>288</v>
      </c>
    </row>
    <row r="25" spans="1:5">
      <c r="E25" t="s">
        <v>289</v>
      </c>
    </row>
    <row r="26" spans="1:5">
      <c r="E26" t="s">
        <v>290</v>
      </c>
    </row>
    <row r="27" spans="1:5">
      <c r="E27" t="s">
        <v>291</v>
      </c>
    </row>
    <row r="28" spans="1:5">
      <c r="E28" t="s">
        <v>292</v>
      </c>
    </row>
    <row r="29" spans="1:5">
      <c r="E29" t="s">
        <v>293</v>
      </c>
    </row>
    <row r="30" spans="1:5">
      <c r="E30" t="s">
        <v>294</v>
      </c>
    </row>
    <row r="31" spans="1:5">
      <c r="E31" t="s">
        <v>295</v>
      </c>
    </row>
    <row r="32" spans="1:5">
      <c r="E32" t="s">
        <v>296</v>
      </c>
    </row>
    <row r="33" spans="5:5">
      <c r="E33" t="s">
        <v>297</v>
      </c>
    </row>
    <row r="34" spans="5:5">
      <c r="E34" t="s">
        <v>298</v>
      </c>
    </row>
    <row r="35" spans="5:5">
      <c r="E35" t="s">
        <v>299</v>
      </c>
    </row>
    <row r="36" spans="5:5">
      <c r="E36" t="s">
        <v>300</v>
      </c>
    </row>
  </sheetData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K24" sqref="K24"/>
    </sheetView>
  </sheetViews>
  <sheetFormatPr baseColWidth="10" defaultRowHeight="15"/>
  <cols>
    <col min="1" max="1" width="27.42578125" customWidth="1"/>
    <col min="2" max="2" width="4.42578125" customWidth="1"/>
    <col min="3" max="3" width="20.140625" customWidth="1"/>
    <col min="4" max="4" width="10.28515625" style="36" customWidth="1"/>
    <col min="6" max="6" width="121.140625" customWidth="1"/>
    <col min="7" max="7" width="10.28515625" style="36" customWidth="1"/>
    <col min="8" max="8" width="117.140625" customWidth="1"/>
    <col min="9" max="9" width="10.5703125" customWidth="1"/>
    <col min="10" max="10" width="5.28515625" customWidth="1"/>
    <col min="11" max="11" width="12.5703125" style="36" customWidth="1"/>
    <col min="12" max="12" width="20.140625" style="36" customWidth="1"/>
    <col min="13" max="13" width="3.85546875" style="36" customWidth="1"/>
    <col min="14" max="14" width="5.28515625" style="36" customWidth="1"/>
    <col min="15" max="15" width="3.7109375" style="36" customWidth="1"/>
    <col min="16" max="16" width="3.85546875" style="36" customWidth="1"/>
    <col min="17" max="17" width="3.7109375" style="36" customWidth="1"/>
    <col min="18" max="18" width="4.28515625" style="36" customWidth="1"/>
    <col min="19" max="19" width="3.85546875" style="36" customWidth="1"/>
  </cols>
  <sheetData>
    <row r="1" spans="1:19" ht="229.5">
      <c r="A1" s="219" t="s">
        <v>271</v>
      </c>
      <c r="B1" s="395" t="s">
        <v>301</v>
      </c>
      <c r="C1" s="395"/>
      <c r="D1" s="27" t="s">
        <v>302</v>
      </c>
      <c r="E1" s="395" t="s">
        <v>132</v>
      </c>
      <c r="F1" s="395"/>
      <c r="G1" s="27" t="s">
        <v>302</v>
      </c>
      <c r="H1" t="s">
        <v>303</v>
      </c>
      <c r="K1" s="222" t="s">
        <v>304</v>
      </c>
      <c r="L1" s="222" t="s">
        <v>305</v>
      </c>
      <c r="M1" s="222" t="s">
        <v>306</v>
      </c>
      <c r="N1" s="222" t="s">
        <v>307</v>
      </c>
      <c r="O1" s="222" t="s">
        <v>308</v>
      </c>
      <c r="P1" s="222" t="s">
        <v>309</v>
      </c>
      <c r="Q1" s="222" t="s">
        <v>310</v>
      </c>
      <c r="R1" s="222" t="s">
        <v>311</v>
      </c>
      <c r="S1" s="222" t="s">
        <v>312</v>
      </c>
    </row>
    <row r="2" spans="1:19">
      <c r="A2" s="219"/>
      <c r="B2" s="27"/>
      <c r="C2" s="27"/>
      <c r="D2" s="27" t="s">
        <v>47</v>
      </c>
      <c r="E2" s="27" t="s">
        <v>47</v>
      </c>
      <c r="F2" s="27" t="s">
        <v>47</v>
      </c>
      <c r="G2" s="27" t="s">
        <v>47</v>
      </c>
      <c r="H2" s="36" t="s">
        <v>47</v>
      </c>
      <c r="I2" s="27" t="s">
        <v>47</v>
      </c>
      <c r="J2" s="27" t="s">
        <v>47</v>
      </c>
      <c r="K2" s="27" t="s">
        <v>47</v>
      </c>
      <c r="L2" s="27" t="s">
        <v>47</v>
      </c>
    </row>
    <row r="3" spans="1:19" ht="15" customHeight="1">
      <c r="A3" s="221" t="s">
        <v>47</v>
      </c>
      <c r="B3" s="219" t="s">
        <v>313</v>
      </c>
      <c r="C3" s="396" t="s">
        <v>314</v>
      </c>
      <c r="D3" s="223" t="s">
        <v>91</v>
      </c>
      <c r="E3" s="219" t="s">
        <v>315</v>
      </c>
      <c r="F3" s="224" t="s">
        <v>316</v>
      </c>
      <c r="G3" s="223" t="s">
        <v>91</v>
      </c>
      <c r="H3" s="225" t="s">
        <v>317</v>
      </c>
      <c r="I3" s="223" t="s">
        <v>91</v>
      </c>
      <c r="J3" s="219" t="s">
        <v>315</v>
      </c>
      <c r="K3" s="25" t="s">
        <v>220</v>
      </c>
      <c r="L3" s="25" t="s">
        <v>318</v>
      </c>
      <c r="M3" s="25" t="s">
        <v>257</v>
      </c>
      <c r="N3" s="25" t="s">
        <v>257</v>
      </c>
      <c r="O3" s="25" t="s">
        <v>257</v>
      </c>
      <c r="P3" s="25"/>
      <c r="Q3" s="25"/>
      <c r="R3" s="25" t="s">
        <v>257</v>
      </c>
      <c r="S3" s="25" t="s">
        <v>257</v>
      </c>
    </row>
    <row r="4" spans="1:19">
      <c r="A4" s="221" t="s">
        <v>110</v>
      </c>
      <c r="B4" s="226"/>
      <c r="C4" s="396"/>
      <c r="D4" s="227" t="s">
        <v>93</v>
      </c>
      <c r="E4" s="219" t="s">
        <v>315</v>
      </c>
      <c r="F4" s="224" t="s">
        <v>316</v>
      </c>
      <c r="G4" s="227" t="s">
        <v>93</v>
      </c>
      <c r="H4" s="228" t="s">
        <v>319</v>
      </c>
      <c r="I4" s="227" t="s">
        <v>93</v>
      </c>
      <c r="J4" s="219" t="s">
        <v>315</v>
      </c>
      <c r="K4" s="25" t="s">
        <v>220</v>
      </c>
      <c r="L4" s="25" t="s">
        <v>318</v>
      </c>
      <c r="M4" s="25" t="s">
        <v>257</v>
      </c>
      <c r="N4" s="25" t="s">
        <v>257</v>
      </c>
      <c r="O4" s="25" t="s">
        <v>257</v>
      </c>
      <c r="P4" s="25"/>
      <c r="Q4" s="25"/>
      <c r="R4" s="25" t="s">
        <v>257</v>
      </c>
      <c r="S4" s="25" t="s">
        <v>257</v>
      </c>
    </row>
    <row r="5" spans="1:19">
      <c r="A5" s="221" t="s">
        <v>104</v>
      </c>
      <c r="B5" s="226"/>
      <c r="C5" s="396"/>
      <c r="D5" s="227" t="s">
        <v>95</v>
      </c>
      <c r="E5" s="219" t="s">
        <v>315</v>
      </c>
      <c r="F5" s="224" t="s">
        <v>316</v>
      </c>
      <c r="G5" s="227" t="s">
        <v>95</v>
      </c>
      <c r="H5" s="228" t="s">
        <v>320</v>
      </c>
      <c r="I5" s="227" t="s">
        <v>95</v>
      </c>
      <c r="J5" s="219" t="s">
        <v>315</v>
      </c>
      <c r="K5" s="25" t="s">
        <v>220</v>
      </c>
      <c r="L5" s="25" t="s">
        <v>318</v>
      </c>
      <c r="M5" s="25" t="s">
        <v>257</v>
      </c>
      <c r="N5" s="25" t="s">
        <v>257</v>
      </c>
      <c r="O5" s="25" t="s">
        <v>257</v>
      </c>
      <c r="P5" s="25"/>
      <c r="Q5" s="25"/>
      <c r="R5" s="25" t="s">
        <v>257</v>
      </c>
      <c r="S5" s="25" t="s">
        <v>257</v>
      </c>
    </row>
    <row r="6" spans="1:19" ht="30">
      <c r="A6" s="221" t="s">
        <v>97</v>
      </c>
      <c r="B6" s="226"/>
      <c r="C6" s="219"/>
      <c r="D6" s="227" t="s">
        <v>105</v>
      </c>
      <c r="E6" s="219" t="s">
        <v>315</v>
      </c>
      <c r="F6" s="224" t="s">
        <v>316</v>
      </c>
      <c r="G6" s="227" t="s">
        <v>105</v>
      </c>
      <c r="H6" s="228" t="s">
        <v>321</v>
      </c>
      <c r="I6" s="227" t="s">
        <v>105</v>
      </c>
      <c r="J6" s="219" t="s">
        <v>315</v>
      </c>
      <c r="K6" s="25" t="s">
        <v>220</v>
      </c>
      <c r="L6" s="25" t="s">
        <v>318</v>
      </c>
      <c r="M6" s="25" t="s">
        <v>257</v>
      </c>
      <c r="N6" s="25" t="s">
        <v>257</v>
      </c>
      <c r="O6" s="25" t="s">
        <v>257</v>
      </c>
      <c r="P6" s="25"/>
      <c r="Q6" s="25"/>
      <c r="R6" s="25" t="s">
        <v>257</v>
      </c>
      <c r="S6" s="25" t="s">
        <v>257</v>
      </c>
    </row>
    <row r="7" spans="1:19">
      <c r="A7" s="221"/>
      <c r="B7" s="226"/>
      <c r="C7" s="219"/>
      <c r="D7" s="229" t="s">
        <v>322</v>
      </c>
      <c r="E7" s="219" t="s">
        <v>323</v>
      </c>
      <c r="F7" s="224" t="s">
        <v>316</v>
      </c>
      <c r="G7" s="229" t="s">
        <v>322</v>
      </c>
      <c r="H7" s="230" t="s">
        <v>324</v>
      </c>
      <c r="I7" s="229" t="s">
        <v>322</v>
      </c>
      <c r="J7" s="219" t="s">
        <v>323</v>
      </c>
      <c r="K7" s="25" t="s">
        <v>220</v>
      </c>
      <c r="L7" s="25" t="s">
        <v>318</v>
      </c>
      <c r="M7" s="25" t="s">
        <v>257</v>
      </c>
      <c r="N7" s="25" t="s">
        <v>257</v>
      </c>
      <c r="O7" s="25" t="s">
        <v>257</v>
      </c>
      <c r="P7" s="25"/>
      <c r="Q7" s="25"/>
      <c r="R7" s="25" t="s">
        <v>257</v>
      </c>
      <c r="S7" s="25" t="s">
        <v>257</v>
      </c>
    </row>
    <row r="8" spans="1:19">
      <c r="A8" s="219"/>
      <c r="B8" s="219"/>
      <c r="C8" s="219"/>
      <c r="D8" s="231" t="s">
        <v>107</v>
      </c>
      <c r="E8" s="219" t="s">
        <v>323</v>
      </c>
      <c r="F8" s="232" t="s">
        <v>325</v>
      </c>
      <c r="G8" s="231" t="s">
        <v>107</v>
      </c>
      <c r="H8" s="233" t="s">
        <v>326</v>
      </c>
      <c r="I8" s="231" t="s">
        <v>107</v>
      </c>
      <c r="J8" s="219" t="s">
        <v>323</v>
      </c>
      <c r="K8" s="234" t="s">
        <v>138</v>
      </c>
      <c r="L8" s="234" t="s">
        <v>327</v>
      </c>
      <c r="M8" s="234" t="s">
        <v>257</v>
      </c>
      <c r="N8" s="234"/>
      <c r="O8" s="234" t="s">
        <v>257</v>
      </c>
      <c r="P8" s="234" t="s">
        <v>257</v>
      </c>
      <c r="Q8" s="234"/>
      <c r="R8" s="234" t="s">
        <v>257</v>
      </c>
      <c r="S8" s="234"/>
    </row>
    <row r="9" spans="1:19">
      <c r="A9" s="219"/>
      <c r="B9" s="219"/>
      <c r="C9" s="219"/>
      <c r="D9" s="235" t="s">
        <v>328</v>
      </c>
      <c r="E9" s="219" t="s">
        <v>323</v>
      </c>
      <c r="F9" s="232" t="s">
        <v>325</v>
      </c>
      <c r="G9" s="235" t="s">
        <v>328</v>
      </c>
      <c r="H9" s="236" t="s">
        <v>329</v>
      </c>
      <c r="I9" s="235" t="s">
        <v>328</v>
      </c>
      <c r="J9" s="219" t="s">
        <v>323</v>
      </c>
      <c r="K9" s="234" t="s">
        <v>138</v>
      </c>
      <c r="L9" s="234" t="s">
        <v>327</v>
      </c>
      <c r="M9" s="234" t="s">
        <v>257</v>
      </c>
      <c r="N9" s="234"/>
      <c r="O9" s="234" t="s">
        <v>257</v>
      </c>
      <c r="P9" s="234" t="s">
        <v>257</v>
      </c>
      <c r="Q9" s="234"/>
      <c r="R9" s="234" t="s">
        <v>257</v>
      </c>
      <c r="S9" s="234"/>
    </row>
    <row r="10" spans="1:19">
      <c r="A10" s="219"/>
      <c r="B10" s="219"/>
      <c r="C10" s="219"/>
      <c r="D10" s="235" t="s">
        <v>99</v>
      </c>
      <c r="E10" s="219" t="s">
        <v>323</v>
      </c>
      <c r="F10" s="232" t="s">
        <v>325</v>
      </c>
      <c r="G10" s="235" t="s">
        <v>99</v>
      </c>
      <c r="H10" s="236" t="s">
        <v>330</v>
      </c>
      <c r="I10" s="235" t="s">
        <v>99</v>
      </c>
      <c r="J10" s="219" t="s">
        <v>323</v>
      </c>
      <c r="K10" s="234" t="s">
        <v>138</v>
      </c>
      <c r="L10" s="234" t="s">
        <v>331</v>
      </c>
      <c r="M10" s="234" t="s">
        <v>257</v>
      </c>
      <c r="N10" s="234"/>
      <c r="O10" s="234" t="s">
        <v>257</v>
      </c>
      <c r="P10" s="234" t="s">
        <v>257</v>
      </c>
      <c r="Q10" s="234"/>
      <c r="R10" s="234" t="s">
        <v>257</v>
      </c>
      <c r="S10" s="234"/>
    </row>
    <row r="11" spans="1:19">
      <c r="A11" s="219"/>
      <c r="B11" s="219"/>
      <c r="C11" s="219"/>
      <c r="D11" s="237" t="s">
        <v>113</v>
      </c>
      <c r="E11" s="219" t="s">
        <v>323</v>
      </c>
      <c r="F11" s="232" t="s">
        <v>325</v>
      </c>
      <c r="G11" s="237" t="s">
        <v>113</v>
      </c>
      <c r="H11" s="238" t="s">
        <v>332</v>
      </c>
      <c r="I11" s="237" t="s">
        <v>113</v>
      </c>
      <c r="J11" s="219" t="s">
        <v>323</v>
      </c>
      <c r="K11" s="234" t="s">
        <v>138</v>
      </c>
      <c r="L11" s="234" t="s">
        <v>331</v>
      </c>
      <c r="M11" s="234" t="s">
        <v>257</v>
      </c>
      <c r="N11" s="234"/>
      <c r="O11" s="234" t="s">
        <v>257</v>
      </c>
      <c r="P11" s="234" t="s">
        <v>257</v>
      </c>
      <c r="Q11" s="234"/>
      <c r="R11" s="234" t="s">
        <v>257</v>
      </c>
      <c r="S11" s="234"/>
    </row>
    <row r="12" spans="1:19">
      <c r="A12" s="219"/>
      <c r="B12" s="219"/>
      <c r="C12" s="219"/>
      <c r="D12" s="239" t="s">
        <v>111</v>
      </c>
      <c r="E12" s="219" t="s">
        <v>333</v>
      </c>
      <c r="F12" s="232" t="s">
        <v>334</v>
      </c>
      <c r="G12" s="239" t="s">
        <v>111</v>
      </c>
      <c r="H12" s="240" t="s">
        <v>335</v>
      </c>
      <c r="I12" s="239" t="s">
        <v>111</v>
      </c>
      <c r="J12" s="219" t="s">
        <v>333</v>
      </c>
      <c r="K12" s="241" t="s">
        <v>336</v>
      </c>
      <c r="L12" s="241" t="s">
        <v>337</v>
      </c>
      <c r="M12" s="241" t="s">
        <v>257</v>
      </c>
      <c r="N12" s="241" t="s">
        <v>257</v>
      </c>
      <c r="O12" s="241" t="s">
        <v>257</v>
      </c>
      <c r="P12" s="241"/>
      <c r="Q12" s="241" t="s">
        <v>257</v>
      </c>
      <c r="R12" s="241" t="s">
        <v>257</v>
      </c>
      <c r="S12" s="241" t="s">
        <v>257</v>
      </c>
    </row>
    <row r="13" spans="1:19">
      <c r="A13" s="219"/>
      <c r="B13" s="219"/>
      <c r="C13" s="219"/>
      <c r="D13" s="242" t="s">
        <v>338</v>
      </c>
      <c r="E13" s="219" t="s">
        <v>333</v>
      </c>
      <c r="F13" s="232" t="s">
        <v>334</v>
      </c>
      <c r="G13" s="242" t="s">
        <v>338</v>
      </c>
      <c r="H13" s="243" t="s">
        <v>339</v>
      </c>
      <c r="I13" s="242" t="s">
        <v>338</v>
      </c>
      <c r="J13" s="219" t="s">
        <v>333</v>
      </c>
      <c r="K13" s="241" t="s">
        <v>336</v>
      </c>
      <c r="L13" s="241" t="s">
        <v>337</v>
      </c>
      <c r="M13" s="241" t="s">
        <v>257</v>
      </c>
      <c r="N13" s="241" t="s">
        <v>257</v>
      </c>
      <c r="O13" s="241" t="s">
        <v>257</v>
      </c>
      <c r="P13" s="241"/>
      <c r="Q13" s="241" t="s">
        <v>257</v>
      </c>
      <c r="R13" s="241" t="s">
        <v>257</v>
      </c>
      <c r="S13" s="241" t="s">
        <v>257</v>
      </c>
    </row>
    <row r="14" spans="1:19">
      <c r="A14" s="219"/>
      <c r="B14" s="219"/>
      <c r="C14" s="219"/>
      <c r="D14" s="242" t="s">
        <v>100</v>
      </c>
      <c r="E14" s="219" t="s">
        <v>333</v>
      </c>
      <c r="F14" s="232" t="s">
        <v>334</v>
      </c>
      <c r="G14" s="242" t="s">
        <v>100</v>
      </c>
      <c r="H14" s="243" t="s">
        <v>340</v>
      </c>
      <c r="I14" s="242" t="s">
        <v>100</v>
      </c>
      <c r="J14" s="219" t="s">
        <v>333</v>
      </c>
      <c r="K14" s="241" t="s">
        <v>336</v>
      </c>
      <c r="L14" s="241" t="s">
        <v>337</v>
      </c>
      <c r="M14" s="241" t="s">
        <v>257</v>
      </c>
      <c r="N14" s="241" t="s">
        <v>257</v>
      </c>
      <c r="O14" s="241" t="s">
        <v>257</v>
      </c>
      <c r="P14" s="241"/>
      <c r="Q14" s="241" t="s">
        <v>257</v>
      </c>
      <c r="R14" s="241" t="s">
        <v>257</v>
      </c>
      <c r="S14" s="241" t="s">
        <v>257</v>
      </c>
    </row>
    <row r="15" spans="1:19">
      <c r="A15" s="219"/>
      <c r="B15" s="219"/>
      <c r="C15" s="219"/>
      <c r="D15" s="242" t="s">
        <v>108</v>
      </c>
      <c r="E15" s="219" t="s">
        <v>333</v>
      </c>
      <c r="F15" s="232" t="s">
        <v>334</v>
      </c>
      <c r="G15" s="242" t="s">
        <v>108</v>
      </c>
      <c r="H15" s="243" t="s">
        <v>341</v>
      </c>
      <c r="I15" s="242" t="s">
        <v>108</v>
      </c>
      <c r="J15" s="219" t="s">
        <v>333</v>
      </c>
      <c r="K15" s="241" t="s">
        <v>336</v>
      </c>
      <c r="L15" s="241" t="s">
        <v>337</v>
      </c>
      <c r="M15" s="241" t="s">
        <v>257</v>
      </c>
      <c r="N15" s="241" t="s">
        <v>257</v>
      </c>
      <c r="O15" s="241" t="s">
        <v>257</v>
      </c>
      <c r="P15" s="241"/>
      <c r="Q15" s="241" t="s">
        <v>257</v>
      </c>
      <c r="R15" s="241" t="s">
        <v>257</v>
      </c>
      <c r="S15" s="241" t="s">
        <v>257</v>
      </c>
    </row>
    <row r="16" spans="1:19">
      <c r="A16" s="219"/>
      <c r="B16" s="219"/>
      <c r="C16" s="219"/>
      <c r="D16" s="244" t="s">
        <v>102</v>
      </c>
      <c r="E16" s="219" t="s">
        <v>333</v>
      </c>
      <c r="F16" s="232" t="s">
        <v>334</v>
      </c>
      <c r="G16" s="244" t="s">
        <v>102</v>
      </c>
      <c r="H16" s="245" t="s">
        <v>342</v>
      </c>
      <c r="I16" s="244" t="s">
        <v>102</v>
      </c>
      <c r="J16" s="219" t="s">
        <v>333</v>
      </c>
      <c r="K16" s="241" t="s">
        <v>336</v>
      </c>
      <c r="L16" s="241" t="s">
        <v>337</v>
      </c>
      <c r="M16" s="241" t="s">
        <v>257</v>
      </c>
      <c r="N16" s="241" t="s">
        <v>257</v>
      </c>
      <c r="O16" s="241" t="s">
        <v>257</v>
      </c>
      <c r="P16" s="241"/>
      <c r="Q16" s="241" t="s">
        <v>257</v>
      </c>
      <c r="R16" s="241" t="s">
        <v>257</v>
      </c>
      <c r="S16" s="241" t="s">
        <v>257</v>
      </c>
    </row>
    <row r="17" spans="1:19">
      <c r="A17" s="219"/>
      <c r="B17" s="219"/>
      <c r="C17" s="219"/>
      <c r="D17" s="246" t="s">
        <v>343</v>
      </c>
      <c r="E17" s="219" t="s">
        <v>344</v>
      </c>
      <c r="F17" s="232" t="s">
        <v>345</v>
      </c>
      <c r="G17" s="246" t="s">
        <v>343</v>
      </c>
      <c r="H17" s="247" t="s">
        <v>346</v>
      </c>
      <c r="I17" s="246" t="s">
        <v>343</v>
      </c>
      <c r="J17" s="219" t="s">
        <v>344</v>
      </c>
      <c r="K17" s="248" t="s">
        <v>139</v>
      </c>
      <c r="L17" s="248" t="s">
        <v>337</v>
      </c>
      <c r="M17" s="248" t="s">
        <v>257</v>
      </c>
      <c r="N17" s="248" t="s">
        <v>257</v>
      </c>
      <c r="O17" s="248" t="s">
        <v>257</v>
      </c>
      <c r="P17" s="248"/>
      <c r="Q17" s="248" t="s">
        <v>257</v>
      </c>
      <c r="R17" s="248" t="s">
        <v>257</v>
      </c>
      <c r="S17" s="248" t="s">
        <v>257</v>
      </c>
    </row>
    <row r="18" spans="1:19">
      <c r="A18" s="219"/>
      <c r="B18" s="219"/>
      <c r="C18" s="219"/>
      <c r="D18" s="249" t="s">
        <v>101</v>
      </c>
      <c r="E18" s="219" t="s">
        <v>344</v>
      </c>
      <c r="F18" s="232" t="s">
        <v>345</v>
      </c>
      <c r="G18" s="249" t="s">
        <v>101</v>
      </c>
      <c r="H18" s="250" t="s">
        <v>347</v>
      </c>
      <c r="I18" s="249" t="s">
        <v>101</v>
      </c>
      <c r="J18" s="219" t="s">
        <v>344</v>
      </c>
      <c r="K18" s="248" t="s">
        <v>139</v>
      </c>
      <c r="L18" s="248" t="s">
        <v>337</v>
      </c>
      <c r="M18" s="248" t="s">
        <v>257</v>
      </c>
      <c r="N18" s="248" t="s">
        <v>257</v>
      </c>
      <c r="O18" s="248" t="s">
        <v>257</v>
      </c>
      <c r="P18" s="248"/>
      <c r="Q18" s="248" t="s">
        <v>257</v>
      </c>
      <c r="R18" s="248" t="s">
        <v>257</v>
      </c>
      <c r="S18" s="248" t="s">
        <v>257</v>
      </c>
    </row>
    <row r="19" spans="1:19">
      <c r="A19" s="219"/>
      <c r="B19" s="219"/>
      <c r="C19" s="219"/>
      <c r="D19" s="249" t="s">
        <v>348</v>
      </c>
      <c r="E19" s="219" t="s">
        <v>344</v>
      </c>
      <c r="F19" s="232" t="s">
        <v>345</v>
      </c>
      <c r="G19" s="249" t="s">
        <v>348</v>
      </c>
      <c r="H19" s="250" t="s">
        <v>349</v>
      </c>
      <c r="I19" s="249" t="s">
        <v>348</v>
      </c>
      <c r="J19" s="219" t="s">
        <v>344</v>
      </c>
      <c r="K19" s="248" t="s">
        <v>139</v>
      </c>
      <c r="L19" s="248" t="s">
        <v>337</v>
      </c>
      <c r="M19" s="248" t="s">
        <v>257</v>
      </c>
      <c r="N19" s="248" t="s">
        <v>257</v>
      </c>
      <c r="O19" s="248" t="s">
        <v>257</v>
      </c>
      <c r="P19" s="248"/>
      <c r="Q19" s="248" t="s">
        <v>257</v>
      </c>
      <c r="R19" s="248" t="s">
        <v>257</v>
      </c>
      <c r="S19" s="248" t="s">
        <v>257</v>
      </c>
    </row>
    <row r="20" spans="1:19">
      <c r="A20" s="219"/>
      <c r="B20" s="219"/>
      <c r="C20" s="219"/>
      <c r="D20" s="251" t="s">
        <v>350</v>
      </c>
      <c r="E20" s="219" t="s">
        <v>344</v>
      </c>
      <c r="F20" s="232" t="s">
        <v>345</v>
      </c>
      <c r="G20" s="251" t="s">
        <v>350</v>
      </c>
      <c r="H20" s="252" t="s">
        <v>351</v>
      </c>
      <c r="I20" s="251" t="s">
        <v>350</v>
      </c>
      <c r="J20" s="219" t="s">
        <v>344</v>
      </c>
      <c r="K20" s="248" t="s">
        <v>139</v>
      </c>
      <c r="L20" s="248" t="s">
        <v>337</v>
      </c>
      <c r="M20" s="248" t="s">
        <v>257</v>
      </c>
      <c r="N20" s="248" t="s">
        <v>257</v>
      </c>
      <c r="O20" s="248" t="s">
        <v>257</v>
      </c>
      <c r="P20" s="248"/>
      <c r="Q20" s="248" t="s">
        <v>257</v>
      </c>
      <c r="R20" s="248" t="s">
        <v>257</v>
      </c>
      <c r="S20" s="248" t="s">
        <v>257</v>
      </c>
    </row>
    <row r="21" spans="1:19" ht="14.45" customHeight="1">
      <c r="A21" s="219"/>
      <c r="B21" s="219"/>
      <c r="C21" s="219"/>
      <c r="D21" s="253" t="s">
        <v>352</v>
      </c>
      <c r="E21" s="219" t="s">
        <v>353</v>
      </c>
      <c r="F21" s="232" t="s">
        <v>354</v>
      </c>
      <c r="G21" s="253" t="s">
        <v>352</v>
      </c>
      <c r="H21" s="254" t="s">
        <v>355</v>
      </c>
      <c r="I21" s="253" t="s">
        <v>352</v>
      </c>
      <c r="J21" s="219" t="s">
        <v>353</v>
      </c>
      <c r="K21" s="255" t="s">
        <v>140</v>
      </c>
      <c r="L21" s="255" t="s">
        <v>356</v>
      </c>
      <c r="M21" s="255"/>
      <c r="N21" s="255"/>
      <c r="O21" s="255"/>
      <c r="P21" s="255"/>
      <c r="Q21" s="255" t="s">
        <v>257</v>
      </c>
      <c r="R21" s="255" t="s">
        <v>257</v>
      </c>
      <c r="S21" s="255" t="s">
        <v>257</v>
      </c>
    </row>
    <row r="22" spans="1:19" ht="30">
      <c r="A22" s="219"/>
      <c r="B22" s="219"/>
      <c r="C22" s="219"/>
      <c r="D22" s="256" t="s">
        <v>357</v>
      </c>
      <c r="E22" s="219" t="s">
        <v>353</v>
      </c>
      <c r="F22" s="232" t="s">
        <v>354</v>
      </c>
      <c r="G22" s="256" t="s">
        <v>357</v>
      </c>
      <c r="H22" s="257" t="s">
        <v>358</v>
      </c>
      <c r="I22" s="256" t="s">
        <v>357</v>
      </c>
      <c r="J22" s="219" t="s">
        <v>353</v>
      </c>
      <c r="K22" s="255" t="s">
        <v>140</v>
      </c>
      <c r="L22" s="255" t="s">
        <v>356</v>
      </c>
      <c r="M22" s="255"/>
      <c r="N22" s="255"/>
      <c r="O22" s="255"/>
      <c r="P22" s="255"/>
      <c r="Q22" s="255" t="s">
        <v>257</v>
      </c>
      <c r="R22" s="255" t="s">
        <v>257</v>
      </c>
      <c r="S22" s="255" t="s">
        <v>257</v>
      </c>
    </row>
    <row r="23" spans="1:19" ht="30">
      <c r="A23" s="219"/>
      <c r="B23" s="219"/>
      <c r="C23" s="219"/>
      <c r="D23" s="256" t="s">
        <v>359</v>
      </c>
      <c r="E23" s="219" t="s">
        <v>353</v>
      </c>
      <c r="F23" s="232" t="s">
        <v>354</v>
      </c>
      <c r="G23" s="256" t="s">
        <v>359</v>
      </c>
      <c r="H23" s="257" t="s">
        <v>360</v>
      </c>
      <c r="I23" s="256" t="s">
        <v>359</v>
      </c>
      <c r="J23" s="219" t="s">
        <v>353</v>
      </c>
      <c r="K23" s="255" t="s">
        <v>140</v>
      </c>
      <c r="L23" s="255" t="s">
        <v>361</v>
      </c>
      <c r="M23" s="255"/>
      <c r="N23" s="255"/>
      <c r="O23" s="255"/>
      <c r="P23" s="255"/>
      <c r="Q23" s="255" t="s">
        <v>257</v>
      </c>
      <c r="R23" s="255" t="s">
        <v>257</v>
      </c>
      <c r="S23" s="255" t="s">
        <v>257</v>
      </c>
    </row>
    <row r="24" spans="1:19" ht="30">
      <c r="A24" s="219"/>
      <c r="B24" s="219"/>
      <c r="C24" s="219"/>
      <c r="D24" s="258" t="s">
        <v>94</v>
      </c>
      <c r="E24" s="219" t="s">
        <v>353</v>
      </c>
      <c r="F24" s="232" t="s">
        <v>354</v>
      </c>
      <c r="G24" s="258" t="s">
        <v>94</v>
      </c>
      <c r="H24" s="259" t="s">
        <v>362</v>
      </c>
      <c r="I24" s="258" t="s">
        <v>94</v>
      </c>
      <c r="J24" s="219" t="s">
        <v>353</v>
      </c>
      <c r="K24" s="255" t="s">
        <v>140</v>
      </c>
      <c r="L24" s="255" t="s">
        <v>361</v>
      </c>
      <c r="M24" s="255"/>
      <c r="N24" s="255"/>
      <c r="O24" s="255"/>
      <c r="P24" s="255"/>
      <c r="Q24" s="255" t="s">
        <v>257</v>
      </c>
      <c r="R24" s="255" t="s">
        <v>257</v>
      </c>
      <c r="S24" s="255" t="s">
        <v>257</v>
      </c>
    </row>
    <row r="25" spans="1:19">
      <c r="A25" s="219"/>
      <c r="D25" s="27"/>
      <c r="E25" s="219"/>
      <c r="G25" s="27"/>
      <c r="J25" s="219"/>
    </row>
    <row r="26" spans="1:19">
      <c r="D26" s="27"/>
      <c r="E26" s="219"/>
      <c r="G26" s="27"/>
      <c r="J26" s="219"/>
    </row>
    <row r="27" spans="1:19">
      <c r="D27" s="27"/>
      <c r="E27" s="219"/>
      <c r="G27" s="27"/>
      <c r="J27" s="219"/>
    </row>
    <row r="28" spans="1:19">
      <c r="D28" s="27"/>
      <c r="E28" s="219"/>
      <c r="G28" s="27"/>
      <c r="J28" s="219"/>
    </row>
    <row r="29" spans="1:19">
      <c r="D29" s="27"/>
      <c r="E29" s="219"/>
      <c r="G29" s="27"/>
      <c r="J29" s="219"/>
    </row>
    <row r="30" spans="1:19">
      <c r="D30" s="27"/>
      <c r="E30" s="219"/>
      <c r="G30" s="27"/>
      <c r="J30" s="219"/>
    </row>
  </sheetData>
  <mergeCells count="3">
    <mergeCell ref="B1:C1"/>
    <mergeCell ref="E1:F1"/>
    <mergeCell ref="C3:C5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8"/>
  <sheetViews>
    <sheetView workbookViewId="0">
      <selection activeCell="E15" sqref="E15"/>
    </sheetView>
  </sheetViews>
  <sheetFormatPr baseColWidth="10" defaultRowHeight="15"/>
  <cols>
    <col min="1" max="1" width="12.85546875" customWidth="1"/>
    <col min="2" max="2" width="101.140625" customWidth="1"/>
    <col min="3" max="3" width="12.85546875" customWidth="1"/>
    <col min="4" max="4" width="180.5703125" customWidth="1"/>
    <col min="5" max="5" width="12.85546875" customWidth="1"/>
    <col min="6" max="6" width="54.85546875" customWidth="1"/>
    <col min="7" max="7" width="12.85546875" customWidth="1"/>
    <col min="8" max="8" width="4" customWidth="1"/>
  </cols>
  <sheetData>
    <row r="2" spans="1:15" s="1" customFormat="1">
      <c r="A2" s="260" t="s">
        <v>363</v>
      </c>
      <c r="B2" s="6" t="s">
        <v>134</v>
      </c>
      <c r="C2" s="260" t="s">
        <v>363</v>
      </c>
      <c r="D2" s="261" t="s">
        <v>364</v>
      </c>
      <c r="E2" s="260" t="s">
        <v>363</v>
      </c>
      <c r="F2" s="262" t="s">
        <v>365</v>
      </c>
      <c r="G2" s="260" t="s">
        <v>363</v>
      </c>
      <c r="H2" s="263" t="s">
        <v>366</v>
      </c>
    </row>
    <row r="3" spans="1:15" s="1" customFormat="1">
      <c r="A3" s="264" t="s">
        <v>47</v>
      </c>
      <c r="B3" s="265" t="s">
        <v>47</v>
      </c>
      <c r="C3" s="1" t="s">
        <v>47</v>
      </c>
      <c r="D3" s="266" t="s">
        <v>47</v>
      </c>
      <c r="E3" s="1" t="s">
        <v>47</v>
      </c>
      <c r="F3" s="267" t="s">
        <v>47</v>
      </c>
      <c r="G3" s="1" t="s">
        <v>47</v>
      </c>
      <c r="H3" s="23" t="s">
        <v>47</v>
      </c>
    </row>
    <row r="4" spans="1:15" ht="20.100000000000001" customHeight="1">
      <c r="A4" s="268" t="s">
        <v>145</v>
      </c>
      <c r="B4" s="269" t="s">
        <v>367</v>
      </c>
      <c r="C4" s="270" t="s">
        <v>145</v>
      </c>
      <c r="D4" s="271" t="s">
        <v>368</v>
      </c>
      <c r="E4" s="270" t="s">
        <v>145</v>
      </c>
      <c r="F4" s="272" t="s">
        <v>369</v>
      </c>
      <c r="G4" s="270" t="s">
        <v>145</v>
      </c>
      <c r="H4" s="273" t="s">
        <v>220</v>
      </c>
      <c r="I4" s="270" t="s">
        <v>370</v>
      </c>
      <c r="K4" s="270" t="s">
        <v>371</v>
      </c>
      <c r="M4" s="270" t="s">
        <v>372</v>
      </c>
      <c r="O4" t="s">
        <v>316</v>
      </c>
    </row>
    <row r="5" spans="1:15" ht="20.100000000000001" customHeight="1">
      <c r="A5" s="268" t="s">
        <v>160</v>
      </c>
      <c r="B5" s="274" t="s">
        <v>367</v>
      </c>
      <c r="C5" s="270" t="s">
        <v>160</v>
      </c>
      <c r="D5" s="275" t="s">
        <v>373</v>
      </c>
      <c r="E5" s="270" t="s">
        <v>160</v>
      </c>
      <c r="F5" s="276" t="s">
        <v>369</v>
      </c>
      <c r="G5" s="270" t="s">
        <v>160</v>
      </c>
      <c r="H5" s="277" t="s">
        <v>220</v>
      </c>
      <c r="I5" s="270" t="s">
        <v>370</v>
      </c>
      <c r="K5" s="270" t="s">
        <v>371</v>
      </c>
      <c r="M5" s="270" t="s">
        <v>372</v>
      </c>
    </row>
    <row r="6" spans="1:15" ht="20.100000000000001" customHeight="1">
      <c r="A6" s="268" t="s">
        <v>227</v>
      </c>
      <c r="B6" s="274" t="s">
        <v>367</v>
      </c>
      <c r="C6" s="270" t="s">
        <v>227</v>
      </c>
      <c r="D6" s="275" t="s">
        <v>374</v>
      </c>
      <c r="E6" s="270" t="s">
        <v>227</v>
      </c>
      <c r="F6" s="276" t="s">
        <v>369</v>
      </c>
      <c r="G6" s="270" t="s">
        <v>227</v>
      </c>
      <c r="H6" s="277" t="s">
        <v>220</v>
      </c>
      <c r="I6" s="270" t="s">
        <v>370</v>
      </c>
      <c r="K6" s="270" t="s">
        <v>371</v>
      </c>
      <c r="M6" s="270" t="s">
        <v>372</v>
      </c>
    </row>
    <row r="7" spans="1:15" ht="20.100000000000001" customHeight="1">
      <c r="A7" s="268" t="s">
        <v>148</v>
      </c>
      <c r="B7" s="274" t="s">
        <v>375</v>
      </c>
      <c r="C7" s="270" t="s">
        <v>148</v>
      </c>
      <c r="D7" s="275" t="s">
        <v>376</v>
      </c>
      <c r="E7" s="270" t="s">
        <v>148</v>
      </c>
      <c r="F7" s="276" t="s">
        <v>369</v>
      </c>
      <c r="G7" s="270" t="s">
        <v>148</v>
      </c>
      <c r="H7" s="277" t="s">
        <v>220</v>
      </c>
      <c r="I7" s="270" t="s">
        <v>370</v>
      </c>
      <c r="K7" s="270" t="s">
        <v>371</v>
      </c>
      <c r="M7" s="270" t="s">
        <v>372</v>
      </c>
    </row>
    <row r="8" spans="1:15" ht="20.100000000000001" customHeight="1">
      <c r="A8" s="268" t="s">
        <v>151</v>
      </c>
      <c r="B8" s="274" t="s">
        <v>375</v>
      </c>
      <c r="C8" s="270" t="s">
        <v>151</v>
      </c>
      <c r="D8" s="275" t="s">
        <v>377</v>
      </c>
      <c r="E8" s="270" t="s">
        <v>151</v>
      </c>
      <c r="F8" s="276" t="s">
        <v>369</v>
      </c>
      <c r="G8" s="270" t="s">
        <v>151</v>
      </c>
      <c r="H8" s="277" t="s">
        <v>220</v>
      </c>
      <c r="I8" s="270" t="s">
        <v>370</v>
      </c>
      <c r="K8" s="270" t="s">
        <v>371</v>
      </c>
      <c r="M8" s="270" t="s">
        <v>372</v>
      </c>
    </row>
    <row r="9" spans="1:15" ht="20.100000000000001" customHeight="1">
      <c r="A9" s="268" t="s">
        <v>154</v>
      </c>
      <c r="B9" s="274" t="s">
        <v>378</v>
      </c>
      <c r="C9" s="270" t="s">
        <v>154</v>
      </c>
      <c r="D9" s="275" t="s">
        <v>379</v>
      </c>
      <c r="E9" s="270" t="s">
        <v>154</v>
      </c>
      <c r="F9" s="276" t="s">
        <v>369</v>
      </c>
      <c r="G9" s="270" t="s">
        <v>154</v>
      </c>
      <c r="H9" s="277" t="s">
        <v>220</v>
      </c>
      <c r="I9" s="270" t="s">
        <v>370</v>
      </c>
      <c r="K9" s="270" t="s">
        <v>371</v>
      </c>
      <c r="M9" s="270" t="s">
        <v>372</v>
      </c>
    </row>
    <row r="10" spans="1:15" ht="20.100000000000001" customHeight="1">
      <c r="A10" s="268" t="s">
        <v>228</v>
      </c>
      <c r="B10" s="274" t="s">
        <v>380</v>
      </c>
      <c r="C10" s="270" t="s">
        <v>228</v>
      </c>
      <c r="D10" s="275" t="s">
        <v>381</v>
      </c>
      <c r="E10" s="270" t="s">
        <v>228</v>
      </c>
      <c r="F10" s="276" t="s">
        <v>369</v>
      </c>
      <c r="G10" s="270" t="s">
        <v>228</v>
      </c>
      <c r="H10" s="277" t="s">
        <v>220</v>
      </c>
      <c r="I10" s="270" t="s">
        <v>370</v>
      </c>
      <c r="K10" s="270" t="s">
        <v>371</v>
      </c>
      <c r="M10" s="270" t="s">
        <v>372</v>
      </c>
    </row>
    <row r="11" spans="1:15" ht="20.100000000000001" customHeight="1">
      <c r="A11" s="268" t="s">
        <v>182</v>
      </c>
      <c r="B11" s="274" t="s">
        <v>380</v>
      </c>
      <c r="C11" s="270" t="s">
        <v>182</v>
      </c>
      <c r="D11" s="275" t="s">
        <v>382</v>
      </c>
      <c r="E11" s="270" t="s">
        <v>182</v>
      </c>
      <c r="F11" s="276" t="s">
        <v>369</v>
      </c>
      <c r="G11" s="270" t="s">
        <v>182</v>
      </c>
      <c r="H11" s="277" t="s">
        <v>220</v>
      </c>
      <c r="I11" s="270" t="s">
        <v>370</v>
      </c>
      <c r="K11" s="270" t="s">
        <v>371</v>
      </c>
      <c r="M11" s="270" t="s">
        <v>372</v>
      </c>
    </row>
    <row r="12" spans="1:15" ht="20.100000000000001" customHeight="1">
      <c r="A12" s="268" t="s">
        <v>229</v>
      </c>
      <c r="B12" s="274" t="s">
        <v>380</v>
      </c>
      <c r="C12" s="270" t="s">
        <v>229</v>
      </c>
      <c r="D12" s="275" t="s">
        <v>383</v>
      </c>
      <c r="E12" s="270" t="s">
        <v>229</v>
      </c>
      <c r="F12" s="276" t="s">
        <v>369</v>
      </c>
      <c r="G12" s="270" t="s">
        <v>229</v>
      </c>
      <c r="H12" s="277" t="s">
        <v>220</v>
      </c>
      <c r="I12" s="270" t="s">
        <v>370</v>
      </c>
      <c r="K12" s="270" t="s">
        <v>371</v>
      </c>
      <c r="M12" s="270" t="s">
        <v>372</v>
      </c>
    </row>
    <row r="13" spans="1:15" ht="20.100000000000001" customHeight="1">
      <c r="A13" s="268" t="s">
        <v>230</v>
      </c>
      <c r="B13" s="274" t="s">
        <v>384</v>
      </c>
      <c r="C13" s="270" t="s">
        <v>230</v>
      </c>
      <c r="D13" s="275" t="s">
        <v>385</v>
      </c>
      <c r="E13" s="270" t="s">
        <v>230</v>
      </c>
      <c r="F13" s="276" t="s">
        <v>369</v>
      </c>
      <c r="G13" s="270" t="s">
        <v>230</v>
      </c>
      <c r="H13" s="277" t="s">
        <v>220</v>
      </c>
      <c r="I13" s="270" t="s">
        <v>370</v>
      </c>
      <c r="K13" s="270" t="s">
        <v>371</v>
      </c>
      <c r="M13" s="270" t="s">
        <v>372</v>
      </c>
    </row>
    <row r="14" spans="1:15" ht="20.100000000000001" customHeight="1">
      <c r="A14" s="268" t="s">
        <v>231</v>
      </c>
      <c r="B14" s="274" t="s">
        <v>384</v>
      </c>
      <c r="C14" s="270" t="s">
        <v>231</v>
      </c>
      <c r="D14" s="275" t="s">
        <v>386</v>
      </c>
      <c r="E14" s="270" t="s">
        <v>231</v>
      </c>
      <c r="F14" s="276" t="s">
        <v>369</v>
      </c>
      <c r="G14" s="270" t="s">
        <v>231</v>
      </c>
      <c r="H14" s="277" t="s">
        <v>220</v>
      </c>
      <c r="I14" s="270" t="s">
        <v>370</v>
      </c>
      <c r="K14" s="270" t="s">
        <v>371</v>
      </c>
      <c r="M14" s="270" t="s">
        <v>372</v>
      </c>
    </row>
    <row r="15" spans="1:15" s="13" customFormat="1" ht="20.100000000000001" customHeight="1">
      <c r="A15" s="278" t="s">
        <v>232</v>
      </c>
      <c r="B15" s="279" t="s">
        <v>387</v>
      </c>
      <c r="C15" s="3" t="s">
        <v>232</v>
      </c>
      <c r="D15" s="280" t="s">
        <v>388</v>
      </c>
      <c r="E15" s="3" t="s">
        <v>232</v>
      </c>
      <c r="F15" s="281" t="s">
        <v>389</v>
      </c>
      <c r="G15" s="3" t="s">
        <v>232</v>
      </c>
      <c r="H15" s="282" t="s">
        <v>138</v>
      </c>
      <c r="J15" s="3" t="s">
        <v>390</v>
      </c>
    </row>
    <row r="16" spans="1:15" s="13" customFormat="1" ht="20.100000000000001" customHeight="1">
      <c r="A16" s="278" t="s">
        <v>178</v>
      </c>
      <c r="B16" s="279" t="s">
        <v>387</v>
      </c>
      <c r="C16" s="3" t="s">
        <v>178</v>
      </c>
      <c r="D16" s="280" t="s">
        <v>391</v>
      </c>
      <c r="E16" s="3" t="s">
        <v>178</v>
      </c>
      <c r="F16" s="281" t="s">
        <v>389</v>
      </c>
      <c r="G16" s="3" t="s">
        <v>178</v>
      </c>
      <c r="H16" s="282" t="s">
        <v>138</v>
      </c>
      <c r="J16" s="3" t="s">
        <v>390</v>
      </c>
    </row>
    <row r="17" spans="1:10" s="13" customFormat="1" ht="20.100000000000001" customHeight="1">
      <c r="A17" s="278" t="s">
        <v>233</v>
      </c>
      <c r="B17" s="279" t="s">
        <v>387</v>
      </c>
      <c r="C17" s="3" t="s">
        <v>233</v>
      </c>
      <c r="D17" s="280" t="s">
        <v>392</v>
      </c>
      <c r="E17" s="3" t="s">
        <v>233</v>
      </c>
      <c r="F17" s="281" t="s">
        <v>389</v>
      </c>
      <c r="G17" s="3" t="s">
        <v>233</v>
      </c>
      <c r="H17" s="282" t="s">
        <v>138</v>
      </c>
      <c r="J17" s="3" t="s">
        <v>390</v>
      </c>
    </row>
    <row r="18" spans="1:10" s="13" customFormat="1" ht="20.100000000000001" customHeight="1">
      <c r="A18" s="278" t="s">
        <v>234</v>
      </c>
      <c r="B18" s="279" t="s">
        <v>387</v>
      </c>
      <c r="C18" s="3" t="s">
        <v>234</v>
      </c>
      <c r="D18" s="283" t="s">
        <v>393</v>
      </c>
      <c r="E18" s="3" t="s">
        <v>234</v>
      </c>
      <c r="F18" s="281" t="s">
        <v>389</v>
      </c>
      <c r="G18" s="3" t="s">
        <v>234</v>
      </c>
      <c r="H18" s="282" t="s">
        <v>138</v>
      </c>
      <c r="J18" s="3" t="s">
        <v>390</v>
      </c>
    </row>
    <row r="19" spans="1:10" s="13" customFormat="1" ht="20.100000000000001" customHeight="1">
      <c r="A19" s="278" t="s">
        <v>235</v>
      </c>
      <c r="B19" s="279" t="s">
        <v>394</v>
      </c>
      <c r="C19" s="3" t="s">
        <v>235</v>
      </c>
      <c r="D19" s="283" t="s">
        <v>395</v>
      </c>
      <c r="E19" s="3" t="s">
        <v>235</v>
      </c>
      <c r="F19" s="281" t="s">
        <v>389</v>
      </c>
      <c r="G19" s="3" t="s">
        <v>235</v>
      </c>
      <c r="H19" s="282" t="s">
        <v>138</v>
      </c>
      <c r="J19" s="3" t="s">
        <v>390</v>
      </c>
    </row>
    <row r="20" spans="1:10" s="13" customFormat="1" ht="20.100000000000001" customHeight="1">
      <c r="A20" s="278" t="s">
        <v>236</v>
      </c>
      <c r="B20" s="279" t="s">
        <v>394</v>
      </c>
      <c r="C20" s="3" t="s">
        <v>236</v>
      </c>
      <c r="D20" s="284" t="s">
        <v>396</v>
      </c>
      <c r="E20" s="3" t="s">
        <v>236</v>
      </c>
      <c r="F20" s="281" t="s">
        <v>389</v>
      </c>
      <c r="G20" s="3" t="s">
        <v>236</v>
      </c>
      <c r="H20" s="282" t="s">
        <v>138</v>
      </c>
      <c r="J20" s="3" t="s">
        <v>390</v>
      </c>
    </row>
    <row r="21" spans="1:10" s="13" customFormat="1" ht="20.100000000000001" customHeight="1">
      <c r="A21" s="278" t="s">
        <v>237</v>
      </c>
      <c r="B21" s="279" t="s">
        <v>397</v>
      </c>
      <c r="C21" s="3" t="s">
        <v>237</v>
      </c>
      <c r="D21" s="284" t="s">
        <v>398</v>
      </c>
      <c r="E21" s="3" t="s">
        <v>237</v>
      </c>
      <c r="F21" s="281" t="s">
        <v>389</v>
      </c>
      <c r="G21" s="3" t="s">
        <v>237</v>
      </c>
      <c r="H21" s="282" t="s">
        <v>138</v>
      </c>
      <c r="J21" s="3" t="s">
        <v>390</v>
      </c>
    </row>
    <row r="22" spans="1:10" s="13" customFormat="1" ht="20.100000000000001" customHeight="1">
      <c r="A22" s="278" t="s">
        <v>238</v>
      </c>
      <c r="B22" s="279" t="s">
        <v>397</v>
      </c>
      <c r="C22" s="3" t="s">
        <v>238</v>
      </c>
      <c r="D22" s="284" t="s">
        <v>399</v>
      </c>
      <c r="E22" s="3" t="s">
        <v>238</v>
      </c>
      <c r="F22" s="281" t="s">
        <v>389</v>
      </c>
      <c r="G22" s="3" t="s">
        <v>238</v>
      </c>
      <c r="H22" s="282" t="s">
        <v>138</v>
      </c>
      <c r="J22" s="3" t="s">
        <v>390</v>
      </c>
    </row>
    <row r="23" spans="1:10" s="13" customFormat="1" ht="20.100000000000001" customHeight="1">
      <c r="A23" s="278" t="s">
        <v>163</v>
      </c>
      <c r="B23" s="279" t="s">
        <v>400</v>
      </c>
      <c r="C23" s="3" t="s">
        <v>163</v>
      </c>
      <c r="D23" s="284" t="s">
        <v>401</v>
      </c>
      <c r="E23" s="3" t="s">
        <v>163</v>
      </c>
      <c r="F23" s="281" t="s">
        <v>389</v>
      </c>
      <c r="G23" s="3" t="s">
        <v>163</v>
      </c>
      <c r="H23" s="282" t="s">
        <v>138</v>
      </c>
      <c r="J23" s="3" t="s">
        <v>390</v>
      </c>
    </row>
    <row r="24" spans="1:10" s="13" customFormat="1" ht="20.100000000000001" customHeight="1">
      <c r="A24" s="278" t="s">
        <v>239</v>
      </c>
      <c r="B24" s="279" t="s">
        <v>400</v>
      </c>
      <c r="C24" s="3" t="s">
        <v>239</v>
      </c>
      <c r="D24" s="284" t="s">
        <v>396</v>
      </c>
      <c r="E24" s="3" t="s">
        <v>239</v>
      </c>
      <c r="F24" s="281" t="s">
        <v>389</v>
      </c>
      <c r="G24" s="3" t="s">
        <v>239</v>
      </c>
      <c r="H24" s="282" t="s">
        <v>138</v>
      </c>
      <c r="J24" s="3" t="s">
        <v>390</v>
      </c>
    </row>
    <row r="25" spans="1:10" s="13" customFormat="1" ht="20.100000000000001" customHeight="1">
      <c r="A25" s="278" t="s">
        <v>175</v>
      </c>
      <c r="B25" s="279" t="s">
        <v>402</v>
      </c>
      <c r="C25" s="3" t="s">
        <v>175</v>
      </c>
      <c r="D25" s="284" t="s">
        <v>403</v>
      </c>
      <c r="E25" s="3" t="s">
        <v>175</v>
      </c>
      <c r="F25" s="281" t="s">
        <v>389</v>
      </c>
      <c r="G25" s="3" t="s">
        <v>175</v>
      </c>
      <c r="H25" s="282" t="s">
        <v>138</v>
      </c>
      <c r="J25" s="3" t="s">
        <v>390</v>
      </c>
    </row>
    <row r="26" spans="1:10" s="13" customFormat="1" ht="20.100000000000001" customHeight="1">
      <c r="A26" s="278" t="s">
        <v>240</v>
      </c>
      <c r="B26" s="279" t="s">
        <v>402</v>
      </c>
      <c r="C26" s="3" t="s">
        <v>240</v>
      </c>
      <c r="D26" s="284" t="s">
        <v>404</v>
      </c>
      <c r="E26" s="3" t="s">
        <v>240</v>
      </c>
      <c r="F26" s="281" t="s">
        <v>389</v>
      </c>
      <c r="G26" s="3" t="s">
        <v>240</v>
      </c>
      <c r="H26" s="282" t="s">
        <v>138</v>
      </c>
      <c r="J26" s="3" t="s">
        <v>390</v>
      </c>
    </row>
    <row r="27" spans="1:10" s="13" customFormat="1" ht="20.100000000000001" customHeight="1">
      <c r="A27" s="278" t="s">
        <v>241</v>
      </c>
      <c r="B27" s="279" t="s">
        <v>402</v>
      </c>
      <c r="C27" s="3" t="s">
        <v>241</v>
      </c>
      <c r="D27" s="284" t="s">
        <v>396</v>
      </c>
      <c r="E27" s="3" t="s">
        <v>241</v>
      </c>
      <c r="F27" s="281" t="s">
        <v>389</v>
      </c>
      <c r="G27" s="3" t="s">
        <v>241</v>
      </c>
      <c r="H27" s="282" t="s">
        <v>138</v>
      </c>
      <c r="J27" s="3" t="s">
        <v>390</v>
      </c>
    </row>
    <row r="28" spans="1:10" s="13" customFormat="1" ht="20.100000000000001" customHeight="1">
      <c r="A28" s="278" t="s">
        <v>242</v>
      </c>
      <c r="B28" s="279" t="s">
        <v>405</v>
      </c>
      <c r="C28" s="3" t="s">
        <v>242</v>
      </c>
      <c r="D28" s="284" t="s">
        <v>406</v>
      </c>
      <c r="E28" s="3" t="s">
        <v>242</v>
      </c>
      <c r="F28" s="281" t="s">
        <v>389</v>
      </c>
      <c r="G28" s="3" t="s">
        <v>242</v>
      </c>
      <c r="H28" s="282" t="s">
        <v>138</v>
      </c>
      <c r="J28" s="3" t="s">
        <v>390</v>
      </c>
    </row>
    <row r="29" spans="1:10" s="13" customFormat="1" ht="20.100000000000001" customHeight="1">
      <c r="A29" s="278" t="s">
        <v>243</v>
      </c>
      <c r="B29" s="279" t="s">
        <v>405</v>
      </c>
      <c r="C29" s="3" t="s">
        <v>243</v>
      </c>
      <c r="D29" s="284" t="s">
        <v>407</v>
      </c>
      <c r="E29" s="3" t="s">
        <v>243</v>
      </c>
      <c r="F29" s="281" t="s">
        <v>389</v>
      </c>
      <c r="G29" s="3" t="s">
        <v>243</v>
      </c>
      <c r="H29" s="282" t="s">
        <v>138</v>
      </c>
      <c r="J29" s="3" t="s">
        <v>390</v>
      </c>
    </row>
    <row r="30" spans="1:10" s="13" customFormat="1" ht="20.100000000000001" customHeight="1">
      <c r="A30" s="278" t="s">
        <v>244</v>
      </c>
      <c r="B30" s="279" t="s">
        <v>408</v>
      </c>
      <c r="C30" s="3" t="s">
        <v>244</v>
      </c>
      <c r="D30" s="284" t="s">
        <v>409</v>
      </c>
      <c r="E30" s="3" t="s">
        <v>244</v>
      </c>
      <c r="F30" s="281" t="s">
        <v>389</v>
      </c>
      <c r="G30" s="3" t="s">
        <v>244</v>
      </c>
      <c r="H30" s="282" t="s">
        <v>138</v>
      </c>
      <c r="J30" s="3" t="s">
        <v>390</v>
      </c>
    </row>
    <row r="31" spans="1:10" s="13" customFormat="1" ht="20.100000000000001" customHeight="1">
      <c r="A31" s="278" t="s">
        <v>245</v>
      </c>
      <c r="B31" s="279" t="s">
        <v>408</v>
      </c>
      <c r="C31" s="3" t="s">
        <v>245</v>
      </c>
      <c r="D31" s="284" t="s">
        <v>410</v>
      </c>
      <c r="E31" s="3" t="s">
        <v>245</v>
      </c>
      <c r="F31" s="281" t="s">
        <v>389</v>
      </c>
      <c r="G31" s="3" t="s">
        <v>245</v>
      </c>
      <c r="H31" s="282" t="s">
        <v>138</v>
      </c>
      <c r="J31" s="3" t="s">
        <v>390</v>
      </c>
    </row>
    <row r="32" spans="1:10" s="13" customFormat="1" ht="20.100000000000001" customHeight="1">
      <c r="A32" s="278" t="s">
        <v>246</v>
      </c>
      <c r="B32" s="279" t="s">
        <v>408</v>
      </c>
      <c r="C32" s="3" t="s">
        <v>246</v>
      </c>
      <c r="D32" s="284" t="s">
        <v>396</v>
      </c>
      <c r="E32" s="3" t="s">
        <v>246</v>
      </c>
      <c r="F32" s="281" t="s">
        <v>389</v>
      </c>
      <c r="G32" s="3" t="s">
        <v>246</v>
      </c>
      <c r="H32" s="282" t="s">
        <v>138</v>
      </c>
      <c r="J32" s="3" t="s">
        <v>390</v>
      </c>
    </row>
    <row r="33" spans="1:12" s="13" customFormat="1" ht="20.100000000000001" customHeight="1">
      <c r="A33" s="285" t="s">
        <v>189</v>
      </c>
      <c r="B33" s="286" t="s">
        <v>411</v>
      </c>
      <c r="C33" s="287" t="s">
        <v>189</v>
      </c>
      <c r="D33" s="288" t="s">
        <v>412</v>
      </c>
      <c r="E33" s="287" t="s">
        <v>189</v>
      </c>
      <c r="F33" s="289" t="s">
        <v>413</v>
      </c>
      <c r="G33" s="287" t="s">
        <v>189</v>
      </c>
      <c r="H33" s="290" t="s">
        <v>139</v>
      </c>
      <c r="K33" s="287" t="s">
        <v>371</v>
      </c>
      <c r="L33" s="287" t="s">
        <v>414</v>
      </c>
    </row>
    <row r="34" spans="1:12" s="13" customFormat="1" ht="20.100000000000001" customHeight="1">
      <c r="A34" s="285" t="s">
        <v>247</v>
      </c>
      <c r="B34" s="286" t="s">
        <v>411</v>
      </c>
      <c r="C34" s="287" t="s">
        <v>247</v>
      </c>
      <c r="D34" s="288" t="s">
        <v>415</v>
      </c>
      <c r="E34" s="287" t="s">
        <v>247</v>
      </c>
      <c r="F34" s="289" t="s">
        <v>413</v>
      </c>
      <c r="G34" s="287" t="s">
        <v>247</v>
      </c>
      <c r="H34" s="290" t="s">
        <v>139</v>
      </c>
      <c r="K34" s="287" t="s">
        <v>371</v>
      </c>
      <c r="L34" s="287" t="s">
        <v>414</v>
      </c>
    </row>
    <row r="35" spans="1:12" s="13" customFormat="1" ht="20.100000000000001" customHeight="1">
      <c r="A35" s="285" t="s">
        <v>248</v>
      </c>
      <c r="B35" s="286" t="s">
        <v>411</v>
      </c>
      <c r="C35" s="287" t="s">
        <v>248</v>
      </c>
      <c r="D35" s="288" t="s">
        <v>396</v>
      </c>
      <c r="E35" s="287" t="s">
        <v>248</v>
      </c>
      <c r="F35" s="289" t="s">
        <v>413</v>
      </c>
      <c r="G35" s="287" t="s">
        <v>248</v>
      </c>
      <c r="H35" s="290" t="s">
        <v>139</v>
      </c>
      <c r="K35" s="287" t="s">
        <v>371</v>
      </c>
      <c r="L35" s="287" t="s">
        <v>414</v>
      </c>
    </row>
    <row r="36" spans="1:12" s="13" customFormat="1" ht="20.100000000000001" customHeight="1">
      <c r="A36" s="285" t="s">
        <v>249</v>
      </c>
      <c r="B36" s="286" t="s">
        <v>411</v>
      </c>
      <c r="C36" s="287" t="s">
        <v>249</v>
      </c>
      <c r="D36" s="288" t="s">
        <v>416</v>
      </c>
      <c r="E36" s="287" t="s">
        <v>249</v>
      </c>
      <c r="F36" s="289" t="s">
        <v>413</v>
      </c>
      <c r="G36" s="287" t="s">
        <v>249</v>
      </c>
      <c r="H36" s="290" t="s">
        <v>139</v>
      </c>
      <c r="K36" s="287" t="s">
        <v>371</v>
      </c>
      <c r="L36" s="287" t="s">
        <v>414</v>
      </c>
    </row>
    <row r="37" spans="1:12" s="13" customFormat="1" ht="20.100000000000001" customHeight="1">
      <c r="A37" s="285" t="s">
        <v>250</v>
      </c>
      <c r="B37" s="286" t="s">
        <v>411</v>
      </c>
      <c r="C37" s="287" t="s">
        <v>250</v>
      </c>
      <c r="D37" s="288" t="s">
        <v>417</v>
      </c>
      <c r="E37" s="287" t="s">
        <v>250</v>
      </c>
      <c r="F37" s="289" t="s">
        <v>413</v>
      </c>
      <c r="G37" s="287" t="s">
        <v>250</v>
      </c>
      <c r="H37" s="290" t="s">
        <v>139</v>
      </c>
      <c r="K37" s="287" t="s">
        <v>371</v>
      </c>
      <c r="L37" s="287" t="s">
        <v>414</v>
      </c>
    </row>
    <row r="38" spans="1:12" s="13" customFormat="1" ht="20.100000000000001" customHeight="1">
      <c r="A38" s="285" t="s">
        <v>251</v>
      </c>
      <c r="B38" s="286" t="s">
        <v>418</v>
      </c>
      <c r="C38" s="287" t="s">
        <v>251</v>
      </c>
      <c r="D38" s="288" t="s">
        <v>419</v>
      </c>
      <c r="E38" s="287" t="s">
        <v>251</v>
      </c>
      <c r="F38" s="289" t="s">
        <v>413</v>
      </c>
      <c r="G38" s="287" t="s">
        <v>251</v>
      </c>
      <c r="H38" s="290" t="s">
        <v>139</v>
      </c>
      <c r="K38" s="287" t="s">
        <v>371</v>
      </c>
      <c r="L38" s="287" t="s">
        <v>414</v>
      </c>
    </row>
    <row r="39" spans="1:12" s="13" customFormat="1" ht="20.100000000000001" customHeight="1">
      <c r="A39" s="285" t="s">
        <v>252</v>
      </c>
      <c r="B39" s="286" t="s">
        <v>420</v>
      </c>
      <c r="C39" s="287" t="s">
        <v>252</v>
      </c>
      <c r="D39" s="288" t="s">
        <v>421</v>
      </c>
      <c r="E39" s="287" t="s">
        <v>252</v>
      </c>
      <c r="F39" s="289" t="s">
        <v>413</v>
      </c>
      <c r="G39" s="287" t="s">
        <v>252</v>
      </c>
      <c r="H39" s="290" t="s">
        <v>139</v>
      </c>
      <c r="K39" s="287" t="s">
        <v>371</v>
      </c>
      <c r="L39" s="287" t="s">
        <v>414</v>
      </c>
    </row>
    <row r="40" spans="1:12" s="13" customFormat="1" ht="20.100000000000001" customHeight="1">
      <c r="A40" s="285" t="s">
        <v>169</v>
      </c>
      <c r="B40" s="286" t="s">
        <v>420</v>
      </c>
      <c r="C40" s="287" t="s">
        <v>169</v>
      </c>
      <c r="D40" s="288" t="s">
        <v>422</v>
      </c>
      <c r="E40" s="287" t="s">
        <v>169</v>
      </c>
      <c r="F40" s="289" t="s">
        <v>413</v>
      </c>
      <c r="G40" s="287" t="s">
        <v>169</v>
      </c>
      <c r="H40" s="290" t="s">
        <v>139</v>
      </c>
      <c r="K40" s="287" t="s">
        <v>371</v>
      </c>
      <c r="L40" s="287" t="s">
        <v>414</v>
      </c>
    </row>
    <row r="41" spans="1:12" s="13" customFormat="1" ht="20.100000000000001" customHeight="1">
      <c r="A41" s="285" t="s">
        <v>253</v>
      </c>
      <c r="B41" s="286" t="s">
        <v>420</v>
      </c>
      <c r="C41" s="287" t="s">
        <v>253</v>
      </c>
      <c r="D41" s="288" t="s">
        <v>423</v>
      </c>
      <c r="E41" s="287" t="s">
        <v>253</v>
      </c>
      <c r="F41" s="289" t="s">
        <v>413</v>
      </c>
      <c r="G41" s="287" t="s">
        <v>253</v>
      </c>
      <c r="H41" s="290" t="s">
        <v>139</v>
      </c>
      <c r="K41" s="287" t="s">
        <v>371</v>
      </c>
      <c r="L41" s="287" t="s">
        <v>414</v>
      </c>
    </row>
    <row r="42" spans="1:12" s="13" customFormat="1" ht="20.100000000000001" customHeight="1">
      <c r="A42" s="285" t="s">
        <v>166</v>
      </c>
      <c r="B42" s="286" t="s">
        <v>420</v>
      </c>
      <c r="C42" s="287" t="s">
        <v>166</v>
      </c>
      <c r="D42" s="288" t="s">
        <v>424</v>
      </c>
      <c r="E42" s="287" t="s">
        <v>166</v>
      </c>
      <c r="F42" s="289" t="s">
        <v>413</v>
      </c>
      <c r="G42" s="287" t="s">
        <v>166</v>
      </c>
      <c r="H42" s="290" t="s">
        <v>139</v>
      </c>
      <c r="K42" s="287" t="s">
        <v>371</v>
      </c>
      <c r="L42" s="287" t="s">
        <v>414</v>
      </c>
    </row>
    <row r="43" spans="1:12" ht="20.100000000000001" customHeight="1">
      <c r="A43" s="291" t="s">
        <v>171</v>
      </c>
      <c r="B43" s="292" t="s">
        <v>425</v>
      </c>
      <c r="C43" s="293" t="s">
        <v>171</v>
      </c>
      <c r="D43" s="294" t="s">
        <v>426</v>
      </c>
      <c r="E43" s="293" t="s">
        <v>171</v>
      </c>
      <c r="F43" s="295" t="s">
        <v>427</v>
      </c>
      <c r="G43" s="293" t="s">
        <v>171</v>
      </c>
      <c r="H43" s="296" t="s">
        <v>140</v>
      </c>
      <c r="K43" s="297" t="s">
        <v>371</v>
      </c>
    </row>
    <row r="44" spans="1:12" ht="20.100000000000001" customHeight="1">
      <c r="A44" s="291" t="s">
        <v>184</v>
      </c>
      <c r="B44" s="292" t="s">
        <v>425</v>
      </c>
      <c r="C44" s="293" t="s">
        <v>184</v>
      </c>
      <c r="D44" s="298" t="s">
        <v>428</v>
      </c>
      <c r="E44" s="293" t="s">
        <v>184</v>
      </c>
      <c r="F44" s="295" t="s">
        <v>427</v>
      </c>
      <c r="G44" s="293" t="s">
        <v>184</v>
      </c>
      <c r="H44" s="296" t="s">
        <v>140</v>
      </c>
      <c r="K44" s="297" t="s">
        <v>371</v>
      </c>
    </row>
    <row r="45" spans="1:12" ht="20.100000000000001" customHeight="1">
      <c r="A45" s="291" t="s">
        <v>254</v>
      </c>
      <c r="B45" s="292" t="s">
        <v>425</v>
      </c>
      <c r="C45" s="293" t="s">
        <v>254</v>
      </c>
      <c r="D45" s="298" t="s">
        <v>429</v>
      </c>
      <c r="E45" s="293" t="s">
        <v>254</v>
      </c>
      <c r="F45" s="295" t="s">
        <v>427</v>
      </c>
      <c r="G45" s="293" t="s">
        <v>254</v>
      </c>
      <c r="H45" s="296" t="s">
        <v>140</v>
      </c>
      <c r="K45" s="297" t="s">
        <v>371</v>
      </c>
    </row>
    <row r="46" spans="1:12" ht="20.100000000000001" customHeight="1">
      <c r="A46" s="291" t="s">
        <v>255</v>
      </c>
      <c r="B46" s="292" t="s">
        <v>425</v>
      </c>
      <c r="C46" s="293" t="s">
        <v>255</v>
      </c>
      <c r="D46" s="298" t="s">
        <v>430</v>
      </c>
      <c r="E46" s="293" t="s">
        <v>255</v>
      </c>
      <c r="F46" s="295" t="s">
        <v>427</v>
      </c>
      <c r="G46" s="293" t="s">
        <v>255</v>
      </c>
      <c r="H46" s="296" t="s">
        <v>140</v>
      </c>
      <c r="K46" s="297" t="s">
        <v>371</v>
      </c>
    </row>
    <row r="47" spans="1:12" ht="20.100000000000001" customHeight="1">
      <c r="A47" s="291" t="s">
        <v>157</v>
      </c>
      <c r="B47" s="292" t="s">
        <v>425</v>
      </c>
      <c r="C47" s="293" t="s">
        <v>157</v>
      </c>
      <c r="D47" s="298" t="s">
        <v>431</v>
      </c>
      <c r="E47" s="293" t="s">
        <v>157</v>
      </c>
      <c r="F47" s="295" t="s">
        <v>427</v>
      </c>
      <c r="G47" s="293" t="s">
        <v>157</v>
      </c>
      <c r="H47" s="296" t="s">
        <v>140</v>
      </c>
      <c r="K47" s="297" t="s">
        <v>371</v>
      </c>
    </row>
    <row r="48" spans="1:12" ht="20.100000000000001" customHeight="1">
      <c r="A48" s="299" t="s">
        <v>256</v>
      </c>
      <c r="B48" s="300" t="s">
        <v>425</v>
      </c>
      <c r="C48" s="301" t="s">
        <v>256</v>
      </c>
      <c r="D48" s="302" t="s">
        <v>432</v>
      </c>
      <c r="E48" s="301" t="s">
        <v>256</v>
      </c>
      <c r="F48" s="303" t="s">
        <v>427</v>
      </c>
      <c r="G48" s="301" t="s">
        <v>256</v>
      </c>
      <c r="H48" s="304" t="s">
        <v>140</v>
      </c>
      <c r="K48" s="297" t="s">
        <v>371</v>
      </c>
    </row>
  </sheetData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7"/>
  <sheetViews>
    <sheetView workbookViewId="0">
      <selection activeCell="F3" sqref="F3:G3"/>
    </sheetView>
  </sheetViews>
  <sheetFormatPr baseColWidth="10" defaultRowHeight="15"/>
  <cols>
    <col min="3" max="3" width="44.7109375" customWidth="1"/>
    <col min="5" max="5" width="5.85546875" customWidth="1"/>
    <col min="7" max="7" width="57.85546875" customWidth="1"/>
    <col min="8" max="8" width="6.42578125" customWidth="1"/>
    <col min="9" max="9" width="6.5703125" customWidth="1"/>
    <col min="10" max="10" width="7" customWidth="1"/>
    <col min="11" max="11" width="5.85546875" customWidth="1"/>
    <col min="12" max="12" width="27" customWidth="1"/>
    <col min="13" max="13" width="7.140625" customWidth="1"/>
    <col min="14" max="14" width="51.140625" customWidth="1"/>
    <col min="19" max="19" width="3.5703125" customWidth="1"/>
    <col min="20" max="20" width="4" customWidth="1"/>
    <col min="21" max="22" width="3.85546875" customWidth="1"/>
    <col min="23" max="23" width="3.5703125" customWidth="1"/>
    <col min="24" max="25" width="4.140625" customWidth="1"/>
  </cols>
  <sheetData>
    <row r="2" spans="2:25" ht="218.1" customHeight="1">
      <c r="H2" s="305" t="s">
        <v>110</v>
      </c>
      <c r="I2" s="305" t="s">
        <v>104</v>
      </c>
      <c r="J2" s="305" t="s">
        <v>97</v>
      </c>
      <c r="K2" s="305" t="s">
        <v>433</v>
      </c>
      <c r="S2" s="306" t="s">
        <v>306</v>
      </c>
      <c r="T2" s="306" t="s">
        <v>307</v>
      </c>
      <c r="U2" s="306" t="s">
        <v>308</v>
      </c>
      <c r="V2" s="306" t="s">
        <v>309</v>
      </c>
      <c r="W2" s="306" t="s">
        <v>310</v>
      </c>
      <c r="X2" s="306" t="s">
        <v>311</v>
      </c>
      <c r="Y2" s="306" t="s">
        <v>312</v>
      </c>
    </row>
    <row r="3" spans="2:25">
      <c r="D3" t="s">
        <v>47</v>
      </c>
      <c r="E3" t="s">
        <v>47</v>
      </c>
      <c r="F3" t="str">
        <f t="shared" ref="F3:F37" si="0">D3</f>
        <v>?</v>
      </c>
      <c r="G3" t="str">
        <f>E3</f>
        <v>?</v>
      </c>
    </row>
    <row r="4" spans="2:25">
      <c r="B4" t="s">
        <v>434</v>
      </c>
      <c r="C4" t="s">
        <v>435</v>
      </c>
      <c r="D4" t="s">
        <v>436</v>
      </c>
      <c r="E4" t="s">
        <v>434</v>
      </c>
      <c r="F4" t="str">
        <f t="shared" si="0"/>
        <v>S11</v>
      </c>
      <c r="G4" t="s">
        <v>437</v>
      </c>
      <c r="H4" t="s">
        <v>257</v>
      </c>
      <c r="I4" t="s">
        <v>257</v>
      </c>
      <c r="J4" t="s">
        <v>257</v>
      </c>
      <c r="K4" t="s">
        <v>257</v>
      </c>
      <c r="M4" t="s">
        <v>220</v>
      </c>
      <c r="N4" t="s">
        <v>438</v>
      </c>
      <c r="O4" t="s">
        <v>306</v>
      </c>
      <c r="S4" t="s">
        <v>257</v>
      </c>
      <c r="T4" t="s">
        <v>257</v>
      </c>
      <c r="U4" t="s">
        <v>257</v>
      </c>
      <c r="X4" t="s">
        <v>257</v>
      </c>
      <c r="Y4" t="s">
        <v>257</v>
      </c>
    </row>
    <row r="5" spans="2:25">
      <c r="D5" t="s">
        <v>439</v>
      </c>
      <c r="E5" t="s">
        <v>434</v>
      </c>
      <c r="F5" t="str">
        <f t="shared" si="0"/>
        <v>S12</v>
      </c>
      <c r="G5" t="s">
        <v>440</v>
      </c>
      <c r="H5" t="s">
        <v>257</v>
      </c>
      <c r="I5" t="s">
        <v>257</v>
      </c>
      <c r="J5" t="s">
        <v>257</v>
      </c>
      <c r="K5" t="s">
        <v>257</v>
      </c>
      <c r="M5" t="s">
        <v>220</v>
      </c>
      <c r="N5" t="s">
        <v>438</v>
      </c>
      <c r="O5" t="s">
        <v>307</v>
      </c>
    </row>
    <row r="6" spans="2:25">
      <c r="D6" t="s">
        <v>172</v>
      </c>
      <c r="E6" t="s">
        <v>434</v>
      </c>
      <c r="F6" t="str">
        <f t="shared" si="0"/>
        <v>S13</v>
      </c>
      <c r="G6" t="s">
        <v>441</v>
      </c>
      <c r="H6" t="s">
        <v>257</v>
      </c>
      <c r="I6" t="s">
        <v>257</v>
      </c>
      <c r="J6" t="s">
        <v>257</v>
      </c>
      <c r="K6" t="s">
        <v>257</v>
      </c>
      <c r="M6" t="s">
        <v>220</v>
      </c>
      <c r="N6" t="s">
        <v>438</v>
      </c>
      <c r="O6" t="s">
        <v>308</v>
      </c>
    </row>
    <row r="7" spans="2:25">
      <c r="D7" t="s">
        <v>161</v>
      </c>
      <c r="E7" t="s">
        <v>434</v>
      </c>
      <c r="F7" t="str">
        <f t="shared" si="0"/>
        <v>S14</v>
      </c>
      <c r="G7" t="s">
        <v>442</v>
      </c>
      <c r="H7" t="s">
        <v>257</v>
      </c>
      <c r="I7" t="s">
        <v>257</v>
      </c>
      <c r="J7" t="s">
        <v>257</v>
      </c>
      <c r="K7" t="s">
        <v>257</v>
      </c>
      <c r="M7" t="s">
        <v>220</v>
      </c>
      <c r="N7" t="s">
        <v>438</v>
      </c>
      <c r="O7" t="s">
        <v>311</v>
      </c>
    </row>
    <row r="8" spans="2:25">
      <c r="D8" t="s">
        <v>443</v>
      </c>
      <c r="E8" t="s">
        <v>434</v>
      </c>
      <c r="F8" t="str">
        <f t="shared" si="0"/>
        <v>S15</v>
      </c>
      <c r="G8" t="s">
        <v>444</v>
      </c>
      <c r="H8" t="s">
        <v>257</v>
      </c>
      <c r="I8" t="s">
        <v>257</v>
      </c>
      <c r="J8" t="s">
        <v>257</v>
      </c>
      <c r="K8" t="s">
        <v>257</v>
      </c>
      <c r="M8" t="s">
        <v>220</v>
      </c>
      <c r="N8" t="s">
        <v>438</v>
      </c>
      <c r="O8" t="s">
        <v>312</v>
      </c>
    </row>
    <row r="9" spans="2:25">
      <c r="B9" t="s">
        <v>445</v>
      </c>
      <c r="C9" t="s">
        <v>446</v>
      </c>
      <c r="D9" t="s">
        <v>447</v>
      </c>
      <c r="E9" t="s">
        <v>445</v>
      </c>
      <c r="F9" t="str">
        <f t="shared" si="0"/>
        <v>S21</v>
      </c>
      <c r="G9" t="s">
        <v>448</v>
      </c>
      <c r="H9" t="s">
        <v>257</v>
      </c>
      <c r="I9" t="s">
        <v>257</v>
      </c>
      <c r="J9" t="s">
        <v>257</v>
      </c>
      <c r="K9" t="s">
        <v>257</v>
      </c>
    </row>
    <row r="10" spans="2:25">
      <c r="D10" t="s">
        <v>449</v>
      </c>
      <c r="E10" t="s">
        <v>445</v>
      </c>
      <c r="F10" t="str">
        <f t="shared" si="0"/>
        <v>S22</v>
      </c>
      <c r="G10" t="s">
        <v>450</v>
      </c>
      <c r="H10" t="s">
        <v>257</v>
      </c>
      <c r="I10" t="s">
        <v>257</v>
      </c>
      <c r="J10" t="s">
        <v>257</v>
      </c>
      <c r="K10" t="s">
        <v>257</v>
      </c>
      <c r="M10" t="s">
        <v>138</v>
      </c>
      <c r="N10" t="s">
        <v>451</v>
      </c>
      <c r="O10" t="s">
        <v>306</v>
      </c>
      <c r="S10" t="s">
        <v>257</v>
      </c>
      <c r="U10" t="s">
        <v>257</v>
      </c>
      <c r="V10" t="s">
        <v>257</v>
      </c>
      <c r="X10" t="s">
        <v>257</v>
      </c>
    </row>
    <row r="11" spans="2:25">
      <c r="D11" t="s">
        <v>452</v>
      </c>
      <c r="E11" t="s">
        <v>445</v>
      </c>
      <c r="F11" t="str">
        <f t="shared" si="0"/>
        <v>S23</v>
      </c>
      <c r="G11" t="s">
        <v>453</v>
      </c>
      <c r="H11" t="s">
        <v>257</v>
      </c>
      <c r="I11" t="s">
        <v>257</v>
      </c>
      <c r="J11" t="s">
        <v>257</v>
      </c>
      <c r="K11" t="s">
        <v>257</v>
      </c>
      <c r="M11" t="s">
        <v>138</v>
      </c>
      <c r="N11" t="s">
        <v>451</v>
      </c>
      <c r="O11" t="s">
        <v>308</v>
      </c>
    </row>
    <row r="12" spans="2:25">
      <c r="D12" t="s">
        <v>454</v>
      </c>
      <c r="E12" t="s">
        <v>445</v>
      </c>
      <c r="F12" t="str">
        <f t="shared" si="0"/>
        <v>S24</v>
      </c>
      <c r="G12" t="s">
        <v>455</v>
      </c>
      <c r="H12" t="s">
        <v>257</v>
      </c>
      <c r="I12" t="s">
        <v>257</v>
      </c>
      <c r="J12" t="s">
        <v>257</v>
      </c>
      <c r="K12" t="s">
        <v>257</v>
      </c>
      <c r="M12" t="s">
        <v>138</v>
      </c>
      <c r="N12" t="s">
        <v>451</v>
      </c>
      <c r="O12" t="s">
        <v>456</v>
      </c>
    </row>
    <row r="13" spans="2:25">
      <c r="D13" t="s">
        <v>457</v>
      </c>
      <c r="E13" t="s">
        <v>445</v>
      </c>
      <c r="F13" t="str">
        <f t="shared" si="0"/>
        <v>S25</v>
      </c>
      <c r="G13" t="s">
        <v>458</v>
      </c>
      <c r="H13" t="s">
        <v>257</v>
      </c>
      <c r="I13" t="s">
        <v>257</v>
      </c>
      <c r="J13" t="s">
        <v>257</v>
      </c>
      <c r="K13" t="s">
        <v>257</v>
      </c>
      <c r="M13" t="s">
        <v>138</v>
      </c>
      <c r="N13" t="s">
        <v>451</v>
      </c>
      <c r="O13" t="s">
        <v>459</v>
      </c>
    </row>
    <row r="14" spans="2:25">
      <c r="D14" t="s">
        <v>460</v>
      </c>
      <c r="E14" t="s">
        <v>445</v>
      </c>
      <c r="F14" t="str">
        <f t="shared" si="0"/>
        <v>S26</v>
      </c>
      <c r="G14" t="s">
        <v>461</v>
      </c>
      <c r="H14" t="s">
        <v>257</v>
      </c>
      <c r="I14" t="s">
        <v>257</v>
      </c>
      <c r="J14" t="s">
        <v>257</v>
      </c>
      <c r="K14" t="s">
        <v>257</v>
      </c>
    </row>
    <row r="15" spans="2:25">
      <c r="D15" t="s">
        <v>462</v>
      </c>
      <c r="E15" t="s">
        <v>445</v>
      </c>
      <c r="F15" t="str">
        <f t="shared" si="0"/>
        <v>S27</v>
      </c>
      <c r="G15" t="s">
        <v>463</v>
      </c>
      <c r="H15" t="s">
        <v>257</v>
      </c>
      <c r="I15" t="s">
        <v>257</v>
      </c>
      <c r="J15" t="s">
        <v>257</v>
      </c>
      <c r="K15" t="s">
        <v>257</v>
      </c>
      <c r="M15" t="s">
        <v>139</v>
      </c>
      <c r="N15" t="s">
        <v>464</v>
      </c>
      <c r="O15" t="s">
        <v>306</v>
      </c>
      <c r="S15" t="s">
        <v>257</v>
      </c>
      <c r="T15" t="s">
        <v>257</v>
      </c>
      <c r="U15" t="s">
        <v>257</v>
      </c>
      <c r="W15" t="s">
        <v>257</v>
      </c>
      <c r="X15" t="s">
        <v>257</v>
      </c>
      <c r="Y15" t="s">
        <v>257</v>
      </c>
    </row>
    <row r="16" spans="2:25">
      <c r="D16" t="s">
        <v>465</v>
      </c>
      <c r="E16" t="s">
        <v>445</v>
      </c>
      <c r="F16" t="str">
        <f t="shared" si="0"/>
        <v>S28</v>
      </c>
      <c r="G16" t="s">
        <v>466</v>
      </c>
      <c r="H16" t="s">
        <v>257</v>
      </c>
      <c r="I16" t="s">
        <v>257</v>
      </c>
      <c r="J16" t="s">
        <v>257</v>
      </c>
      <c r="K16" t="s">
        <v>257</v>
      </c>
      <c r="M16" t="s">
        <v>139</v>
      </c>
      <c r="N16" t="s">
        <v>464</v>
      </c>
      <c r="O16" t="s">
        <v>307</v>
      </c>
    </row>
    <row r="17" spans="2:25">
      <c r="D17" t="s">
        <v>190</v>
      </c>
      <c r="E17" t="s">
        <v>445</v>
      </c>
      <c r="F17" t="str">
        <f t="shared" si="0"/>
        <v>S29</v>
      </c>
      <c r="G17" t="s">
        <v>467</v>
      </c>
      <c r="H17" t="s">
        <v>257</v>
      </c>
      <c r="I17" t="s">
        <v>257</v>
      </c>
      <c r="J17" t="s">
        <v>257</v>
      </c>
      <c r="K17" t="s">
        <v>257</v>
      </c>
      <c r="M17" t="s">
        <v>139</v>
      </c>
      <c r="N17" t="s">
        <v>464</v>
      </c>
      <c r="O17" t="s">
        <v>308</v>
      </c>
    </row>
    <row r="18" spans="2:25">
      <c r="B18" t="s">
        <v>468</v>
      </c>
      <c r="C18" t="s">
        <v>469</v>
      </c>
      <c r="D18" t="s">
        <v>164</v>
      </c>
      <c r="E18" t="s">
        <v>468</v>
      </c>
      <c r="F18" t="str">
        <f t="shared" si="0"/>
        <v>S31</v>
      </c>
      <c r="G18" t="s">
        <v>470</v>
      </c>
      <c r="H18" t="s">
        <v>257</v>
      </c>
      <c r="I18" t="s">
        <v>257</v>
      </c>
      <c r="J18" t="s">
        <v>257</v>
      </c>
      <c r="K18" t="s">
        <v>257</v>
      </c>
      <c r="M18" t="s">
        <v>139</v>
      </c>
      <c r="N18" t="s">
        <v>464</v>
      </c>
      <c r="O18" t="s">
        <v>310</v>
      </c>
    </row>
    <row r="19" spans="2:25">
      <c r="D19" t="s">
        <v>471</v>
      </c>
      <c r="E19" t="s">
        <v>468</v>
      </c>
      <c r="F19" t="str">
        <f t="shared" si="0"/>
        <v>S32</v>
      </c>
      <c r="G19" t="s">
        <v>472</v>
      </c>
      <c r="H19" t="s">
        <v>257</v>
      </c>
      <c r="I19" t="s">
        <v>257</v>
      </c>
      <c r="J19" t="s">
        <v>257</v>
      </c>
      <c r="K19" t="s">
        <v>257</v>
      </c>
      <c r="M19" t="s">
        <v>139</v>
      </c>
      <c r="N19" t="s">
        <v>464</v>
      </c>
      <c r="O19" t="s">
        <v>311</v>
      </c>
    </row>
    <row r="20" spans="2:25">
      <c r="D20" t="s">
        <v>146</v>
      </c>
      <c r="E20" t="s">
        <v>468</v>
      </c>
      <c r="F20" t="str">
        <f t="shared" si="0"/>
        <v>S33</v>
      </c>
      <c r="G20" t="s">
        <v>473</v>
      </c>
      <c r="H20" t="s">
        <v>257</v>
      </c>
      <c r="I20" t="s">
        <v>257</v>
      </c>
      <c r="J20" t="s">
        <v>257</v>
      </c>
      <c r="K20" t="s">
        <v>257</v>
      </c>
      <c r="M20" t="s">
        <v>139</v>
      </c>
      <c r="N20" t="s">
        <v>464</v>
      </c>
      <c r="O20" t="s">
        <v>312</v>
      </c>
    </row>
    <row r="21" spans="2:25">
      <c r="D21" t="s">
        <v>176</v>
      </c>
      <c r="E21" t="s">
        <v>468</v>
      </c>
      <c r="F21" t="str">
        <f t="shared" si="0"/>
        <v>S34</v>
      </c>
      <c r="G21" t="s">
        <v>474</v>
      </c>
      <c r="K21" t="s">
        <v>257</v>
      </c>
    </row>
    <row r="22" spans="2:25">
      <c r="D22" t="s">
        <v>475</v>
      </c>
      <c r="E22" t="s">
        <v>468</v>
      </c>
      <c r="F22" t="str">
        <f t="shared" si="0"/>
        <v>S35</v>
      </c>
      <c r="G22" t="s">
        <v>476</v>
      </c>
      <c r="K22" t="s">
        <v>257</v>
      </c>
      <c r="M22" t="s">
        <v>140</v>
      </c>
      <c r="N22" t="s">
        <v>477</v>
      </c>
      <c r="O22" t="s">
        <v>310</v>
      </c>
      <c r="W22" t="s">
        <v>257</v>
      </c>
      <c r="X22" t="s">
        <v>257</v>
      </c>
      <c r="Y22" t="s">
        <v>257</v>
      </c>
    </row>
    <row r="23" spans="2:25">
      <c r="B23" t="s">
        <v>478</v>
      </c>
      <c r="C23" t="s">
        <v>479</v>
      </c>
      <c r="D23" t="s">
        <v>480</v>
      </c>
      <c r="E23" t="s">
        <v>478</v>
      </c>
      <c r="F23" t="str">
        <f t="shared" si="0"/>
        <v>S41</v>
      </c>
      <c r="G23" t="s">
        <v>481</v>
      </c>
      <c r="H23" t="s">
        <v>257</v>
      </c>
      <c r="I23" t="s">
        <v>257</v>
      </c>
      <c r="J23" t="s">
        <v>257</v>
      </c>
      <c r="K23" t="s">
        <v>257</v>
      </c>
      <c r="M23" t="s">
        <v>140</v>
      </c>
      <c r="N23" t="s">
        <v>477</v>
      </c>
      <c r="O23" t="s">
        <v>311</v>
      </c>
    </row>
    <row r="24" spans="2:25">
      <c r="D24" t="s">
        <v>179</v>
      </c>
      <c r="E24" t="s">
        <v>478</v>
      </c>
      <c r="F24" t="str">
        <f t="shared" si="0"/>
        <v>S42</v>
      </c>
      <c r="G24" t="s">
        <v>482</v>
      </c>
      <c r="H24" t="s">
        <v>257</v>
      </c>
      <c r="I24" t="s">
        <v>257</v>
      </c>
      <c r="J24" t="s">
        <v>257</v>
      </c>
      <c r="K24" t="s">
        <v>257</v>
      </c>
      <c r="M24" t="s">
        <v>140</v>
      </c>
      <c r="N24" t="s">
        <v>477</v>
      </c>
      <c r="O24" t="s">
        <v>312</v>
      </c>
    </row>
    <row r="25" spans="2:25">
      <c r="D25" t="s">
        <v>483</v>
      </c>
      <c r="E25" t="s">
        <v>478</v>
      </c>
      <c r="F25" t="str">
        <f t="shared" si="0"/>
        <v>S43</v>
      </c>
      <c r="G25" t="s">
        <v>484</v>
      </c>
      <c r="H25" t="s">
        <v>257</v>
      </c>
      <c r="I25" t="s">
        <v>257</v>
      </c>
      <c r="J25" t="s">
        <v>257</v>
      </c>
      <c r="K25" t="s">
        <v>257</v>
      </c>
    </row>
    <row r="26" spans="2:25">
      <c r="D26" t="s">
        <v>485</v>
      </c>
      <c r="E26" t="s">
        <v>478</v>
      </c>
      <c r="F26" t="str">
        <f t="shared" si="0"/>
        <v>S44</v>
      </c>
      <c r="G26" t="s">
        <v>486</v>
      </c>
      <c r="H26" t="s">
        <v>257</v>
      </c>
      <c r="I26" t="s">
        <v>257</v>
      </c>
      <c r="J26" t="s">
        <v>257</v>
      </c>
      <c r="K26" t="s">
        <v>257</v>
      </c>
    </row>
    <row r="27" spans="2:25">
      <c r="D27" t="s">
        <v>487</v>
      </c>
      <c r="E27" t="s">
        <v>478</v>
      </c>
      <c r="F27" t="str">
        <f t="shared" si="0"/>
        <v>S45</v>
      </c>
      <c r="G27" t="s">
        <v>488</v>
      </c>
      <c r="H27" t="s">
        <v>257</v>
      </c>
      <c r="I27" t="s">
        <v>257</v>
      </c>
      <c r="J27" t="s">
        <v>257</v>
      </c>
      <c r="K27" t="s">
        <v>257</v>
      </c>
    </row>
    <row r="28" spans="2:25">
      <c r="D28" t="s">
        <v>489</v>
      </c>
      <c r="E28" t="s">
        <v>478</v>
      </c>
      <c r="F28" t="str">
        <f t="shared" si="0"/>
        <v>S46</v>
      </c>
      <c r="G28" t="s">
        <v>490</v>
      </c>
      <c r="H28" t="s">
        <v>257</v>
      </c>
      <c r="I28" t="s">
        <v>257</v>
      </c>
      <c r="J28" t="s">
        <v>257</v>
      </c>
      <c r="K28" t="s">
        <v>257</v>
      </c>
    </row>
    <row r="29" spans="2:25">
      <c r="B29" t="s">
        <v>491</v>
      </c>
      <c r="C29" t="s">
        <v>492</v>
      </c>
      <c r="D29" t="s">
        <v>149</v>
      </c>
      <c r="E29" t="s">
        <v>491</v>
      </c>
      <c r="F29" t="str">
        <f t="shared" si="0"/>
        <v>S51</v>
      </c>
      <c r="G29" t="s">
        <v>493</v>
      </c>
      <c r="K29" t="s">
        <v>257</v>
      </c>
    </row>
    <row r="30" spans="2:25">
      <c r="D30" t="s">
        <v>187</v>
      </c>
      <c r="E30" t="s">
        <v>491</v>
      </c>
      <c r="F30" t="str">
        <f t="shared" si="0"/>
        <v>S52</v>
      </c>
      <c r="G30" t="s">
        <v>494</v>
      </c>
      <c r="K30" t="s">
        <v>257</v>
      </c>
    </row>
    <row r="31" spans="2:25">
      <c r="D31" t="s">
        <v>152</v>
      </c>
      <c r="E31" t="s">
        <v>491</v>
      </c>
      <c r="F31" t="str">
        <f t="shared" si="0"/>
        <v>S53</v>
      </c>
      <c r="G31" t="s">
        <v>495</v>
      </c>
      <c r="K31" t="s">
        <v>257</v>
      </c>
    </row>
    <row r="32" spans="2:25">
      <c r="B32" t="s">
        <v>496</v>
      </c>
      <c r="C32" t="s">
        <v>497</v>
      </c>
      <c r="D32" t="s">
        <v>188</v>
      </c>
      <c r="E32" t="s">
        <v>496</v>
      </c>
      <c r="F32" t="str">
        <f t="shared" si="0"/>
        <v>S61</v>
      </c>
      <c r="G32" t="s">
        <v>498</v>
      </c>
      <c r="H32" t="s">
        <v>257</v>
      </c>
      <c r="I32" t="s">
        <v>257</v>
      </c>
    </row>
    <row r="33" spans="2:11">
      <c r="D33" t="s">
        <v>155</v>
      </c>
      <c r="E33" t="s">
        <v>496</v>
      </c>
      <c r="F33" t="str">
        <f t="shared" si="0"/>
        <v>S62</v>
      </c>
      <c r="G33" t="s">
        <v>499</v>
      </c>
      <c r="H33" t="s">
        <v>257</v>
      </c>
      <c r="I33" t="s">
        <v>257</v>
      </c>
      <c r="J33" t="s">
        <v>257</v>
      </c>
    </row>
    <row r="34" spans="2:11">
      <c r="B34" t="s">
        <v>500</v>
      </c>
      <c r="C34" t="s">
        <v>501</v>
      </c>
      <c r="D34" t="s">
        <v>502</v>
      </c>
      <c r="E34" t="s">
        <v>500</v>
      </c>
      <c r="F34" t="str">
        <f t="shared" si="0"/>
        <v>S71</v>
      </c>
      <c r="G34" t="s">
        <v>503</v>
      </c>
      <c r="H34" t="s">
        <v>257</v>
      </c>
      <c r="I34" t="s">
        <v>257</v>
      </c>
      <c r="J34" t="s">
        <v>257</v>
      </c>
      <c r="K34" t="s">
        <v>257</v>
      </c>
    </row>
    <row r="35" spans="2:11">
      <c r="D35" t="s">
        <v>504</v>
      </c>
      <c r="E35" t="s">
        <v>500</v>
      </c>
      <c r="F35" t="str">
        <f t="shared" si="0"/>
        <v>S72</v>
      </c>
      <c r="G35" t="s">
        <v>505</v>
      </c>
      <c r="H35" t="s">
        <v>257</v>
      </c>
      <c r="I35" t="s">
        <v>257</v>
      </c>
      <c r="J35" t="s">
        <v>257</v>
      </c>
      <c r="K35" t="s">
        <v>257</v>
      </c>
    </row>
    <row r="36" spans="2:11">
      <c r="D36" t="s">
        <v>185</v>
      </c>
      <c r="E36" t="s">
        <v>500</v>
      </c>
      <c r="F36" t="str">
        <f t="shared" si="0"/>
        <v>S73</v>
      </c>
      <c r="G36" t="s">
        <v>506</v>
      </c>
      <c r="H36" t="s">
        <v>257</v>
      </c>
      <c r="I36" t="s">
        <v>257</v>
      </c>
      <c r="J36" t="s">
        <v>257</v>
      </c>
      <c r="K36" t="s">
        <v>257</v>
      </c>
    </row>
    <row r="37" spans="2:11">
      <c r="D37" t="s">
        <v>167</v>
      </c>
      <c r="E37" t="s">
        <v>500</v>
      </c>
      <c r="F37" t="str">
        <f t="shared" si="0"/>
        <v>S74</v>
      </c>
      <c r="G37" t="s">
        <v>507</v>
      </c>
      <c r="H37" t="s">
        <v>257</v>
      </c>
      <c r="I37" t="s">
        <v>257</v>
      </c>
      <c r="J37" t="s">
        <v>257</v>
      </c>
      <c r="K37" t="s">
        <v>257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Mode d'emploi</vt:lpstr>
      <vt:lpstr>1. Présentation générale</vt:lpstr>
      <vt:lpstr>2. Problématisation</vt:lpstr>
      <vt:lpstr>3. Scénario</vt:lpstr>
      <vt:lpstr>4. Barème </vt:lpstr>
      <vt:lpstr>Données générales</vt:lpstr>
      <vt:lpstr>Tâches</vt:lpstr>
      <vt:lpstr>Compétences</vt:lpstr>
      <vt:lpstr>Savoirs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dramstein</dc:creator>
  <cp:lastModifiedBy>Jean-Francois</cp:lastModifiedBy>
  <cp:revision>19</cp:revision>
  <dcterms:created xsi:type="dcterms:W3CDTF">2021-11-18T14:19:30Z</dcterms:created>
  <dcterms:modified xsi:type="dcterms:W3CDTF">2022-10-18T08:55:50Z</dcterms:modified>
</cp:coreProperties>
</file>