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8915" windowHeight="11820" firstSheet="3" activeTab="7"/>
  </bookViews>
  <sheets>
    <sheet name="Partie 1" sheetId="1" r:id="rId1"/>
    <sheet name="Partie 2 - Solution 1" sheetId="2" r:id="rId2"/>
    <sheet name="Partie 2 - Solution 2" sheetId="6" r:id="rId3"/>
    <sheet name="Partie 2 - Solution 3" sheetId="7" r:id="rId4"/>
    <sheet name="Partie 3.1" sheetId="3" r:id="rId5"/>
    <sheet name="Partie 3.2" sheetId="10" r:id="rId6"/>
    <sheet name="Partie 3.3" sheetId="9" r:id="rId7"/>
    <sheet name="Partie 4" sheetId="4" r:id="rId8"/>
    <sheet name="Partie 5" sheetId="5" r:id="rId9"/>
  </sheets>
  <calcPr calcId="162913"/>
</workbook>
</file>

<file path=xl/calcChain.xml><?xml version="1.0" encoding="utf-8"?>
<calcChain xmlns="http://schemas.openxmlformats.org/spreadsheetml/2006/main">
  <c r="F46" i="7" l="1"/>
  <c r="D51" i="7"/>
  <c r="G46" i="7" s="1"/>
  <c r="D50" i="7"/>
  <c r="D49" i="7"/>
  <c r="E46" i="7" s="1"/>
  <c r="D33" i="7"/>
  <c r="D31" i="7" s="1"/>
  <c r="D27" i="7"/>
  <c r="D25" i="7" s="1"/>
  <c r="D20" i="7"/>
  <c r="D15" i="7"/>
  <c r="D10" i="7"/>
  <c r="E3" i="7"/>
  <c r="D99" i="6"/>
  <c r="D96" i="6"/>
  <c r="D95" i="6"/>
  <c r="D81" i="6"/>
  <c r="D75" i="6"/>
  <c r="D68" i="6"/>
  <c r="D69" i="6" s="1"/>
  <c r="D63" i="6"/>
  <c r="D60" i="6"/>
  <c r="D43" i="6"/>
  <c r="D23" i="6"/>
  <c r="D18" i="6"/>
  <c r="D13" i="6"/>
  <c r="D10" i="6"/>
  <c r="D2" i="6"/>
  <c r="D9" i="2"/>
  <c r="D2" i="2"/>
</calcChain>
</file>

<file path=xl/sharedStrings.xml><?xml version="1.0" encoding="utf-8"?>
<sst xmlns="http://schemas.openxmlformats.org/spreadsheetml/2006/main" count="539" uniqueCount="461">
  <si>
    <t>Q1.2</t>
  </si>
  <si>
    <t>Q1.1</t>
  </si>
  <si>
    <t>Solution de dragage</t>
  </si>
  <si>
    <t>Fiabilité d'exploitation</t>
  </si>
  <si>
    <t>Environnement</t>
  </si>
  <si>
    <t>Adaptabilité sur d’autre chantier</t>
  </si>
  <si>
    <t>Précision dragage</t>
  </si>
  <si>
    <t>1-  Vidange du barrage</t>
  </si>
  <si>
    <t>-</t>
  </si>
  <si>
    <t>+</t>
  </si>
  <si>
    <t xml:space="preserve">Investissement initial
Coût d'exploitation </t>
  </si>
  <si>
    <t>Pas de contrainte sur l'exploitation</t>
  </si>
  <si>
    <t>business
Requierement</t>
  </si>
  <si>
    <t>2-  Benne automatisée</t>
  </si>
  <si>
    <t>3-  Robot</t>
  </si>
  <si>
    <t>DR1</t>
  </si>
  <si>
    <r>
      <t xml:space="preserve">Au regard des exigences du cahier des charges données dans le document technique DT2, </t>
    </r>
    <r>
      <rPr>
        <b/>
        <sz val="12"/>
        <color theme="1"/>
        <rFont val="Arial"/>
        <family val="2"/>
      </rPr>
      <t>relever</t>
    </r>
    <r>
      <rPr>
        <sz val="12"/>
        <color theme="1"/>
        <rFont val="Arial"/>
        <family val="2"/>
      </rPr>
      <t xml:space="preserve"> une exigence validant le fait que la solution 1 ne peut pas être retenue.</t>
    </r>
  </si>
  <si>
    <r>
      <t xml:space="preserve">Pour chaque solution, </t>
    </r>
    <r>
      <rPr>
        <b/>
        <sz val="12"/>
        <color theme="1"/>
        <rFont val="Arial"/>
        <family val="2"/>
      </rPr>
      <t>compléter</t>
    </r>
    <r>
      <rPr>
        <sz val="12"/>
        <color theme="1"/>
        <rFont val="Arial"/>
        <family val="2"/>
      </rPr>
      <t xml:space="preserve"> les critères du tableau du document réponse DR1</t>
    </r>
  </si>
  <si>
    <t>Q2.1</t>
  </si>
  <si>
    <r>
      <t xml:space="preserve">Calculer </t>
    </r>
    <r>
      <rPr>
        <sz val="12"/>
        <color theme="1"/>
        <rFont val="Arial"/>
        <family val="2"/>
      </rPr>
      <t xml:space="preserve">l’énergie électrique en GWh qui pourrait être produite pendant 100 jours. </t>
    </r>
  </si>
  <si>
    <t xml:space="preserve">Nt = </t>
  </si>
  <si>
    <t xml:space="preserve">Pn = </t>
  </si>
  <si>
    <t xml:space="preserve">Nj = </t>
  </si>
  <si>
    <t>Nh =</t>
  </si>
  <si>
    <t>GWh</t>
  </si>
  <si>
    <t>W</t>
  </si>
  <si>
    <t>jours</t>
  </si>
  <si>
    <t>heures</t>
  </si>
  <si>
    <t>Wp = Nt * Pn * Nj * Nh =</t>
  </si>
  <si>
    <t>tableau 1</t>
  </si>
  <si>
    <t>Q2.2</t>
  </si>
  <si>
    <r>
      <t xml:space="preserve">Sachant que l’électricité est revendue à 0,12 € le kWh, </t>
    </r>
    <r>
      <rPr>
        <b/>
        <sz val="12"/>
        <color theme="1"/>
        <rFont val="Arial"/>
        <family val="2"/>
      </rPr>
      <t>calculer</t>
    </r>
    <r>
      <rPr>
        <sz val="12"/>
        <color theme="1"/>
        <rFont val="Arial"/>
        <family val="2"/>
      </rPr>
      <t xml:space="preserve"> le manque à gagner dû à l’arrêt de production.</t>
    </r>
  </si>
  <si>
    <t xml:space="preserve">Wp = </t>
  </si>
  <si>
    <t>Mg = Wp * 0,12 / 1000 =</t>
  </si>
  <si>
    <t>Millions €</t>
  </si>
  <si>
    <t>Q2.3</t>
  </si>
  <si>
    <r>
      <t xml:space="preserve">Calculer </t>
    </r>
    <r>
      <rPr>
        <sz val="12"/>
        <color theme="1"/>
        <rFont val="Arial"/>
        <family val="2"/>
      </rPr>
      <t>l’effort qu’il faut exercer pour lever la masse de sédiments.</t>
    </r>
  </si>
  <si>
    <t xml:space="preserve">F = m * g = </t>
  </si>
  <si>
    <t>m =</t>
  </si>
  <si>
    <t>g =</t>
  </si>
  <si>
    <t>tonnes</t>
  </si>
  <si>
    <t>kN</t>
  </si>
  <si>
    <t>tableau 2</t>
  </si>
  <si>
    <t>Q2.4</t>
  </si>
  <si>
    <r>
      <t xml:space="preserve">Expliquer </t>
    </r>
    <r>
      <rPr>
        <sz val="12"/>
        <color theme="1"/>
        <rFont val="Arial"/>
        <family val="2"/>
      </rPr>
      <t>la différence entre la benne à lever dans l’air et dans l’eau.</t>
    </r>
  </si>
  <si>
    <t>Q2.5</t>
  </si>
  <si>
    <r>
      <t xml:space="preserve">Calculer </t>
    </r>
    <r>
      <rPr>
        <sz val="12"/>
        <color theme="1"/>
        <rFont val="Arial"/>
        <family val="2"/>
      </rPr>
      <t>la puissance utile pour remonter la benne avec les sédiments dans l’air et dans l’eau.</t>
    </r>
  </si>
  <si>
    <t>F =</t>
  </si>
  <si>
    <t>v =</t>
  </si>
  <si>
    <t>kW</t>
  </si>
  <si>
    <t>Dans l'eau : Pu = F * v =</t>
  </si>
  <si>
    <t>Dans l'air : Pu = F * v =</t>
  </si>
  <si>
    <t>Q2.6</t>
  </si>
  <si>
    <r>
      <t xml:space="preserve">Calculer </t>
    </r>
    <r>
      <rPr>
        <sz val="12"/>
        <color theme="1"/>
        <rFont val="Arial"/>
        <family val="2"/>
      </rPr>
      <t>la puissance du moteur pour soulever cette charge dans l’air.</t>
    </r>
  </si>
  <si>
    <t>Pu =</t>
  </si>
  <si>
    <t>η =</t>
  </si>
  <si>
    <t>Q2.7</t>
  </si>
  <si>
    <r>
      <t xml:space="preserve">Calculer </t>
    </r>
    <r>
      <rPr>
        <sz val="12"/>
        <color theme="1"/>
        <rFont val="Arial"/>
        <family val="2"/>
      </rPr>
      <t>la masse volumique de sédiments effectivement extraits dans une benne de 8 m</t>
    </r>
    <r>
      <rPr>
        <vertAlign val="superscript"/>
        <sz val="12"/>
        <color theme="1"/>
        <rFont val="Arial"/>
        <family val="2"/>
      </rPr>
      <t>3</t>
    </r>
    <r>
      <rPr>
        <sz val="12"/>
        <color theme="1"/>
        <rFont val="Arial"/>
        <family val="2"/>
      </rPr>
      <t>.</t>
    </r>
  </si>
  <si>
    <t xml:space="preserve">Mv = </t>
  </si>
  <si>
    <t xml:space="preserve">Vap = </t>
  </si>
  <si>
    <t>Map =</t>
  </si>
  <si>
    <t>DT3</t>
  </si>
  <si>
    <t>t.h</t>
  </si>
  <si>
    <t>Q2.8</t>
  </si>
  <si>
    <r>
      <t xml:space="preserve">Faire </t>
    </r>
    <r>
      <rPr>
        <sz val="12"/>
        <color theme="1"/>
        <rFont val="Arial"/>
        <family val="2"/>
      </rPr>
      <t>le bilan de la consommation du système de levage en complétant le tableau du document réponse DR2.</t>
    </r>
  </si>
  <si>
    <t>Phases</t>
  </si>
  <si>
    <t>Durée</t>
  </si>
  <si>
    <t>en s</t>
  </si>
  <si>
    <t>Force</t>
  </si>
  <si>
    <t>en kN</t>
  </si>
  <si>
    <t>Vitesse</t>
  </si>
  <si>
    <r>
      <t>en m.s</t>
    </r>
    <r>
      <rPr>
        <b/>
        <vertAlign val="superscript"/>
        <sz val="10"/>
        <color theme="1"/>
        <rFont val="Arial"/>
        <family val="2"/>
      </rPr>
      <t>-1</t>
    </r>
  </si>
  <si>
    <t>Puissance</t>
  </si>
  <si>
    <t>en kW</t>
  </si>
  <si>
    <t>Energie</t>
  </si>
  <si>
    <t>Fermeture benne</t>
  </si>
  <si>
    <t>Levage de la benne pleine dans l’eau</t>
  </si>
  <si>
    <t>Levage de la benne pleine hors de l’eau</t>
  </si>
  <si>
    <t>Rotation</t>
  </si>
  <si>
    <t>Descente de la benne pleine</t>
  </si>
  <si>
    <t>Ouverture de la benne</t>
  </si>
  <si>
    <t>Levage de la benne vide</t>
  </si>
  <si>
    <t>Descente de la benne vide</t>
  </si>
  <si>
    <t>en kJ</t>
  </si>
  <si>
    <t>9305*9,81 = 91,3</t>
  </si>
  <si>
    <t>18*100000 = 1800</t>
  </si>
  <si>
    <t>120*71700 = 8604</t>
  </si>
  <si>
    <t>6*89300 = 536</t>
  </si>
  <si>
    <t>29*20000 = 580</t>
  </si>
  <si>
    <t>10*100000 = 1000</t>
  </si>
  <si>
    <t>6*30400 = 182</t>
  </si>
  <si>
    <t>91300*20/60 = 30,4</t>
  </si>
  <si>
    <t xml:space="preserve">3,69 kW.h </t>
  </si>
  <si>
    <t>Q2.9</t>
  </si>
  <si>
    <r>
      <t xml:space="preserve">Calculer </t>
    </r>
    <r>
      <rPr>
        <sz val="12"/>
        <color theme="1"/>
        <rFont val="Arial"/>
        <family val="2"/>
      </rPr>
      <t>la puissance hydraulique nécessaire.</t>
    </r>
  </si>
  <si>
    <t xml:space="preserve">Ph = (Ptl + Ptof) / η =   </t>
  </si>
  <si>
    <t>Ptl =</t>
  </si>
  <si>
    <t>Ptof =</t>
  </si>
  <si>
    <t>Q2.10</t>
  </si>
  <si>
    <r>
      <t>Sur le document réponse DR3,</t>
    </r>
    <r>
      <rPr>
        <b/>
        <sz val="12"/>
        <color theme="1"/>
        <rFont val="Arial"/>
        <family val="2"/>
      </rPr>
      <t xml:space="preserve"> calculer </t>
    </r>
    <r>
      <rPr>
        <sz val="12"/>
        <color theme="1"/>
        <rFont val="Arial"/>
        <family val="2"/>
      </rPr>
      <t>la puissance électrique totale nécessaire.</t>
    </r>
  </si>
  <si>
    <t>DT4</t>
  </si>
  <si>
    <t>Composants</t>
  </si>
  <si>
    <t>Puissance électrique en kW</t>
  </si>
  <si>
    <t>Centrale hydraulique treuils</t>
  </si>
  <si>
    <t>Treuil rotation bras de grue</t>
  </si>
  <si>
    <t>Treuil déplacement ponton x4</t>
  </si>
  <si>
    <t>Pompe à sédiments de la cuve relais</t>
  </si>
  <si>
    <t>Pompe de jetting sur grille de défense</t>
  </si>
  <si>
    <t>Pompe de jetting fond de cuve</t>
  </si>
  <si>
    <t>Moteurs à balourds de grille de défense</t>
  </si>
  <si>
    <t>Moteur arbre balourdé filtrateur</t>
  </si>
  <si>
    <t>Annexes (éclairage, capteurs…)</t>
  </si>
  <si>
    <t>Total puissance électrique</t>
  </si>
  <si>
    <t>6 x 4 = 24</t>
  </si>
  <si>
    <t>Q2.11</t>
  </si>
  <si>
    <r>
      <t>A l’aide du document technique DT5,</t>
    </r>
    <r>
      <rPr>
        <b/>
        <sz val="12"/>
        <color theme="1"/>
        <rFont val="Arial"/>
        <family val="2"/>
      </rPr>
      <t xml:space="preserve"> calculer</t>
    </r>
    <r>
      <rPr>
        <sz val="12"/>
        <color theme="1"/>
        <rFont val="Arial"/>
        <family val="2"/>
      </rPr>
      <t xml:space="preserve"> le facteur de puissance de l’installation.</t>
    </r>
  </si>
  <si>
    <t>P =</t>
  </si>
  <si>
    <t>S =</t>
  </si>
  <si>
    <t>kVA</t>
  </si>
  <si>
    <t>Q2.12</t>
  </si>
  <si>
    <r>
      <t>Calculer</t>
    </r>
    <r>
      <rPr>
        <sz val="12"/>
        <color theme="1"/>
        <rFont val="Arial"/>
        <family val="2"/>
      </rPr>
      <t xml:space="preserve"> l’énergie électrique produite lors d’un cycle complet.</t>
    </r>
  </si>
  <si>
    <t>T =</t>
  </si>
  <si>
    <t>90 + 6 = 96</t>
  </si>
  <si>
    <t>s</t>
  </si>
  <si>
    <t>DR2</t>
  </si>
  <si>
    <t>DR3</t>
  </si>
  <si>
    <t>kJ</t>
  </si>
  <si>
    <t>Q2.13</t>
  </si>
  <si>
    <t>Q2.14</t>
  </si>
  <si>
    <r>
      <t>Calculer</t>
    </r>
    <r>
      <rPr>
        <sz val="12"/>
        <color theme="1"/>
        <rFont val="Arial"/>
        <family val="2"/>
      </rPr>
      <t xml:space="preserve"> l’énergie électrique produite chaque jour.</t>
    </r>
  </si>
  <si>
    <t>Cycle complet</t>
  </si>
  <si>
    <r>
      <t>Calculer</t>
    </r>
    <r>
      <rPr>
        <sz val="12"/>
        <color theme="1"/>
        <rFont val="Arial"/>
        <family val="2"/>
      </rPr>
      <t xml:space="preserve"> le nombre de cycles par jour que l’on doit réaliser pour pouvoir extraire les 1000 m</t>
    </r>
    <r>
      <rPr>
        <vertAlign val="superscript"/>
        <sz val="12"/>
        <color theme="1"/>
        <rFont val="Arial"/>
        <family val="2"/>
      </rPr>
      <t>3</t>
    </r>
    <r>
      <rPr>
        <sz val="12"/>
        <color theme="1"/>
        <rFont val="Arial"/>
        <family val="2"/>
      </rPr>
      <t xml:space="preserve"> de sédiments.</t>
    </r>
  </si>
  <si>
    <t>Pm = Pu / η =</t>
  </si>
  <si>
    <r>
      <t>m.s</t>
    </r>
    <r>
      <rPr>
        <vertAlign val="superscript"/>
        <sz val="12"/>
        <color rgb="FFFF0000"/>
        <rFont val="Arial"/>
        <family val="2"/>
      </rPr>
      <t>-2</t>
    </r>
  </si>
  <si>
    <r>
      <t>m.min</t>
    </r>
    <r>
      <rPr>
        <vertAlign val="superscript"/>
        <sz val="12"/>
        <color rgb="FFFF0000"/>
        <rFont val="Arial"/>
        <family val="2"/>
      </rPr>
      <t>-1</t>
    </r>
  </si>
  <si>
    <r>
      <t>t.m</t>
    </r>
    <r>
      <rPr>
        <b/>
        <vertAlign val="superscript"/>
        <sz val="14"/>
        <color rgb="FFFF0000"/>
        <rFont val="Arial"/>
        <family val="2"/>
      </rPr>
      <t>-3</t>
    </r>
  </si>
  <si>
    <r>
      <t>m</t>
    </r>
    <r>
      <rPr>
        <vertAlign val="superscript"/>
        <sz val="12"/>
        <color rgb="FFFF0000"/>
        <rFont val="Arial"/>
        <family val="2"/>
      </rPr>
      <t>3</t>
    </r>
    <r>
      <rPr>
        <sz val="12"/>
        <color rgb="FFFF0000"/>
        <rFont val="Arial"/>
        <family val="2"/>
      </rPr>
      <t>.h</t>
    </r>
  </si>
  <si>
    <r>
      <t>W</t>
    </r>
    <r>
      <rPr>
        <vertAlign val="subscript"/>
        <sz val="12"/>
        <color rgb="FFFF0000"/>
        <rFont val="Arial"/>
        <family val="2"/>
      </rPr>
      <t>rec</t>
    </r>
    <r>
      <rPr>
        <sz val="12"/>
        <color rgb="FFFF0000"/>
        <rFont val="Arial"/>
        <family val="2"/>
      </rPr>
      <t xml:space="preserve"> =</t>
    </r>
  </si>
  <si>
    <r>
      <t>P</t>
    </r>
    <r>
      <rPr>
        <vertAlign val="subscript"/>
        <sz val="12"/>
        <color rgb="FFFF0000"/>
        <rFont val="Arial"/>
        <family val="2"/>
      </rPr>
      <t>moy</t>
    </r>
    <r>
      <rPr>
        <sz val="12"/>
        <color rgb="FFFF0000"/>
        <rFont val="Arial"/>
        <family val="2"/>
      </rPr>
      <t xml:space="preserve"> =</t>
    </r>
  </si>
  <si>
    <r>
      <t>m</t>
    </r>
    <r>
      <rPr>
        <vertAlign val="superscript"/>
        <sz val="12"/>
        <color rgb="FFFF0000"/>
        <rFont val="Arial"/>
        <family val="2"/>
      </rPr>
      <t>3</t>
    </r>
  </si>
  <si>
    <r>
      <t xml:space="preserve">L’effort de levage dans </t>
    </r>
    <r>
      <rPr>
        <b/>
        <sz val="12"/>
        <color rgb="FFFF0000"/>
        <rFont val="Arial"/>
        <family val="2"/>
      </rPr>
      <t>l’eau est inferieur</t>
    </r>
    <r>
      <rPr>
        <sz val="12"/>
        <color rgb="FFFF0000"/>
        <rFont val="Arial"/>
        <family val="2"/>
      </rPr>
      <t xml:space="preserve"> car il n’y a pas la </t>
    </r>
    <r>
      <rPr>
        <b/>
        <sz val="12"/>
        <color rgb="FFFF0000"/>
        <rFont val="Arial"/>
        <family val="2"/>
      </rPr>
      <t>poussée d’archimède.</t>
    </r>
  </si>
  <si>
    <t>cycles</t>
  </si>
  <si>
    <t>cycles par heure</t>
  </si>
  <si>
    <t>donc 111 cycles par jour</t>
  </si>
  <si>
    <t>kW.h</t>
  </si>
  <si>
    <t>GW.h</t>
  </si>
  <si>
    <t>Id = 1b</t>
  </si>
  <si>
    <r>
      <t xml:space="preserve">Cycle complet en kWh = </t>
    </r>
    <r>
      <rPr>
        <sz val="10"/>
        <color rgb="FFFF0000"/>
        <rFont val="Arial"/>
        <family val="2"/>
      </rPr>
      <t>13282000/3600 =</t>
    </r>
  </si>
  <si>
    <t>Q2.15</t>
  </si>
  <si>
    <r>
      <t xml:space="preserve">Indiquer </t>
    </r>
    <r>
      <rPr>
        <sz val="12"/>
        <color theme="1"/>
        <rFont val="Arial"/>
        <family val="2"/>
      </rPr>
      <t>la nature des énergies sur chaque liaison et préciser le type de courant sur le document réponse DR4.</t>
    </r>
  </si>
  <si>
    <t>DR4</t>
  </si>
  <si>
    <t>Q2.16</t>
  </si>
  <si>
    <r>
      <t xml:space="preserve">Calculer </t>
    </r>
    <r>
      <rPr>
        <sz val="12"/>
        <color theme="1"/>
        <rFont val="Arial"/>
        <family val="2"/>
      </rPr>
      <t xml:space="preserve">le nombre de batteries </t>
    </r>
    <r>
      <rPr>
        <b/>
        <sz val="12"/>
        <color rgb="FF000000"/>
        <rFont val="Arial"/>
        <family val="2"/>
      </rPr>
      <t>AGM à décharge profonde 12 V 150 Ah EV512A-150 DISCOVER</t>
    </r>
    <r>
      <rPr>
        <sz val="12"/>
        <color theme="1"/>
        <rFont val="Arial"/>
        <family val="2"/>
      </rPr>
      <t xml:space="preserve"> nécessaires </t>
    </r>
  </si>
  <si>
    <t>pour stocker cette énergie.</t>
  </si>
  <si>
    <r>
      <t>W</t>
    </r>
    <r>
      <rPr>
        <b/>
        <vertAlign val="subscript"/>
        <sz val="14"/>
        <color rgb="FFFF0000"/>
        <rFont val="Arial"/>
        <family val="2"/>
      </rPr>
      <t>rec</t>
    </r>
    <r>
      <rPr>
        <b/>
        <sz val="14"/>
        <color rgb="FFFF0000"/>
        <rFont val="Arial"/>
        <family val="2"/>
      </rPr>
      <t xml:space="preserve"> = P</t>
    </r>
    <r>
      <rPr>
        <b/>
        <vertAlign val="subscript"/>
        <sz val="14"/>
        <color rgb="FFFF0000"/>
        <rFont val="Arial"/>
        <family val="2"/>
      </rPr>
      <t>moy</t>
    </r>
    <r>
      <rPr>
        <b/>
        <sz val="14"/>
        <color rgb="FFFF0000"/>
        <rFont val="Arial"/>
        <family val="2"/>
      </rPr>
      <t xml:space="preserve"> * T * η =</t>
    </r>
  </si>
  <si>
    <r>
      <t>W</t>
    </r>
    <r>
      <rPr>
        <b/>
        <vertAlign val="subscript"/>
        <sz val="14"/>
        <color rgb="FFFF0000"/>
        <rFont val="Arial"/>
        <family val="2"/>
      </rPr>
      <t>pro</t>
    </r>
    <r>
      <rPr>
        <b/>
        <sz val="14"/>
        <color rgb="FFFF0000"/>
        <rFont val="Arial"/>
        <family val="2"/>
      </rPr>
      <t xml:space="preserve"> = W</t>
    </r>
    <r>
      <rPr>
        <b/>
        <vertAlign val="subscript"/>
        <sz val="14"/>
        <color rgb="FFFF0000"/>
        <rFont val="Arial"/>
        <family val="2"/>
      </rPr>
      <t>rec</t>
    </r>
    <r>
      <rPr>
        <b/>
        <sz val="14"/>
        <color rgb="FFFF0000"/>
        <rFont val="Arial"/>
        <family val="2"/>
      </rPr>
      <t xml:space="preserve"> * N</t>
    </r>
    <r>
      <rPr>
        <b/>
        <vertAlign val="subscript"/>
        <sz val="14"/>
        <color rgb="FFFF0000"/>
        <rFont val="Arial"/>
        <family val="2"/>
      </rPr>
      <t>rot</t>
    </r>
    <r>
      <rPr>
        <b/>
        <sz val="14"/>
        <color rgb="FFFF0000"/>
        <rFont val="Arial"/>
        <family val="2"/>
      </rPr>
      <t xml:space="preserve"> = </t>
    </r>
  </si>
  <si>
    <r>
      <t>N</t>
    </r>
    <r>
      <rPr>
        <vertAlign val="subscript"/>
        <sz val="12"/>
        <color rgb="FFFF0000"/>
        <rFont val="Arial"/>
        <family val="2"/>
      </rPr>
      <t>rot</t>
    </r>
    <r>
      <rPr>
        <sz val="12"/>
        <color rgb="FFFF0000"/>
        <rFont val="Arial"/>
        <family val="2"/>
      </rPr>
      <t xml:space="preserve"> =</t>
    </r>
  </si>
  <si>
    <r>
      <t>Volume min à extraire : V</t>
    </r>
    <r>
      <rPr>
        <vertAlign val="subscript"/>
        <sz val="12"/>
        <color rgb="FFFF0000"/>
        <rFont val="Arial"/>
        <family val="2"/>
      </rPr>
      <t>ext</t>
    </r>
    <r>
      <rPr>
        <sz val="12"/>
        <color rgb="FFFF0000"/>
        <rFont val="Arial"/>
        <family val="2"/>
      </rPr>
      <t xml:space="preserve"> =</t>
    </r>
  </si>
  <si>
    <r>
      <t>Volume extrait en 1h avec pertes : V</t>
    </r>
    <r>
      <rPr>
        <vertAlign val="subscript"/>
        <sz val="12"/>
        <color rgb="FFFF0000"/>
        <rFont val="Arial"/>
        <family val="2"/>
      </rPr>
      <t>ap</t>
    </r>
    <r>
      <rPr>
        <sz val="12"/>
        <color rgb="FFFF0000"/>
        <rFont val="Arial"/>
        <family val="2"/>
      </rPr>
      <t xml:space="preserve"> =</t>
    </r>
  </si>
  <si>
    <r>
      <t>f</t>
    </r>
    <r>
      <rPr>
        <b/>
        <vertAlign val="subscript"/>
        <sz val="14"/>
        <color rgb="FFFF0000"/>
        <rFont val="Arial"/>
        <family val="2"/>
      </rPr>
      <t>p</t>
    </r>
    <r>
      <rPr>
        <b/>
        <sz val="14"/>
        <color rgb="FFFF0000"/>
        <rFont val="Arial"/>
        <family val="2"/>
      </rPr>
      <t xml:space="preserve"> = P / S =</t>
    </r>
  </si>
  <si>
    <r>
      <t>Nb de cycles en 1h : N</t>
    </r>
    <r>
      <rPr>
        <vertAlign val="subscript"/>
        <sz val="12"/>
        <color rgb="FFFF0000"/>
        <rFont val="Arial"/>
        <family val="2"/>
      </rPr>
      <t>R</t>
    </r>
    <r>
      <rPr>
        <sz val="12"/>
        <color rgb="FFFF0000"/>
        <rFont val="Arial"/>
        <family val="2"/>
      </rPr>
      <t xml:space="preserve"> =</t>
    </r>
  </si>
  <si>
    <r>
      <t>N</t>
    </r>
    <r>
      <rPr>
        <b/>
        <vertAlign val="subscript"/>
        <sz val="14"/>
        <color rgb="FFFF0000"/>
        <rFont val="Arial"/>
        <family val="2"/>
      </rPr>
      <t>rot</t>
    </r>
    <r>
      <rPr>
        <b/>
        <sz val="14"/>
        <color rgb="FFFF0000"/>
        <rFont val="Arial"/>
        <family val="2"/>
      </rPr>
      <t xml:space="preserve"> = V</t>
    </r>
    <r>
      <rPr>
        <b/>
        <vertAlign val="subscript"/>
        <sz val="14"/>
        <color rgb="FFFF0000"/>
        <rFont val="Arial"/>
        <family val="2"/>
      </rPr>
      <t>ext</t>
    </r>
    <r>
      <rPr>
        <b/>
        <sz val="14"/>
        <color rgb="FFFF0000"/>
        <rFont val="Arial"/>
        <family val="2"/>
      </rPr>
      <t xml:space="preserve"> / (V</t>
    </r>
    <r>
      <rPr>
        <b/>
        <vertAlign val="subscript"/>
        <sz val="14"/>
        <color rgb="FFFF0000"/>
        <rFont val="Arial"/>
        <family val="2"/>
      </rPr>
      <t>ap</t>
    </r>
    <r>
      <rPr>
        <b/>
        <sz val="14"/>
        <color rgb="FFFF0000"/>
        <rFont val="Arial"/>
        <family val="2"/>
      </rPr>
      <t xml:space="preserve"> / N</t>
    </r>
    <r>
      <rPr>
        <b/>
        <vertAlign val="subscript"/>
        <sz val="14"/>
        <color rgb="FFFF0000"/>
        <rFont val="Arial"/>
        <family val="2"/>
      </rPr>
      <t>R</t>
    </r>
    <r>
      <rPr>
        <b/>
        <sz val="14"/>
        <color rgb="FFFF0000"/>
        <rFont val="Arial"/>
        <family val="2"/>
      </rPr>
      <t xml:space="preserve">) =   </t>
    </r>
  </si>
  <si>
    <r>
      <t>W</t>
    </r>
    <r>
      <rPr>
        <b/>
        <vertAlign val="subscript"/>
        <sz val="14"/>
        <color rgb="FFFF0000"/>
        <rFont val="Arial"/>
        <family val="2"/>
      </rPr>
      <t>rec</t>
    </r>
    <r>
      <rPr>
        <b/>
        <sz val="14"/>
        <color rgb="FFFF0000"/>
        <rFont val="Arial"/>
        <family val="2"/>
      </rPr>
      <t xml:space="preserve"> =</t>
    </r>
  </si>
  <si>
    <t>Q2,12</t>
  </si>
  <si>
    <t>Energie stockée dans une batterie : Wbat =</t>
  </si>
  <si>
    <t>W.h</t>
  </si>
  <si>
    <t>Wpro =</t>
  </si>
  <si>
    <t>Nbat = Wsto / Wbat =</t>
  </si>
  <si>
    <r>
      <t xml:space="preserve">Energie à stocker : Wsto = Wpro * </t>
    </r>
    <r>
      <rPr>
        <sz val="12"/>
        <color rgb="FFFF0000"/>
        <rFont val="Calibri"/>
        <family val="2"/>
      </rPr>
      <t>η</t>
    </r>
    <r>
      <rPr>
        <sz val="10.199999999999999"/>
        <color rgb="FFFF0000"/>
        <rFont val="Arial"/>
        <family val="2"/>
      </rPr>
      <t xml:space="preserve"> =</t>
    </r>
  </si>
  <si>
    <t>soit 43 batteries</t>
  </si>
  <si>
    <t>Q2.17</t>
  </si>
  <si>
    <r>
      <t xml:space="preserve">Dessiner </t>
    </r>
    <r>
      <rPr>
        <sz val="12"/>
        <color theme="1"/>
        <rFont val="Arial"/>
        <family val="2"/>
      </rPr>
      <t>un schéma pour montrer comment sont branchées les batteries pour alimenter un appareil en 24 V.</t>
    </r>
  </si>
  <si>
    <t>On prendra 44 batteries que l'on branchera en 22 paquets en parallèle avec chaque paquet</t>
  </si>
  <si>
    <t xml:space="preserve"> comprenant  2 batteries en serie.</t>
  </si>
  <si>
    <t>Q2.18</t>
  </si>
  <si>
    <t xml:space="preserve"> liquide (eau).</t>
  </si>
  <si>
    <r>
      <t xml:space="preserve">Calculer </t>
    </r>
    <r>
      <rPr>
        <sz val="12"/>
        <color theme="1"/>
        <rFont val="Arial"/>
        <family val="2"/>
      </rPr>
      <t>la masse volumique de l’ensemble des sédiments. On prendra en considération la partie solide et la partie</t>
    </r>
  </si>
  <si>
    <r>
      <t>ρ</t>
    </r>
    <r>
      <rPr>
        <b/>
        <vertAlign val="subscript"/>
        <sz val="14"/>
        <color rgb="FFFF0000"/>
        <rFont val="Arial"/>
        <family val="2"/>
      </rPr>
      <t>sed</t>
    </r>
    <r>
      <rPr>
        <b/>
        <sz val="14"/>
        <color rgb="FFFF0000"/>
        <rFont val="Arial"/>
        <family val="2"/>
      </rPr>
      <t xml:space="preserve"> = 0,57*(0,79*ρ</t>
    </r>
    <r>
      <rPr>
        <b/>
        <vertAlign val="subscript"/>
        <sz val="14"/>
        <color rgb="FFFF0000"/>
        <rFont val="Arial"/>
        <family val="2"/>
      </rPr>
      <t>q</t>
    </r>
    <r>
      <rPr>
        <b/>
        <sz val="14"/>
        <color rgb="FFFF0000"/>
        <rFont val="Arial"/>
        <family val="2"/>
      </rPr>
      <t>+0,16*ρ</t>
    </r>
    <r>
      <rPr>
        <b/>
        <vertAlign val="subscript"/>
        <sz val="14"/>
        <color rgb="FFFF0000"/>
        <rFont val="Arial"/>
        <family val="2"/>
      </rPr>
      <t>a</t>
    </r>
    <r>
      <rPr>
        <b/>
        <sz val="14"/>
        <color rgb="FFFF0000"/>
        <rFont val="Arial"/>
        <family val="2"/>
      </rPr>
      <t>+0,05*ρ</t>
    </r>
    <r>
      <rPr>
        <b/>
        <vertAlign val="subscript"/>
        <sz val="14"/>
        <color rgb="FFFF0000"/>
        <rFont val="Arial"/>
        <family val="2"/>
      </rPr>
      <t>s</t>
    </r>
    <r>
      <rPr>
        <b/>
        <sz val="14"/>
        <color rgb="FFFF0000"/>
        <rFont val="Arial"/>
        <family val="2"/>
      </rPr>
      <t>)+0,43ρ</t>
    </r>
    <r>
      <rPr>
        <b/>
        <vertAlign val="subscript"/>
        <sz val="14"/>
        <color rgb="FFFF0000"/>
        <rFont val="Arial"/>
        <family val="2"/>
      </rPr>
      <t>e</t>
    </r>
    <r>
      <rPr>
        <b/>
        <sz val="14"/>
        <color rgb="FFFF0000"/>
        <rFont val="Arial"/>
        <family val="2"/>
      </rPr>
      <t xml:space="preserve"> =</t>
    </r>
  </si>
  <si>
    <r>
      <t>kg.m</t>
    </r>
    <r>
      <rPr>
        <b/>
        <vertAlign val="superscript"/>
        <sz val="14"/>
        <color rgb="FFFF0000"/>
        <rFont val="Arial"/>
        <family val="2"/>
      </rPr>
      <t>3</t>
    </r>
  </si>
  <si>
    <r>
      <t>ρ</t>
    </r>
    <r>
      <rPr>
        <vertAlign val="subscript"/>
        <sz val="12"/>
        <color rgb="FFFF0000"/>
        <rFont val="Arial"/>
        <family val="2"/>
      </rPr>
      <t xml:space="preserve">q </t>
    </r>
    <r>
      <rPr>
        <sz val="12"/>
        <color rgb="FFFF0000"/>
        <rFont val="Arial"/>
        <family val="2"/>
      </rPr>
      <t>=</t>
    </r>
  </si>
  <si>
    <r>
      <t>kg.m</t>
    </r>
    <r>
      <rPr>
        <vertAlign val="superscript"/>
        <sz val="12"/>
        <color rgb="FFFF0000"/>
        <rFont val="Arial"/>
        <family val="2"/>
      </rPr>
      <t>3</t>
    </r>
  </si>
  <si>
    <r>
      <t>ρ</t>
    </r>
    <r>
      <rPr>
        <vertAlign val="subscript"/>
        <sz val="12"/>
        <color rgb="FFFF0000"/>
        <rFont val="Arial"/>
        <family val="2"/>
      </rPr>
      <t>a</t>
    </r>
    <r>
      <rPr>
        <sz val="12"/>
        <color rgb="FFFF0000"/>
        <rFont val="Arial"/>
        <family val="2"/>
      </rPr>
      <t xml:space="preserve"> =</t>
    </r>
  </si>
  <si>
    <r>
      <t>ρ</t>
    </r>
    <r>
      <rPr>
        <vertAlign val="subscript"/>
        <sz val="12"/>
        <color rgb="FFFF0000"/>
        <rFont val="Arial"/>
        <family val="2"/>
      </rPr>
      <t>s</t>
    </r>
    <r>
      <rPr>
        <sz val="12"/>
        <color rgb="FFFF0000"/>
        <rFont val="Arial"/>
        <family val="2"/>
      </rPr>
      <t xml:space="preserve"> =</t>
    </r>
  </si>
  <si>
    <t>Q2.19</t>
  </si>
  <si>
    <r>
      <t xml:space="preserve">Donner </t>
    </r>
    <r>
      <rPr>
        <sz val="12"/>
        <color theme="1"/>
        <rFont val="Arial"/>
        <family val="2"/>
      </rPr>
      <t>le temps d’extraction effectif.</t>
    </r>
  </si>
  <si>
    <t>h</t>
  </si>
  <si>
    <t>Q2.20</t>
  </si>
  <si>
    <r>
      <t xml:space="preserve">Calculer </t>
    </r>
    <r>
      <rPr>
        <sz val="12"/>
        <color theme="1"/>
        <rFont val="Arial"/>
        <family val="2"/>
      </rPr>
      <t>le débit d’extraction en m</t>
    </r>
    <r>
      <rPr>
        <vertAlign val="superscript"/>
        <sz val="12"/>
        <color theme="1"/>
        <rFont val="Arial"/>
        <family val="2"/>
      </rPr>
      <t>3</t>
    </r>
    <r>
      <rPr>
        <sz val="12"/>
        <color theme="1"/>
        <rFont val="Arial"/>
        <family val="2"/>
      </rPr>
      <t>.s</t>
    </r>
    <r>
      <rPr>
        <vertAlign val="superscript"/>
        <sz val="12"/>
        <color theme="1"/>
        <rFont val="Arial"/>
        <family val="2"/>
      </rPr>
      <t>-1</t>
    </r>
    <r>
      <rPr>
        <sz val="12"/>
        <color theme="1"/>
        <rFont val="Arial"/>
        <family val="2"/>
      </rPr>
      <t xml:space="preserve"> de sédiments humides.</t>
    </r>
  </si>
  <si>
    <r>
      <t>T</t>
    </r>
    <r>
      <rPr>
        <b/>
        <vertAlign val="subscript"/>
        <sz val="14"/>
        <color rgb="FFFF0000"/>
        <rFont val="Arial"/>
        <family val="2"/>
      </rPr>
      <t>traeff</t>
    </r>
    <r>
      <rPr>
        <b/>
        <sz val="14"/>
        <color rgb="FFFF0000"/>
        <rFont val="Arial"/>
        <family val="2"/>
      </rPr>
      <t xml:space="preserve"> = T</t>
    </r>
    <r>
      <rPr>
        <b/>
        <vertAlign val="subscript"/>
        <sz val="14"/>
        <color rgb="FFFF0000"/>
        <rFont val="Arial"/>
        <family val="2"/>
      </rPr>
      <t>tra</t>
    </r>
    <r>
      <rPr>
        <b/>
        <sz val="14"/>
        <color rgb="FFFF0000"/>
        <rFont val="Arial"/>
        <family val="2"/>
      </rPr>
      <t xml:space="preserve"> * η =</t>
    </r>
  </si>
  <si>
    <r>
      <t>T</t>
    </r>
    <r>
      <rPr>
        <vertAlign val="subscript"/>
        <sz val="12"/>
        <color rgb="FFFF0000"/>
        <rFont val="Arial"/>
        <family val="2"/>
      </rPr>
      <t>tra</t>
    </r>
    <r>
      <rPr>
        <sz val="12"/>
        <color rgb="FFFF0000"/>
        <rFont val="Arial"/>
        <family val="2"/>
      </rPr>
      <t xml:space="preserve"> = </t>
    </r>
  </si>
  <si>
    <r>
      <t>T</t>
    </r>
    <r>
      <rPr>
        <vertAlign val="subscript"/>
        <sz val="12"/>
        <color rgb="FFFF0000"/>
        <rFont val="Arial"/>
        <family val="2"/>
      </rPr>
      <t>traeff</t>
    </r>
    <r>
      <rPr>
        <sz val="12"/>
        <color rgb="FFFF0000"/>
        <rFont val="Arial"/>
        <family val="2"/>
      </rPr>
      <t xml:space="preserve"> =</t>
    </r>
  </si>
  <si>
    <r>
      <t>m</t>
    </r>
    <r>
      <rPr>
        <b/>
        <vertAlign val="superscript"/>
        <sz val="14"/>
        <color rgb="FFFF0000"/>
        <rFont val="Arial"/>
        <family val="2"/>
      </rPr>
      <t>3</t>
    </r>
    <r>
      <rPr>
        <b/>
        <sz val="14"/>
        <color rgb="FFFF0000"/>
        <rFont val="Arial"/>
        <family val="2"/>
      </rPr>
      <t>.s</t>
    </r>
    <r>
      <rPr>
        <b/>
        <vertAlign val="superscript"/>
        <sz val="14"/>
        <color rgb="FFFF0000"/>
        <rFont val="Arial"/>
        <family val="2"/>
      </rPr>
      <t>-1</t>
    </r>
  </si>
  <si>
    <t>Q2.21</t>
  </si>
  <si>
    <r>
      <t xml:space="preserve">Calculer </t>
    </r>
    <r>
      <rPr>
        <sz val="12"/>
        <color theme="1"/>
        <rFont val="Arial"/>
        <family val="2"/>
      </rPr>
      <t>le débit du mélange eau sédiments aspiré par le robot.</t>
    </r>
  </si>
  <si>
    <r>
      <t>m</t>
    </r>
    <r>
      <rPr>
        <vertAlign val="superscript"/>
        <sz val="12"/>
        <color rgb="FFFF0000"/>
        <rFont val="Arial"/>
        <family val="2"/>
      </rPr>
      <t>3</t>
    </r>
    <r>
      <rPr>
        <sz val="12"/>
        <color rgb="FFFF0000"/>
        <rFont val="Arial"/>
        <family val="2"/>
      </rPr>
      <t>.s</t>
    </r>
    <r>
      <rPr>
        <vertAlign val="superscript"/>
        <sz val="12"/>
        <color rgb="FFFF0000"/>
        <rFont val="Arial"/>
        <family val="2"/>
      </rPr>
      <t>-1</t>
    </r>
  </si>
  <si>
    <t>Q2.22</t>
  </si>
  <si>
    <r>
      <t>En déduire</t>
    </r>
    <r>
      <rPr>
        <sz val="12"/>
        <color theme="1"/>
        <rFont val="Arial"/>
        <family val="2"/>
      </rPr>
      <t xml:space="preserve"> la vitesse d’écoulement en m.s</t>
    </r>
    <r>
      <rPr>
        <vertAlign val="superscript"/>
        <sz val="12"/>
        <color theme="1"/>
        <rFont val="Arial"/>
        <family val="2"/>
      </rPr>
      <t>-1</t>
    </r>
    <r>
      <rPr>
        <sz val="12"/>
        <color theme="1"/>
        <rFont val="Arial"/>
        <family val="2"/>
      </rPr>
      <t>, pour un tuyau de diamètre 250 mm.</t>
    </r>
  </si>
  <si>
    <r>
      <t>Q</t>
    </r>
    <r>
      <rPr>
        <b/>
        <vertAlign val="subscript"/>
        <sz val="14"/>
        <color rgb="FFFF0000"/>
        <rFont val="Arial"/>
        <family val="2"/>
      </rPr>
      <t>ext</t>
    </r>
    <r>
      <rPr>
        <b/>
        <sz val="14"/>
        <color rgb="FFFF0000"/>
        <rFont val="Arial"/>
        <family val="2"/>
      </rPr>
      <t xml:space="preserve"> = V</t>
    </r>
    <r>
      <rPr>
        <b/>
        <vertAlign val="subscript"/>
        <sz val="14"/>
        <color rgb="FFFF0000"/>
        <rFont val="Arial"/>
        <family val="2"/>
      </rPr>
      <t>ext</t>
    </r>
    <r>
      <rPr>
        <b/>
        <sz val="14"/>
        <color rgb="FFFF0000"/>
        <rFont val="Arial"/>
        <family val="2"/>
      </rPr>
      <t xml:space="preserve"> / T</t>
    </r>
    <r>
      <rPr>
        <b/>
        <vertAlign val="subscript"/>
        <sz val="14"/>
        <color rgb="FFFF0000"/>
        <rFont val="Arial"/>
        <family val="2"/>
      </rPr>
      <t>traeff</t>
    </r>
    <r>
      <rPr>
        <b/>
        <sz val="14"/>
        <color rgb="FFFF0000"/>
        <rFont val="Arial"/>
        <family val="2"/>
      </rPr>
      <t xml:space="preserve"> </t>
    </r>
  </si>
  <si>
    <r>
      <t>Q</t>
    </r>
    <r>
      <rPr>
        <b/>
        <vertAlign val="subscript"/>
        <sz val="14"/>
        <color rgb="FFFF0000"/>
        <rFont val="Arial"/>
        <family val="2"/>
      </rPr>
      <t>mél</t>
    </r>
    <r>
      <rPr>
        <b/>
        <sz val="14"/>
        <color rgb="FFFF0000"/>
        <rFont val="Arial"/>
        <family val="2"/>
      </rPr>
      <t xml:space="preserve"> = Q</t>
    </r>
    <r>
      <rPr>
        <b/>
        <vertAlign val="subscript"/>
        <sz val="14"/>
        <color rgb="FFFF0000"/>
        <rFont val="Arial"/>
        <family val="2"/>
      </rPr>
      <t>ext</t>
    </r>
    <r>
      <rPr>
        <b/>
        <sz val="14"/>
        <color rgb="FFFF0000"/>
        <rFont val="Arial"/>
        <family val="2"/>
      </rPr>
      <t xml:space="preserve"> / C</t>
    </r>
    <r>
      <rPr>
        <b/>
        <vertAlign val="subscript"/>
        <sz val="14"/>
        <color rgb="FFFF0000"/>
        <rFont val="Arial"/>
        <family val="2"/>
      </rPr>
      <t>v</t>
    </r>
    <r>
      <rPr>
        <b/>
        <sz val="14"/>
        <color rgb="FFFF0000"/>
        <rFont val="Arial"/>
        <family val="2"/>
      </rPr>
      <t xml:space="preserve"> =</t>
    </r>
  </si>
  <si>
    <r>
      <t>Q</t>
    </r>
    <r>
      <rPr>
        <vertAlign val="subscript"/>
        <sz val="12"/>
        <color rgb="FFFF0000"/>
        <rFont val="Arial"/>
        <family val="2"/>
      </rPr>
      <t>ext</t>
    </r>
    <r>
      <rPr>
        <sz val="12"/>
        <color rgb="FFFF0000"/>
        <rFont val="Arial"/>
        <family val="2"/>
      </rPr>
      <t xml:space="preserve"> = </t>
    </r>
  </si>
  <si>
    <r>
      <t>Concentration volumique : C</t>
    </r>
    <r>
      <rPr>
        <vertAlign val="subscript"/>
        <sz val="12"/>
        <color rgb="FFFF0000"/>
        <rFont val="Arial"/>
        <family val="2"/>
      </rPr>
      <t>v</t>
    </r>
    <r>
      <rPr>
        <sz val="12"/>
        <color rgb="FFFF0000"/>
        <rFont val="Arial"/>
        <family val="2"/>
      </rPr>
      <t xml:space="preserve"> =</t>
    </r>
  </si>
  <si>
    <r>
      <t>v</t>
    </r>
    <r>
      <rPr>
        <b/>
        <vertAlign val="subscript"/>
        <sz val="14"/>
        <color rgb="FFFF0000"/>
        <rFont val="Arial"/>
        <family val="2"/>
      </rPr>
      <t>écoul</t>
    </r>
    <r>
      <rPr>
        <b/>
        <sz val="14"/>
        <color rgb="FFFF0000"/>
        <rFont val="Arial"/>
        <family val="2"/>
      </rPr>
      <t xml:space="preserve"> = Q</t>
    </r>
    <r>
      <rPr>
        <b/>
        <vertAlign val="subscript"/>
        <sz val="14"/>
        <color rgb="FFFF0000"/>
        <rFont val="Arial"/>
        <family val="2"/>
      </rPr>
      <t>mél</t>
    </r>
    <r>
      <rPr>
        <b/>
        <sz val="14"/>
        <color rgb="FFFF0000"/>
        <rFont val="Arial"/>
        <family val="2"/>
      </rPr>
      <t xml:space="preserve"> / S</t>
    </r>
    <r>
      <rPr>
        <b/>
        <vertAlign val="subscript"/>
        <sz val="14"/>
        <color rgb="FFFF0000"/>
        <rFont val="Arial"/>
        <family val="2"/>
      </rPr>
      <t>tuy</t>
    </r>
    <r>
      <rPr>
        <b/>
        <sz val="14"/>
        <color rgb="FFFF0000"/>
        <rFont val="Arial"/>
        <family val="2"/>
      </rPr>
      <t xml:space="preserve"> </t>
    </r>
  </si>
  <si>
    <r>
      <t>Q</t>
    </r>
    <r>
      <rPr>
        <vertAlign val="subscript"/>
        <sz val="12"/>
        <color rgb="FFFF0000"/>
        <rFont val="Arial"/>
        <family val="2"/>
      </rPr>
      <t>mél</t>
    </r>
    <r>
      <rPr>
        <sz val="12"/>
        <color rgb="FFFF0000"/>
        <rFont val="Arial"/>
        <family val="2"/>
      </rPr>
      <t xml:space="preserve"> =</t>
    </r>
  </si>
  <si>
    <r>
      <t>S</t>
    </r>
    <r>
      <rPr>
        <vertAlign val="subscript"/>
        <sz val="12"/>
        <color rgb="FFFF0000"/>
        <rFont val="Arial"/>
        <family val="2"/>
      </rPr>
      <t>tuy</t>
    </r>
    <r>
      <rPr>
        <sz val="12"/>
        <color rgb="FFFF0000"/>
        <rFont val="Arial"/>
        <family val="2"/>
      </rPr>
      <t xml:space="preserve"> = </t>
    </r>
  </si>
  <si>
    <t>mm</t>
  </si>
  <si>
    <r>
      <t>m</t>
    </r>
    <r>
      <rPr>
        <b/>
        <sz val="14"/>
        <color rgb="FFFF0000"/>
        <rFont val="Arial"/>
        <family val="2"/>
      </rPr>
      <t>.s</t>
    </r>
    <r>
      <rPr>
        <b/>
        <vertAlign val="superscript"/>
        <sz val="14"/>
        <color rgb="FFFF0000"/>
        <rFont val="Arial"/>
        <family val="2"/>
      </rPr>
      <t>-1</t>
    </r>
  </si>
  <si>
    <r>
      <t>m</t>
    </r>
    <r>
      <rPr>
        <vertAlign val="superscript"/>
        <sz val="12"/>
        <color rgb="FFFF0000"/>
        <rFont val="Arial"/>
        <family val="2"/>
      </rPr>
      <t>2</t>
    </r>
  </si>
  <si>
    <r>
      <rPr>
        <sz val="12"/>
        <color rgb="FFFF0000"/>
        <rFont val="Calibri"/>
        <family val="2"/>
      </rPr>
      <t>Ø</t>
    </r>
    <r>
      <rPr>
        <vertAlign val="subscript"/>
        <sz val="10.199999999999999"/>
        <color rgb="FFFF0000"/>
        <rFont val="Arial"/>
        <family val="2"/>
      </rPr>
      <t>tuy</t>
    </r>
    <r>
      <rPr>
        <sz val="10.199999999999999"/>
        <color rgb="FFFF0000"/>
        <rFont val="Arial"/>
        <family val="2"/>
      </rPr>
      <t xml:space="preserve"> =</t>
    </r>
  </si>
  <si>
    <t>Q2.23</t>
  </si>
  <si>
    <r>
      <t>Calculer</t>
    </r>
    <r>
      <rPr>
        <sz val="12"/>
        <color theme="1"/>
        <rFont val="Arial"/>
        <family val="2"/>
      </rPr>
      <t xml:space="preserve"> la pression de pesanteur à 70 m de profondeur.</t>
    </r>
  </si>
  <si>
    <r>
      <t>ρ</t>
    </r>
    <r>
      <rPr>
        <vertAlign val="subscript"/>
        <sz val="12"/>
        <color rgb="FFFF0000"/>
        <rFont val="Arial"/>
        <family val="2"/>
      </rPr>
      <t xml:space="preserve">mel </t>
    </r>
    <r>
      <rPr>
        <sz val="12"/>
        <color rgb="FFFF0000"/>
        <rFont val="Arial"/>
        <family val="2"/>
      </rPr>
      <t>= 0,17 * ρ</t>
    </r>
    <r>
      <rPr>
        <vertAlign val="subscript"/>
        <sz val="12"/>
        <color rgb="FFFF0000"/>
        <rFont val="Arial"/>
        <family val="2"/>
      </rPr>
      <t>sed</t>
    </r>
    <r>
      <rPr>
        <sz val="12"/>
        <color rgb="FFFF0000"/>
        <rFont val="Arial"/>
        <family val="2"/>
      </rPr>
      <t xml:space="preserve"> + 0,83 ρ</t>
    </r>
    <r>
      <rPr>
        <vertAlign val="subscript"/>
        <sz val="12"/>
        <color rgb="FFFF0000"/>
        <rFont val="Arial"/>
        <family val="2"/>
      </rPr>
      <t>eau</t>
    </r>
    <r>
      <rPr>
        <sz val="12"/>
        <color rgb="FFFF0000"/>
        <rFont val="Arial"/>
        <family val="2"/>
      </rPr>
      <t xml:space="preserve"> =</t>
    </r>
    <r>
      <rPr>
        <vertAlign val="subscript"/>
        <sz val="12"/>
        <color rgb="FFFF0000"/>
        <rFont val="Arial"/>
        <family val="2"/>
      </rPr>
      <t xml:space="preserve"> </t>
    </r>
  </si>
  <si>
    <r>
      <t>ρ</t>
    </r>
    <r>
      <rPr>
        <vertAlign val="subscript"/>
        <sz val="12"/>
        <color rgb="FFFF0000"/>
        <rFont val="Arial"/>
        <family val="2"/>
      </rPr>
      <t>sed</t>
    </r>
    <r>
      <rPr>
        <sz val="12"/>
        <color rgb="FFFF0000"/>
        <rFont val="Arial"/>
        <family val="2"/>
      </rPr>
      <t xml:space="preserve"> =</t>
    </r>
    <r>
      <rPr>
        <vertAlign val="subscript"/>
        <sz val="12"/>
        <color rgb="FFFF0000"/>
        <rFont val="Arial"/>
        <family val="2"/>
      </rPr>
      <t xml:space="preserve"> </t>
    </r>
  </si>
  <si>
    <r>
      <t>ρ</t>
    </r>
    <r>
      <rPr>
        <vertAlign val="subscript"/>
        <sz val="12"/>
        <color rgb="FFFF0000"/>
        <rFont val="Arial"/>
        <family val="2"/>
      </rPr>
      <t>eau</t>
    </r>
    <r>
      <rPr>
        <sz val="12"/>
        <color rgb="FFFF0000"/>
        <rFont val="Arial"/>
        <family val="2"/>
      </rPr>
      <t xml:space="preserve"> =</t>
    </r>
    <r>
      <rPr>
        <vertAlign val="subscript"/>
        <sz val="12"/>
        <color rgb="FFFF0000"/>
        <rFont val="Arial"/>
        <family val="2"/>
      </rPr>
      <t xml:space="preserve"> </t>
    </r>
  </si>
  <si>
    <r>
      <t>ρ</t>
    </r>
    <r>
      <rPr>
        <vertAlign val="subscript"/>
        <sz val="12"/>
        <color rgb="FFFF0000"/>
        <rFont val="Arial"/>
        <family val="2"/>
      </rPr>
      <t>eau</t>
    </r>
    <r>
      <rPr>
        <sz val="12"/>
        <color rgb="FFFF0000"/>
        <rFont val="Arial"/>
        <family val="2"/>
      </rPr>
      <t xml:space="preserve"> =</t>
    </r>
  </si>
  <si>
    <t>m</t>
  </si>
  <si>
    <t>H =</t>
  </si>
  <si>
    <t>kPa</t>
  </si>
  <si>
    <r>
      <t>p</t>
    </r>
    <r>
      <rPr>
        <b/>
        <vertAlign val="subscript"/>
        <sz val="14"/>
        <color rgb="FFFF0000"/>
        <rFont val="Arial"/>
        <family val="2"/>
      </rPr>
      <t>pes</t>
    </r>
    <r>
      <rPr>
        <b/>
        <sz val="14"/>
        <color rgb="FFFF0000"/>
        <rFont val="Arial"/>
        <family val="2"/>
      </rPr>
      <t xml:space="preserve"> = F / S = m * g / S = ρ</t>
    </r>
    <r>
      <rPr>
        <b/>
        <vertAlign val="subscript"/>
        <sz val="14"/>
        <color rgb="FFFF0000"/>
        <rFont val="Arial"/>
        <family val="2"/>
      </rPr>
      <t>mel</t>
    </r>
    <r>
      <rPr>
        <b/>
        <sz val="14"/>
        <color rgb="FFFF0000"/>
        <rFont val="Arial"/>
        <family val="2"/>
      </rPr>
      <t xml:space="preserve"> * H * g =    </t>
    </r>
  </si>
  <si>
    <r>
      <t>p</t>
    </r>
    <r>
      <rPr>
        <b/>
        <vertAlign val="subscript"/>
        <sz val="14"/>
        <color rgb="FFFF0000"/>
        <rFont val="Arial"/>
        <family val="2"/>
      </rPr>
      <t>pes</t>
    </r>
    <r>
      <rPr>
        <b/>
        <sz val="14"/>
        <color rgb="FFFF0000"/>
        <rFont val="Arial"/>
        <family val="2"/>
      </rPr>
      <t xml:space="preserve"> </t>
    </r>
    <r>
      <rPr>
        <b/>
        <sz val="14"/>
        <color rgb="FFFF0000"/>
        <rFont val="Arial"/>
        <family val="2"/>
      </rPr>
      <t xml:space="preserve">=    </t>
    </r>
  </si>
  <si>
    <t>bars</t>
  </si>
  <si>
    <t>Q2.24</t>
  </si>
  <si>
    <r>
      <t>Calculer</t>
    </r>
    <r>
      <rPr>
        <sz val="12"/>
        <color theme="1"/>
        <rFont val="Arial"/>
        <family val="2"/>
      </rPr>
      <t xml:space="preserve"> la puissance hydraulique de pompage requise en fonction des diamètres du tuyau et compléter le tableau</t>
    </r>
  </si>
  <si>
    <t xml:space="preserve"> sur le document réponse DR5.</t>
  </si>
  <si>
    <t>(Une chute de pression de 6,18 bars)</t>
  </si>
  <si>
    <t>D 200 mm</t>
  </si>
  <si>
    <t>D 250 mm</t>
  </si>
  <si>
    <t>D 300 mm</t>
  </si>
  <si>
    <t>Vitesse du mélange</t>
  </si>
  <si>
    <r>
      <t>v</t>
    </r>
    <r>
      <rPr>
        <vertAlign val="subscript"/>
        <sz val="12"/>
        <color theme="1"/>
        <rFont val="Arial"/>
        <family val="2"/>
      </rPr>
      <t>mél</t>
    </r>
  </si>
  <si>
    <r>
      <t>5,5 m.s</t>
    </r>
    <r>
      <rPr>
        <vertAlign val="superscript"/>
        <sz val="12"/>
        <color theme="1"/>
        <rFont val="Arial"/>
        <family val="2"/>
      </rPr>
      <t>-1</t>
    </r>
  </si>
  <si>
    <r>
      <t>3,5 m.s</t>
    </r>
    <r>
      <rPr>
        <vertAlign val="superscript"/>
        <sz val="12"/>
        <color theme="1"/>
        <rFont val="Arial"/>
        <family val="2"/>
      </rPr>
      <t>-1</t>
    </r>
  </si>
  <si>
    <r>
      <t>2,5 m.s</t>
    </r>
    <r>
      <rPr>
        <vertAlign val="superscript"/>
        <sz val="12"/>
        <color theme="1"/>
        <rFont val="Arial"/>
        <family val="2"/>
      </rPr>
      <t>-1</t>
    </r>
  </si>
  <si>
    <t>Pression pompe requise</t>
  </si>
  <si>
    <r>
      <t>p</t>
    </r>
    <r>
      <rPr>
        <vertAlign val="subscript"/>
        <sz val="12"/>
        <color theme="1"/>
        <rFont val="Arial"/>
        <family val="2"/>
      </rPr>
      <t>req</t>
    </r>
  </si>
  <si>
    <t>7,70 bars</t>
  </si>
  <si>
    <t>6,18 bars</t>
  </si>
  <si>
    <t>5,99 bars</t>
  </si>
  <si>
    <r>
      <t>P</t>
    </r>
    <r>
      <rPr>
        <vertAlign val="subscript"/>
        <sz val="12"/>
        <color theme="1"/>
        <rFont val="Arial"/>
        <family val="2"/>
      </rPr>
      <t>hyd</t>
    </r>
  </si>
  <si>
    <t>Diamètre du tuyau</t>
  </si>
  <si>
    <r>
      <t>P</t>
    </r>
    <r>
      <rPr>
        <b/>
        <vertAlign val="subscript"/>
        <sz val="14"/>
        <color rgb="FFFF0000"/>
        <rFont val="Arial"/>
        <family val="2"/>
      </rPr>
      <t>hyd</t>
    </r>
    <r>
      <rPr>
        <b/>
        <sz val="14"/>
        <color rgb="FFFF0000"/>
        <rFont val="Arial"/>
        <family val="2"/>
      </rPr>
      <t xml:space="preserve"> = S</t>
    </r>
    <r>
      <rPr>
        <b/>
        <vertAlign val="subscript"/>
        <sz val="14"/>
        <color rgb="FFFF0000"/>
        <rFont val="Arial"/>
        <family val="2"/>
      </rPr>
      <t>tuy</t>
    </r>
    <r>
      <rPr>
        <b/>
        <sz val="14"/>
        <color rgb="FFFF0000"/>
        <rFont val="Arial"/>
        <family val="2"/>
      </rPr>
      <t xml:space="preserve"> * v</t>
    </r>
    <r>
      <rPr>
        <b/>
        <vertAlign val="subscript"/>
        <sz val="14"/>
        <color rgb="FFFF0000"/>
        <rFont val="Arial"/>
        <family val="2"/>
      </rPr>
      <t>mél</t>
    </r>
    <r>
      <rPr>
        <b/>
        <sz val="14"/>
        <color rgb="FFFF0000"/>
        <rFont val="Arial"/>
        <family val="2"/>
      </rPr>
      <t xml:space="preserve"> * p</t>
    </r>
    <r>
      <rPr>
        <b/>
        <vertAlign val="subscript"/>
        <sz val="14"/>
        <color rgb="FFFF0000"/>
        <rFont val="Arial"/>
        <family val="2"/>
      </rPr>
      <t>req</t>
    </r>
    <r>
      <rPr>
        <b/>
        <sz val="14"/>
        <color rgb="FFFF0000"/>
        <rFont val="Arial"/>
        <family val="2"/>
      </rPr>
      <t xml:space="preserve"> = </t>
    </r>
  </si>
  <si>
    <r>
      <t>S</t>
    </r>
    <r>
      <rPr>
        <vertAlign val="subscript"/>
        <sz val="12"/>
        <color rgb="FFFF0000"/>
        <rFont val="Arial"/>
        <family val="2"/>
      </rPr>
      <t>tuy200</t>
    </r>
    <r>
      <rPr>
        <sz val="12"/>
        <color rgb="FFFF0000"/>
        <rFont val="Arial"/>
        <family val="2"/>
      </rPr>
      <t xml:space="preserve"> =</t>
    </r>
  </si>
  <si>
    <r>
      <t>S</t>
    </r>
    <r>
      <rPr>
        <vertAlign val="subscript"/>
        <sz val="12"/>
        <color rgb="FFFF0000"/>
        <rFont val="Arial"/>
        <family val="2"/>
      </rPr>
      <t>tuy250</t>
    </r>
    <r>
      <rPr>
        <sz val="12"/>
        <color rgb="FFFF0000"/>
        <rFont val="Arial"/>
        <family val="2"/>
      </rPr>
      <t xml:space="preserve"> =</t>
    </r>
  </si>
  <si>
    <r>
      <t>S</t>
    </r>
    <r>
      <rPr>
        <vertAlign val="subscript"/>
        <sz val="12"/>
        <color rgb="FFFF0000"/>
        <rFont val="Arial"/>
        <family val="2"/>
      </rPr>
      <t>tuy300</t>
    </r>
    <r>
      <rPr>
        <sz val="12"/>
        <color rgb="FFFF0000"/>
        <rFont val="Arial"/>
        <family val="2"/>
      </rPr>
      <t xml:space="preserve"> =</t>
    </r>
  </si>
  <si>
    <r>
      <t>Puissance</t>
    </r>
    <r>
      <rPr>
        <b/>
        <vertAlign val="superscript"/>
        <sz val="12"/>
        <color theme="1"/>
        <rFont val="Arial"/>
        <family val="2"/>
      </rPr>
      <t>1</t>
    </r>
    <r>
      <rPr>
        <b/>
        <sz val="12"/>
        <color theme="1"/>
        <rFont val="Arial"/>
        <family val="2"/>
      </rPr>
      <t xml:space="preserve"> hydraulique de pompage requise (en kW)</t>
    </r>
  </si>
  <si>
    <t>Q2.25</t>
  </si>
  <si>
    <t>DR5</t>
  </si>
  <si>
    <r>
      <t>Tracer</t>
    </r>
    <r>
      <rPr>
        <sz val="12"/>
        <color theme="1"/>
        <rFont val="Arial"/>
        <family val="2"/>
      </rPr>
      <t xml:space="preserve"> et </t>
    </r>
    <r>
      <rPr>
        <b/>
        <sz val="12"/>
        <color theme="1"/>
        <rFont val="Arial"/>
        <family val="2"/>
      </rPr>
      <t>relever</t>
    </r>
    <r>
      <rPr>
        <sz val="12"/>
        <color theme="1"/>
        <rFont val="Arial"/>
        <family val="2"/>
      </rPr>
      <t xml:space="preserve"> sur les courbes du document réponse DR6, la vitesse de rotation de la pompe en tr.min</t>
    </r>
    <r>
      <rPr>
        <vertAlign val="superscript"/>
        <sz val="12"/>
        <color theme="1"/>
        <rFont val="Arial"/>
        <family val="2"/>
      </rPr>
      <t>-1</t>
    </r>
    <r>
      <rPr>
        <sz val="12"/>
        <color theme="1"/>
        <rFont val="Arial"/>
        <family val="2"/>
      </rPr>
      <t xml:space="preserve"> </t>
    </r>
  </si>
  <si>
    <t>correspondant aux valeurs de débit et de chute de pression du tableau 3.</t>
  </si>
  <si>
    <t>Total Head = 618 kPa</t>
  </si>
  <si>
    <t>tableau 3</t>
  </si>
  <si>
    <r>
      <t>Capacity = 670 m</t>
    </r>
    <r>
      <rPr>
        <vertAlign val="superscript"/>
        <sz val="12"/>
        <color rgb="FFFF0000"/>
        <rFont val="Arial"/>
        <family val="2"/>
      </rPr>
      <t>3</t>
    </r>
    <r>
      <rPr>
        <sz val="12"/>
        <color rgb="FFFF0000"/>
        <rFont val="Arial"/>
        <family val="2"/>
      </rPr>
      <t>.h</t>
    </r>
    <r>
      <rPr>
        <vertAlign val="superscript"/>
        <sz val="12"/>
        <color rgb="FFFF0000"/>
        <rFont val="Arial"/>
        <family val="2"/>
      </rPr>
      <t>-1</t>
    </r>
  </si>
  <si>
    <t>Valeur de la vitesse de rotation relevée =</t>
  </si>
  <si>
    <r>
      <t>900 rpm soit 900 tr.min</t>
    </r>
    <r>
      <rPr>
        <b/>
        <vertAlign val="superscript"/>
        <sz val="14"/>
        <color rgb="FFFF0000"/>
        <rFont val="Arial"/>
        <family val="2"/>
      </rPr>
      <t>-1</t>
    </r>
  </si>
  <si>
    <t>Q2.26</t>
  </si>
  <si>
    <t>DR6</t>
  </si>
  <si>
    <r>
      <t>Compléter</t>
    </r>
    <r>
      <rPr>
        <sz val="12"/>
        <color theme="1"/>
        <rFont val="Arial"/>
        <family val="2"/>
      </rPr>
      <t xml:space="preserve"> la chaîne d’énergie de la pompe sur le document réponse DR7.</t>
    </r>
  </si>
  <si>
    <t>DR7</t>
  </si>
  <si>
    <t>Q2.27</t>
  </si>
  <si>
    <r>
      <t>Calculer</t>
    </r>
    <r>
      <rPr>
        <sz val="12"/>
        <color theme="1"/>
        <rFont val="Arial"/>
        <family val="2"/>
      </rPr>
      <t xml:space="preserve"> la puissance hydraulique requise pour faire fonctionner la pompe.</t>
    </r>
  </si>
  <si>
    <t>Pu/ rendement =105/(0.75*08)=175 kW</t>
  </si>
  <si>
    <t>Q2.28</t>
  </si>
  <si>
    <r>
      <t xml:space="preserve">Calculer </t>
    </r>
    <r>
      <rPr>
        <sz val="12"/>
        <color theme="1"/>
        <rFont val="Arial"/>
        <family val="2"/>
      </rPr>
      <t xml:space="preserve">la puissance apparente en kVA du générateur sachant que facteur de puissance des deux centrales </t>
    </r>
  </si>
  <si>
    <t>hydrauliques embarquées est de 0,85.</t>
  </si>
  <si>
    <t>Q2.29</t>
  </si>
  <si>
    <r>
      <t xml:space="preserve">Comparer </t>
    </r>
    <r>
      <rPr>
        <sz val="12"/>
        <color theme="1"/>
        <rFont val="Arial"/>
        <family val="2"/>
      </rPr>
      <t>cette puissance avec celle nécessaire à la benne preneuse.</t>
    </r>
  </si>
  <si>
    <t>La benne preneuse consomme moins d’énergie que le robot</t>
  </si>
  <si>
    <t>225 *2 /0.85= 529 kVA</t>
  </si>
  <si>
    <t>500 kVA pour la benne preneuse</t>
  </si>
  <si>
    <t>Hauteur maximale immergée: 1,50m</t>
  </si>
  <si>
    <t>Masse maximum supportable = 16,786 t</t>
  </si>
  <si>
    <t>Modèle mécanique: DR8 (efforts ponctuels à placer 6,53 kN)</t>
  </si>
  <si>
    <t>Le profilé choisi optimal IPE 120 respecte  les trois critères de l'Eurocode.</t>
  </si>
  <si>
    <t>Q3.15</t>
  </si>
  <si>
    <t>Q3.16</t>
  </si>
  <si>
    <t>Q3.17</t>
  </si>
  <si>
    <t>Q3.18</t>
  </si>
  <si>
    <t>Q3.19</t>
  </si>
  <si>
    <t>Q3.20</t>
  </si>
  <si>
    <t>Q3.21</t>
  </si>
  <si>
    <t>Q3.22</t>
  </si>
  <si>
    <t>Q3.23</t>
  </si>
  <si>
    <t>Q3.24</t>
  </si>
  <si>
    <t>Q3.25</t>
  </si>
  <si>
    <r>
      <t xml:space="preserve">À partir du diagramme des exigences et du diagramme d’Ashby, </t>
    </r>
    <r>
      <rPr>
        <b/>
        <sz val="12"/>
        <color theme="1"/>
        <rFont val="Arial"/>
        <family val="2"/>
      </rPr>
      <t xml:space="preserve">justifier </t>
    </r>
    <r>
      <rPr>
        <sz val="12"/>
        <color theme="1"/>
        <rFont val="Arial"/>
        <family val="2"/>
      </rPr>
      <t>le choix d’une structure porteuse</t>
    </r>
  </si>
  <si>
    <t xml:space="preserve"> en acier inoxydable pour le caisson.</t>
  </si>
  <si>
    <t xml:space="preserve"> 10000MPa /2000 kg.m-3 =5 MPa/(kg.m-3)</t>
  </si>
  <si>
    <r>
      <t xml:space="preserve">À partir du diagramme des exigences, </t>
    </r>
    <r>
      <rPr>
        <b/>
        <sz val="12"/>
        <color theme="1"/>
        <rFont val="Arial"/>
        <family val="2"/>
      </rPr>
      <t xml:space="preserve">donner </t>
    </r>
    <r>
      <rPr>
        <sz val="12"/>
        <color theme="1"/>
        <rFont val="Arial"/>
        <family val="2"/>
      </rPr>
      <t>la hauteur maximale immergée autorisée du caisson pour éviter</t>
    </r>
  </si>
  <si>
    <t xml:space="preserve"> la présence d’eau sur la barge.</t>
  </si>
  <si>
    <r>
      <t xml:space="preserve">Déterminer </t>
    </r>
    <r>
      <rPr>
        <sz val="12"/>
        <color theme="1"/>
        <rFont val="Arial"/>
        <family val="2"/>
      </rPr>
      <t>la valeur de la charge reprise par les poutrelles de 1 à 3. Les valeurs seront exprimées en kN.m</t>
    </r>
    <r>
      <rPr>
        <vertAlign val="superscript"/>
        <sz val="12"/>
        <color theme="1"/>
        <rFont val="Arial"/>
        <family val="2"/>
      </rPr>
      <t>-1</t>
    </r>
    <r>
      <rPr>
        <sz val="12"/>
        <color theme="1"/>
        <rFont val="Arial"/>
        <family val="2"/>
      </rPr>
      <t xml:space="preserve"> </t>
    </r>
  </si>
  <si>
    <t>à 10-2 près et on prendra g = 9,81 m.s-².</t>
  </si>
  <si>
    <r>
      <rPr>
        <b/>
        <u/>
        <sz val="12"/>
        <color rgb="FFFF0000"/>
        <rFont val="Arial"/>
        <family val="2"/>
      </rPr>
      <t>Argument 1:</t>
    </r>
    <r>
      <rPr>
        <sz val="12"/>
        <color rgb="FFFF0000"/>
        <rFont val="Arial"/>
        <family val="2"/>
      </rPr>
      <t xml:space="preserve"> le E/p de l'acier est bien supérieur à 2MPa/(kg.m</t>
    </r>
    <r>
      <rPr>
        <vertAlign val="superscript"/>
        <sz val="12"/>
        <color rgb="FFFF0000"/>
        <rFont val="Arial"/>
        <family val="2"/>
      </rPr>
      <t>-3</t>
    </r>
    <r>
      <rPr>
        <sz val="12"/>
        <color rgb="FFFF0000"/>
        <rFont val="Arial"/>
        <family val="2"/>
      </rPr>
      <t xml:space="preserve">)
</t>
    </r>
    <r>
      <rPr>
        <b/>
        <u/>
        <sz val="11"/>
        <color theme="1"/>
        <rFont val="Calibri"/>
        <family val="2"/>
        <scheme val="minor"/>
      </rPr>
      <t/>
    </r>
  </si>
  <si>
    <r>
      <rPr>
        <b/>
        <u/>
        <sz val="12"/>
        <color rgb="FFFF0000"/>
        <rFont val="Arial"/>
        <family val="2"/>
      </rPr>
      <t>Argument 2:</t>
    </r>
    <r>
      <rPr>
        <sz val="12"/>
        <color rgb="FFFF0000"/>
        <rFont val="Arial"/>
        <family val="2"/>
      </rPr>
      <t xml:space="preserve"> inoxydable pour éviter la déterioration du matériau par l'eau et l'humidité.</t>
    </r>
  </si>
  <si>
    <t xml:space="preserve">Les poutrelles les plus sollicitées sont B,C,D et E. Les poutrelles A et F ne reprennent qu'une moitié de charge </t>
  </si>
  <si>
    <t>car elle sont en rive.</t>
  </si>
  <si>
    <r>
      <t>Compléter</t>
    </r>
    <r>
      <rPr>
        <sz val="12"/>
        <color theme="1"/>
        <rFont val="Arial"/>
        <family val="2"/>
      </rPr>
      <t xml:space="preserve"> le modèle 1D mécanique de la poutrelle C avec les valeurs des efforts ponctuels en kN.</t>
    </r>
  </si>
  <si>
    <r>
      <t>Charge reprise par les poutrelles 1 à 3: 6,71 kN/m à 10</t>
    </r>
    <r>
      <rPr>
        <vertAlign val="superscript"/>
        <sz val="12"/>
        <color rgb="FFFF0000"/>
        <rFont val="Arial"/>
        <family val="2"/>
      </rPr>
      <t>-2</t>
    </r>
    <r>
      <rPr>
        <sz val="12"/>
        <color rgb="FFFF0000"/>
        <rFont val="Arial"/>
        <family val="2"/>
      </rPr>
      <t xml:space="preserve"> près</t>
    </r>
  </si>
  <si>
    <t xml:space="preserve">À partir de cette valeur et des caractéristiques du caisson, déterminer la masse maximum que pourra supporter </t>
  </si>
  <si>
    <t>un caisson. Cette masse sera exprimée en tonne arrondie au kg.</t>
  </si>
  <si>
    <r>
      <t xml:space="preserve">Parmi ces six poutrelles, </t>
    </r>
    <r>
      <rPr>
        <b/>
        <sz val="12"/>
        <color theme="1"/>
        <rFont val="Arial"/>
        <family val="2"/>
      </rPr>
      <t>préciser</t>
    </r>
    <r>
      <rPr>
        <sz val="12"/>
        <color theme="1"/>
        <rFont val="Arial"/>
        <family val="2"/>
      </rPr>
      <t xml:space="preserve"> et </t>
    </r>
    <r>
      <rPr>
        <b/>
        <sz val="12"/>
        <color theme="1"/>
        <rFont val="Arial"/>
        <family val="2"/>
      </rPr>
      <t>justifier</t>
    </r>
    <r>
      <rPr>
        <sz val="12"/>
        <color theme="1"/>
        <rFont val="Arial"/>
        <family val="2"/>
      </rPr>
      <t xml:space="preserve"> celles qui sont le plus sollicitées et qui permettront le </t>
    </r>
  </si>
  <si>
    <t>dimensionnement.</t>
  </si>
  <si>
    <r>
      <t>M</t>
    </r>
    <r>
      <rPr>
        <vertAlign val="subscript"/>
        <sz val="12"/>
        <color rgb="FFFF0000"/>
        <rFont val="Arial"/>
        <family val="2"/>
      </rPr>
      <t>max</t>
    </r>
    <r>
      <rPr>
        <sz val="12"/>
        <color rgb="FFFF0000"/>
        <rFont val="Arial"/>
        <family val="2"/>
      </rPr>
      <t xml:space="preserve"> = 8124,78</t>
    </r>
    <r>
      <rPr>
        <vertAlign val="subscript"/>
        <sz val="12"/>
        <color rgb="FFFF0000"/>
        <rFont val="Arial"/>
        <family val="2"/>
      </rPr>
      <t xml:space="preserve"> </t>
    </r>
    <r>
      <rPr>
        <sz val="12"/>
        <color rgb="FFFF0000"/>
        <rFont val="Arial"/>
        <family val="2"/>
      </rPr>
      <t>N.m et V</t>
    </r>
    <r>
      <rPr>
        <vertAlign val="subscript"/>
        <sz val="12"/>
        <color rgb="FFFF0000"/>
        <rFont val="Arial"/>
        <family val="2"/>
      </rPr>
      <t>max</t>
    </r>
    <r>
      <rPr>
        <sz val="12"/>
        <color rgb="FFFF0000"/>
        <rFont val="Arial"/>
        <family val="2"/>
      </rPr>
      <t xml:space="preserve"> = 10186,30 N.m</t>
    </r>
  </si>
  <si>
    <r>
      <t>IPE 120 (rapport I/v&gt; 34,57cm</t>
    </r>
    <r>
      <rPr>
        <vertAlign val="superscript"/>
        <sz val="12"/>
        <color rgb="FFFF0000"/>
        <rFont val="Arial"/>
        <family val="2"/>
      </rPr>
      <t>3</t>
    </r>
    <r>
      <rPr>
        <sz val="12"/>
        <color rgb="FFFF0000"/>
        <rFont val="Arial"/>
        <family val="2"/>
      </rPr>
      <t>)</t>
    </r>
  </si>
  <si>
    <r>
      <t>Effort tranchant max: V</t>
    </r>
    <r>
      <rPr>
        <vertAlign val="subscript"/>
        <sz val="12"/>
        <color rgb="FFFF0000"/>
        <rFont val="Arial"/>
        <family val="2"/>
      </rPr>
      <t>max</t>
    </r>
    <r>
      <rPr>
        <sz val="12"/>
        <color rgb="FFFF0000"/>
        <rFont val="Arial"/>
        <family val="2"/>
      </rPr>
      <t>= 127135, V=10186,30 donc V&lt; V</t>
    </r>
    <r>
      <rPr>
        <vertAlign val="subscript"/>
        <sz val="12"/>
        <color rgb="FFFF0000"/>
        <rFont val="Arial"/>
        <family val="2"/>
      </rPr>
      <t xml:space="preserve">max </t>
    </r>
    <r>
      <rPr>
        <sz val="12"/>
        <color rgb="FFFF0000"/>
        <rFont val="Arial"/>
        <family val="2"/>
      </rPr>
      <t>=&gt; Critère validé</t>
    </r>
  </si>
  <si>
    <r>
      <t>Flèche max=6,3mm et  flèche admissible=8mm, donc f</t>
    </r>
    <r>
      <rPr>
        <vertAlign val="subscript"/>
        <sz val="12"/>
        <color rgb="FFFF0000"/>
        <rFont val="Arial"/>
        <family val="2"/>
      </rPr>
      <t>max</t>
    </r>
    <r>
      <rPr>
        <sz val="12"/>
        <color rgb="FFFF0000"/>
        <rFont val="Arial"/>
        <family val="2"/>
      </rPr>
      <t>&lt; f</t>
    </r>
    <r>
      <rPr>
        <vertAlign val="subscript"/>
        <sz val="12"/>
        <color rgb="FFFF0000"/>
        <rFont val="Arial"/>
        <family val="2"/>
      </rPr>
      <t xml:space="preserve">admissible </t>
    </r>
    <r>
      <rPr>
        <sz val="12"/>
        <color rgb="FFFF0000"/>
        <rFont val="Arial"/>
        <family val="2"/>
      </rPr>
      <t>=&gt; Critère validé</t>
    </r>
  </si>
  <si>
    <t xml:space="preserve">À partir des diagrammes d’effort tranchant et de moment fléchissant fournis en annexe, donner les valeurs </t>
  </si>
  <si>
    <t>dimensionnantes d’effort tranchant et de moment fléchissant.</t>
  </si>
  <si>
    <t xml:space="preserve">À partir du catalogue constructeur, donner la référence du profilé en acier inoxydable optimal permettant de </t>
  </si>
  <si>
    <t>satisfaire ce critère de résistance à la flexion.</t>
  </si>
  <si>
    <t xml:space="preserve">Vérifier que la deuxième condition de l’Eurocode, portant sur la résistance de la section sous un effort tranchant est </t>
  </si>
  <si>
    <t>également satisfaite pour le profilé retenu :</t>
  </si>
  <si>
    <t xml:space="preserve">Vérifier que la troisième condition de l’Eurocode, portant sur la flèche maximale des profilés est satisfaite pour les </t>
  </si>
  <si>
    <t>profilés retenus. Le module d’Young E de l’acier sera pris égal à 210 GPa.</t>
  </si>
  <si>
    <t>Conclure sur le choix du profilé.</t>
  </si>
  <si>
    <t>Q3.1</t>
  </si>
  <si>
    <r>
      <t xml:space="preserve">À partir du document DT7, </t>
    </r>
    <r>
      <rPr>
        <b/>
        <sz val="12"/>
        <color theme="1"/>
        <rFont val="Arial"/>
        <family val="2"/>
      </rPr>
      <t>compléter</t>
    </r>
    <r>
      <rPr>
        <sz val="12"/>
        <color theme="1"/>
        <rFont val="Arial"/>
        <family val="2"/>
      </rPr>
      <t xml:space="preserve"> le tableau DR8 en donnant la fréquence des deux porteuses principales.</t>
    </r>
  </si>
  <si>
    <t>Q3.2</t>
  </si>
  <si>
    <t>Q3.3</t>
  </si>
  <si>
    <t>Q3.4</t>
  </si>
  <si>
    <t>Q3.5</t>
  </si>
  <si>
    <t>Q3.6</t>
  </si>
  <si>
    <t>Q3.7</t>
  </si>
  <si>
    <t>Q3.8</t>
  </si>
  <si>
    <t>Q3.9</t>
  </si>
  <si>
    <t>Q3.10</t>
  </si>
  <si>
    <t>Q3.11</t>
  </si>
  <si>
    <t>Q3.12</t>
  </si>
  <si>
    <t>Q3.13</t>
  </si>
  <si>
    <t>Q3.14</t>
  </si>
  <si>
    <r>
      <t>Tracer</t>
    </r>
    <r>
      <rPr>
        <sz val="12"/>
        <color theme="1"/>
        <rFont val="Arial"/>
        <family val="2"/>
      </rPr>
      <t xml:space="preserve"> sur le document DR9, le signal de la porteuse L1.</t>
    </r>
  </si>
  <si>
    <r>
      <rPr>
        <b/>
        <sz val="12"/>
        <color theme="1"/>
        <rFont val="Arial"/>
        <family val="2"/>
      </rPr>
      <t>Compléter</t>
    </r>
    <r>
      <rPr>
        <sz val="12"/>
        <color theme="1"/>
        <rFont val="Arial"/>
        <family val="2"/>
      </rPr>
      <t xml:space="preserve"> le tableau DR8 en calculant la période et la longueur d’onde de chaque signal.</t>
    </r>
  </si>
  <si>
    <r>
      <t>A l’aide du document technique DT8,</t>
    </r>
    <r>
      <rPr>
        <b/>
        <sz val="12"/>
        <color theme="1"/>
        <rFont val="Arial"/>
        <family val="2"/>
      </rPr>
      <t xml:space="preserve"> identifier</t>
    </r>
    <r>
      <rPr>
        <sz val="12"/>
        <color theme="1"/>
        <rFont val="Arial"/>
        <family val="2"/>
      </rPr>
      <t xml:space="preserve"> le type de modulation utilisé pour le signal L1.</t>
    </r>
  </si>
  <si>
    <r>
      <t>Tracer</t>
    </r>
    <r>
      <rPr>
        <sz val="12"/>
        <color theme="1"/>
        <rFont val="Arial"/>
        <family val="2"/>
      </rPr>
      <t xml:space="preserve"> sur le document DR10, le signal modulé correspondant au code à envoyer.</t>
    </r>
  </si>
  <si>
    <r>
      <t>Tracer</t>
    </r>
    <r>
      <rPr>
        <sz val="12"/>
        <color theme="1"/>
        <rFont val="Arial"/>
        <family val="2"/>
      </rPr>
      <t xml:space="preserve"> sur le document DR11, le code à envoyer correspondant à l’extrait de signal de la simulation. </t>
    </r>
  </si>
  <si>
    <t>La séquence de code commence par 0.</t>
  </si>
  <si>
    <r>
      <t xml:space="preserve">À partir du document DT9, </t>
    </r>
    <r>
      <rPr>
        <b/>
        <sz val="12"/>
        <color theme="1"/>
        <rFont val="Arial"/>
        <family val="2"/>
      </rPr>
      <t>déterminer</t>
    </r>
    <r>
      <rPr>
        <sz val="12"/>
        <color theme="1"/>
        <rFont val="Arial"/>
        <family val="2"/>
      </rPr>
      <t xml:space="preserve"> si le réseau étudié est un réseau LAN, MAN ou WAN ?</t>
    </r>
  </si>
  <si>
    <r>
      <t>Calculer</t>
    </r>
    <r>
      <rPr>
        <sz val="12"/>
        <color theme="1"/>
        <rFont val="Arial"/>
        <family val="2"/>
      </rPr>
      <t xml:space="preserve"> le nombre de constructeurs que ce système d’identification permet d’attribuer.</t>
    </r>
  </si>
  <si>
    <r>
      <t>Convertir</t>
    </r>
    <r>
      <rPr>
        <sz val="12"/>
        <color theme="1"/>
        <rFont val="Arial"/>
        <family val="2"/>
      </rPr>
      <t xml:space="preserve"> en binaire l’adresse @IP.</t>
    </r>
  </si>
  <si>
    <r>
      <t>Convertir</t>
    </r>
    <r>
      <rPr>
        <sz val="12"/>
        <color theme="1"/>
        <rFont val="Arial"/>
        <family val="2"/>
      </rPr>
      <t xml:space="preserve"> en binaire le masque de sous-réseau M.</t>
    </r>
  </si>
  <si>
    <r>
      <t xml:space="preserve">Effectuer </t>
    </r>
    <r>
      <rPr>
        <sz val="12"/>
        <color theme="1"/>
        <rFont val="Arial"/>
        <family val="2"/>
      </rPr>
      <t>en binaire, l’opération donnant l’adresse @R du réseau auquel appartient cet appareil.</t>
    </r>
  </si>
  <si>
    <r>
      <t xml:space="preserve">Convertir </t>
    </r>
    <r>
      <rPr>
        <sz val="12"/>
        <color theme="1"/>
        <rFont val="Arial"/>
        <family val="2"/>
      </rPr>
      <t>en décimal cette adresse @R.</t>
    </r>
  </si>
  <si>
    <r>
      <t xml:space="preserve">Préciser </t>
    </r>
    <r>
      <rPr>
        <sz val="12"/>
        <color theme="1"/>
        <rFont val="Arial"/>
        <family val="2"/>
      </rPr>
      <t>l’appellation et le rôle de l’adresse @IP : 172.30.127.255 dans ce réseau.</t>
    </r>
  </si>
  <si>
    <r>
      <t xml:space="preserve">Calculer </t>
    </r>
    <r>
      <rPr>
        <sz val="12"/>
        <color theme="1"/>
        <rFont val="Arial"/>
        <family val="2"/>
      </rPr>
      <t xml:space="preserve">le nombre d’appareils maximums que peut contenir ce réseau. Ce résultat est-il compatible </t>
    </r>
  </si>
  <si>
    <t>avec le schéma du document DT9 ?</t>
  </si>
  <si>
    <t>Longueur d’onde λ</t>
  </si>
  <si>
    <t>L1</t>
  </si>
  <si>
    <t>L2</t>
  </si>
  <si>
    <t>Période
T</t>
  </si>
  <si>
    <t>Fréquence
f</t>
  </si>
  <si>
    <t>DR8</t>
  </si>
  <si>
    <t>constructeurs</t>
  </si>
  <si>
    <r>
      <t>Nb = 256</t>
    </r>
    <r>
      <rPr>
        <vertAlign val="superscript"/>
        <sz val="12"/>
        <color rgb="FFFF0000"/>
        <rFont val="Arial"/>
        <family val="2"/>
      </rPr>
      <t>3</t>
    </r>
    <r>
      <rPr>
        <sz val="12"/>
        <color rgb="FFFF0000"/>
        <rFont val="Arial"/>
        <family val="2"/>
      </rPr>
      <t xml:space="preserve"> = 16</t>
    </r>
    <r>
      <rPr>
        <vertAlign val="superscript"/>
        <sz val="12"/>
        <color rgb="FFFF0000"/>
        <rFont val="Arial"/>
        <family val="2"/>
      </rPr>
      <t>6</t>
    </r>
    <r>
      <rPr>
        <sz val="12"/>
        <color rgb="FFFF0000"/>
        <rFont val="Arial"/>
        <family val="2"/>
      </rPr>
      <t xml:space="preserve"> = 2</t>
    </r>
    <r>
      <rPr>
        <vertAlign val="superscript"/>
        <sz val="12"/>
        <color rgb="FFFF0000"/>
        <rFont val="Arial"/>
        <family val="2"/>
      </rPr>
      <t>24</t>
    </r>
    <r>
      <rPr>
        <sz val="12"/>
        <color rgb="FFFF0000"/>
        <rFont val="Arial"/>
        <family val="2"/>
      </rPr>
      <t xml:space="preserve"> =</t>
    </r>
  </si>
  <si>
    <t xml:space="preserve">@IP = 172.30.100.15 = </t>
  </si>
  <si>
    <t>1010 1100 . 0001 1110 . 0110 0100 . 0000 1111</t>
  </si>
  <si>
    <t>M = 255.255.192.0 =</t>
  </si>
  <si>
    <t>1111 1111 . 1111 1111 . 1100 0000 . 0000 0000</t>
  </si>
  <si>
    <t>&amp;</t>
  </si>
  <si>
    <t>1010 1100 . 0001 1110 . 0100 0000 . 0000 0000</t>
  </si>
  <si>
    <t>@R =</t>
  </si>
  <si>
    <t>172.30.64.0</t>
  </si>
  <si>
    <r>
      <t>Nb = 2</t>
    </r>
    <r>
      <rPr>
        <vertAlign val="superscript"/>
        <sz val="12"/>
        <color rgb="FFFF0000"/>
        <rFont val="Arial"/>
        <family val="2"/>
      </rPr>
      <t>14</t>
    </r>
    <r>
      <rPr>
        <sz val="12"/>
        <color rgb="FFFF0000"/>
        <rFont val="Arial"/>
        <family val="2"/>
      </rPr>
      <t xml:space="preserve"> =</t>
    </r>
  </si>
  <si>
    <t>appareils</t>
  </si>
  <si>
    <r>
      <t>les 3 premiers octets définissent le constructeurs soit 256</t>
    </r>
    <r>
      <rPr>
        <vertAlign val="superscript"/>
        <sz val="12"/>
        <color rgb="FFFF0000"/>
        <rFont val="Arial"/>
        <family val="2"/>
      </rPr>
      <t>3</t>
    </r>
  </si>
  <si>
    <r>
      <t>= les 6 premiers quartets définissent le constructeurs soit 16</t>
    </r>
    <r>
      <rPr>
        <vertAlign val="superscript"/>
        <sz val="12"/>
        <color rgb="FFFF0000"/>
        <rFont val="Arial"/>
        <family val="2"/>
      </rPr>
      <t>6</t>
    </r>
  </si>
  <si>
    <r>
      <t>= les 24 premiers bits définissent le constructeurs soit 2</t>
    </r>
    <r>
      <rPr>
        <vertAlign val="superscript"/>
        <sz val="12"/>
        <color rgb="FFFF0000"/>
        <rFont val="Arial"/>
        <family val="2"/>
      </rPr>
      <t>24</t>
    </r>
  </si>
  <si>
    <t>DT9</t>
  </si>
  <si>
    <t>@R est aussi appelée Net Id</t>
  </si>
  <si>
    <t>@IP est aussi appelée Host Id</t>
  </si>
  <si>
    <r>
      <t>@IP = 172.30.127.255 est l'</t>
    </r>
    <r>
      <rPr>
        <b/>
        <sz val="14"/>
        <color rgb="FFFF0000"/>
        <rFont val="Arial"/>
        <family val="2"/>
      </rPr>
      <t>adresse Broadcast</t>
    </r>
    <r>
      <rPr>
        <sz val="14"/>
        <color rgb="FFFF0000"/>
        <rFont val="Arial"/>
        <family val="2"/>
      </rPr>
      <t xml:space="preserve"> qui permet d'envoyer simultanément des trames</t>
    </r>
  </si>
  <si>
    <t xml:space="preserve"> à tous les terminaux de ce réseau (en multicast).</t>
  </si>
  <si>
    <t xml:space="preserve"> adressables.</t>
  </si>
  <si>
    <t>avec le réseau du doc DT9 qui ne comporte pas plus de 30 appareils</t>
  </si>
  <si>
    <t>Résultat compatible</t>
  </si>
  <si>
    <r>
      <rPr>
        <b/>
        <sz val="14"/>
        <color rgb="FFFF0000"/>
        <rFont val="Arial"/>
        <family val="2"/>
      </rPr>
      <t>Réseau local</t>
    </r>
    <r>
      <rPr>
        <sz val="14"/>
        <color rgb="FFFF0000"/>
        <rFont val="Arial"/>
        <family val="2"/>
      </rPr>
      <t xml:space="preserve"> donc </t>
    </r>
    <r>
      <rPr>
        <b/>
        <sz val="14"/>
        <color rgb="FFFF0000"/>
        <rFont val="Arial"/>
        <family val="2"/>
      </rPr>
      <t>LAN (Local Area Network)</t>
    </r>
    <r>
      <rPr>
        <sz val="14"/>
        <color rgb="FFFF0000"/>
        <rFont val="Arial"/>
        <family val="2"/>
      </rPr>
      <t xml:space="preserve"> </t>
    </r>
  </si>
  <si>
    <t xml:space="preserve">avec un accès par routeur à internet ou à un réseau </t>
  </si>
  <si>
    <t>de supervision. Les terminaux qui l'équipent, peuvent s'envoyer des trames sans utiliser d'accès à internet.</t>
  </si>
  <si>
    <t>1575,42 MHz</t>
  </si>
  <si>
    <t>1227,60 MHz</t>
  </si>
  <si>
    <t>634,751 ps</t>
  </si>
  <si>
    <t>814,598 ps</t>
  </si>
  <si>
    <t>Longueur d’onde
λ = c . T</t>
  </si>
  <si>
    <t>24,4379 cm</t>
  </si>
  <si>
    <r>
      <t>Période
T</t>
    </r>
    <r>
      <rPr>
        <b/>
        <sz val="12"/>
        <color rgb="FFFF0000"/>
        <rFont val="Arial"/>
        <family val="2"/>
      </rPr>
      <t xml:space="preserve"> = 1 / f</t>
    </r>
    <r>
      <rPr>
        <b/>
        <sz val="12"/>
        <color theme="1"/>
        <rFont val="Arial"/>
        <family val="2"/>
      </rPr>
      <t xml:space="preserve"> </t>
    </r>
  </si>
  <si>
    <t>19,0425 cm</t>
  </si>
  <si>
    <t>Calibre horizontal</t>
  </si>
  <si>
    <t>100 ps par carreau</t>
  </si>
  <si>
    <t>Au moins une période</t>
  </si>
  <si>
    <t>Au plus 2 périodes</t>
  </si>
  <si>
    <t xml:space="preserve">Le type de modulation utilisé est une </t>
  </si>
  <si>
    <t>modulation de phase</t>
  </si>
  <si>
    <t>Q4.1</t>
  </si>
  <si>
    <t>A partir des diagrammes des exigences du robot et de la benne, décrire les exigences relatives au contact avec le sol pour les 2 solutions envisagées.</t>
  </si>
  <si>
    <t>Q4.2</t>
  </si>
  <si>
    <t>A partir des résultats d’une simulation de la phase de descente en chute libre dans l’eau, déterminer la nature du mouvement de la benne par rapport au sol au moment de l’impact.</t>
  </si>
  <si>
    <t>Pour le robot: vitesse maximale au moment de l'impact doit etre de de 0,1 m/s</t>
  </si>
  <si>
    <t>Pour la benne: contact à vitesse maximale sans freinage (chute libre)</t>
  </si>
  <si>
    <t>Q4.3</t>
  </si>
  <si>
    <r>
      <t xml:space="preserve">A partir des caractéristiques de la benne, </t>
    </r>
    <r>
      <rPr>
        <b/>
        <sz val="12"/>
        <color theme="1"/>
        <rFont val="Arial"/>
        <family val="2"/>
      </rPr>
      <t>calculer</t>
    </r>
    <r>
      <rPr>
        <sz val="12"/>
        <color theme="1"/>
        <rFont val="Arial"/>
        <family val="2"/>
      </rPr>
      <t xml:space="preserve"> l’énergie cinétique de la benne au moment de l’impact avec le sol à 70m de profondeur.</t>
    </r>
  </si>
  <si>
    <t>Au moment de l'impact la benne est en mouvement de translation rectiligne uniforme (à vitesse constante)</t>
  </si>
  <si>
    <t>Ec=9114 J</t>
  </si>
  <si>
    <t>Q4.4</t>
  </si>
  <si>
    <t xml:space="preserve">La vitesse lors de l'impact à une profondeur de 70m est de 1,4 m/s </t>
  </si>
  <si>
    <t>Ec=0,5*9300*1,4^2</t>
  </si>
  <si>
    <t>L'energie cinetque au moment de l'impact est supérieure à 7000J donc la condition est validée.</t>
  </si>
  <si>
    <r>
      <t>Conclure</t>
    </r>
    <r>
      <rPr>
        <sz val="12"/>
        <color theme="1"/>
        <rFont val="Arial"/>
        <family val="2"/>
      </rPr>
      <t xml:space="preserve"> par rapport aux conditions d’impact du diagramme des exigences de la benne.</t>
    </r>
  </si>
  <si>
    <t>Q4.5</t>
  </si>
  <si>
    <r>
      <t xml:space="preserve">A partir des courbes du déplacement du robot obtenues par simulation, </t>
    </r>
    <r>
      <rPr>
        <b/>
        <sz val="12"/>
        <color theme="1"/>
        <rFont val="Arial"/>
        <family val="2"/>
      </rPr>
      <t>expliquer</t>
    </r>
    <r>
      <rPr>
        <sz val="12"/>
        <color theme="1"/>
        <rFont val="Arial"/>
        <family val="2"/>
      </rPr>
      <t xml:space="preserve"> les différentes étapes de la descente du robot jusqu’à une profondeur de 70 m.</t>
    </r>
  </si>
  <si>
    <t>Jusqu'à t=58s: descente en chute libre . Mouvement de translation rectiligne uniforme</t>
  </si>
  <si>
    <t>A partir de t=58s: phase de freinage jusqu'à atteindre un mouvement de translation rectiligne uniforme à la vitesse de 0,08m/s à partir de t=100s et une profondeur de 65m</t>
  </si>
  <si>
    <t>Q4.6</t>
  </si>
  <si>
    <t>Est-ce que le modèle simulé correspond aux exigences du cahier des charges ?</t>
  </si>
  <si>
    <t>La vitesse au moment de l'impact pour le modele simulé est de 0,08m/s</t>
  </si>
  <si>
    <t>le cahier des charges impose une vitesse maximale de 0,1m/s</t>
  </si>
  <si>
    <t>L'exigence du cahier des charges pour la vitesse d'impact est vérifiée par la simulation</t>
  </si>
  <si>
    <t>La vitesse de croisière lors de la descente est de 1,2 m/s dans le modele simulé cela est supérieur à la vitesse de croisière demandée par le cahier des charges qui est de 0,1m/s</t>
  </si>
  <si>
    <t>Q4.7</t>
  </si>
  <si>
    <t>Sur le document réponse DR13, representer les résultantes des actions mécaniques</t>
  </si>
  <si>
    <t>Q4.8</t>
  </si>
  <si>
    <r>
      <t>Ecrire</t>
    </r>
    <r>
      <rPr>
        <sz val="12"/>
        <color theme="1"/>
        <rFont val="Arial"/>
        <family val="2"/>
      </rPr>
      <t xml:space="preserve"> en G, les torseurs des actions mécaniques agissant sur le robot lors de la phase de descente.</t>
    </r>
  </si>
  <si>
    <t>Q4.9</t>
  </si>
  <si>
    <r>
      <t>Appliquer</t>
    </r>
    <r>
      <rPr>
        <sz val="12"/>
        <color theme="1"/>
        <rFont val="Arial"/>
        <family val="2"/>
      </rPr>
      <t xml:space="preserve"> le Principe Fondamental de la Dynamique au robot en phase de descente avec une accélération .</t>
    </r>
  </si>
  <si>
    <t>le théoreme de la resultante dynamique en projection sur l'axe des z:</t>
  </si>
  <si>
    <r>
      <t>Déterminer</t>
    </r>
    <r>
      <rPr>
        <sz val="12"/>
        <color theme="1"/>
        <rFont val="Arial"/>
        <family val="2"/>
      </rPr>
      <t xml:space="preserve"> la valeur de la force exercée par un câble sur le robot lorsque l'accélération est maximale au début de la phase de freinage.</t>
    </r>
  </si>
  <si>
    <t xml:space="preserve">On en deduit: </t>
  </si>
  <si>
    <t>Lors du debut du freinage, la simulation donne une acceleration de 0,55m/s2</t>
  </si>
  <si>
    <t>Q4.10</t>
  </si>
  <si>
    <t>Q4.11</t>
  </si>
  <si>
    <r>
      <t>Proposer</t>
    </r>
    <r>
      <rPr>
        <sz val="12"/>
        <color theme="1"/>
        <rFont val="Arial"/>
        <family val="2"/>
      </rPr>
      <t xml:space="preserve"> une modification de la commande du freinage permettant de réduire l'effort sur le câble lors de la phase de freinage avant le contact avec le sol.</t>
    </r>
  </si>
  <si>
    <t>Il faudrait un freinage plus  progressif avec une acceleration qui varie progressivement jusqu'à une valeur maximale plus faible. La durée du freinage devra etre plus grande.</t>
  </si>
  <si>
    <t>Q4.12</t>
  </si>
  <si>
    <r>
      <t xml:space="preserve">Le câble étant réalisé en acier avec une limite élastique de 295 MPa, </t>
    </r>
    <r>
      <rPr>
        <b/>
        <sz val="12"/>
        <color theme="1"/>
        <rFont val="Arial"/>
        <family val="2"/>
      </rPr>
      <t>déterminer</t>
    </r>
    <r>
      <rPr>
        <sz val="12"/>
        <color theme="1"/>
        <rFont val="Arial"/>
        <family val="2"/>
      </rPr>
      <t xml:space="preserve"> le diamètre minimum à prévoir pour le câble pour obtenir un coefficient de sécurité de 2.</t>
    </r>
  </si>
  <si>
    <t>donc: d=18,7mm</t>
  </si>
  <si>
    <r>
      <t>Conclure</t>
    </r>
    <r>
      <rPr>
        <sz val="12"/>
        <color theme="1"/>
        <rFont val="Arial"/>
        <family val="2"/>
      </rPr>
      <t xml:space="preserve"> par rapport aux conditions du diagramme des exigences.</t>
    </r>
  </si>
  <si>
    <t>Le diametre d'un cable est bien inférieur à 80mm</t>
  </si>
  <si>
    <t>On peut donc choisir un cable de 18,7 mm de diametre pour assurer la phase de descente et de freinage.</t>
  </si>
  <si>
    <t xml:space="preserve">La force sur un cable est de 40500N , juste inferieure à 41000N </t>
  </si>
  <si>
    <t>Les efforts maximaux sur le cable sont tres proches des valeurs maximales fixées par le cahier des charges. Il faudra prevoir un freinage plus progressif.</t>
  </si>
  <si>
    <t>Q4.13</t>
  </si>
  <si>
    <r>
      <t>Conclure</t>
    </r>
    <r>
      <rPr>
        <sz val="12"/>
        <color theme="1"/>
        <rFont val="Arial"/>
        <family val="2"/>
      </rPr>
      <t xml:space="preserve"> sur le choix de la solution d’enlèvement des sédiments en fonction de la phase de descente dans l’eau.</t>
    </r>
  </si>
  <si>
    <t>La solution avec un robot necessite une phase de descente avec un freinage tres controlé pour eviter un choc sur les cables et un impact trop violent sur le sol. Il faudra mettre en place un contrôle avec un asservissement en vitesse au niveau du moteur.</t>
  </si>
  <si>
    <t>Q4.14</t>
  </si>
  <si>
    <t xml:space="preserve">Pour la gestion de la descente, c'est la benne qui permet la solution la plus simple. </t>
  </si>
  <si>
    <t>Pour la benne, la descente n'a pas besoin d'etre controlée et donc le moteur ne fonctionne pas lors de la descente.</t>
  </si>
  <si>
    <t>Q4.15</t>
  </si>
  <si>
    <r>
      <t xml:space="preserve">Lister </t>
    </r>
    <r>
      <rPr>
        <sz val="12"/>
        <color theme="1"/>
        <rFont val="Arial"/>
        <family val="2"/>
      </rPr>
      <t>les avantages et inconvénients des deux solutions</t>
    </r>
  </si>
  <si>
    <t xml:space="preserve">le robot permet un nettoyage en continu et un acces precis en tout point de la zone </t>
  </si>
  <si>
    <t xml:space="preserve">avantages robot: </t>
  </si>
  <si>
    <t>Pas de temps perdu en repetition de montées descentes</t>
  </si>
  <si>
    <t xml:space="preserve">inconvenients du robot: </t>
  </si>
  <si>
    <t>Necessite un contrôle tres precis lors de la descente et lors du pilotage au fond</t>
  </si>
  <si>
    <t>necessite une pompe puissante pour remonter les sediments et donc la consommation d'energie est importante pendant la phase de fonctionnement</t>
  </si>
  <si>
    <t>avantages de la benne:</t>
  </si>
  <si>
    <t>solution simple qui ne necessite pas de commande elaborée</t>
  </si>
  <si>
    <t>peut produire de l'electricité pendant la phase de descente</t>
  </si>
  <si>
    <t>Inconvenients de la benne</t>
  </si>
  <si>
    <t>Beaucoup de temps de non collecte des sediments pendant les phases de remontée et de descente.</t>
  </si>
  <si>
    <t>Il faut suffisament de profondeur pour atteindre une vitesse maximale</t>
  </si>
  <si>
    <t>Cout important de la solution</t>
  </si>
  <si>
    <t>solution avec un cout reduit de fonctionnement</t>
  </si>
  <si>
    <t>La zone n'est pas nettoyée en continu mais par point</t>
  </si>
  <si>
    <t xml:space="preserve">conclusion: </t>
  </si>
  <si>
    <t>Le choix de la benne semble le plus adapté par rapport à sa facilité de mise en œuvre et la simplisité de sa solution</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</si>
</sst>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2"/>
      <color rgb="FFFF0000"/>
      <name val="Arial"/>
      <family val="2"/>
    </font>
    <font>
      <b/>
      <sz val="12"/>
      <color rgb="FF000000"/>
      <name val="Arial"/>
      <family val="2"/>
    </font>
    <font>
      <b/>
      <u/>
      <sz val="12"/>
      <color rgb="FF000000"/>
      <name val="Arial"/>
      <family val="2"/>
    </font>
    <font>
      <b/>
      <sz val="12"/>
      <color theme="1"/>
      <name val="Arial"/>
      <family val="2"/>
    </font>
    <font>
      <b/>
      <sz val="18"/>
      <color theme="1"/>
      <name val="Arial"/>
      <family val="2"/>
    </font>
    <font>
      <sz val="12"/>
      <color theme="1"/>
      <name val="Arial"/>
      <family val="2"/>
    </font>
    <font>
      <sz val="11"/>
      <color rgb="FFFF0000"/>
      <name val="Calibri"/>
      <family val="2"/>
      <scheme val="minor"/>
    </font>
    <font>
      <b/>
      <sz val="18"/>
      <color theme="1"/>
      <name val="Calibri"/>
      <family val="2"/>
      <scheme val="minor"/>
    </font>
    <font>
      <sz val="12"/>
      <color theme="1"/>
      <name val="Calibri"/>
      <family val="2"/>
      <scheme val="minor"/>
    </font>
    <font>
      <sz val="11"/>
      <color rgb="FFFF0000"/>
      <name val="Arial"/>
      <family val="2"/>
    </font>
    <font>
      <sz val="12"/>
      <color rgb="FFFF0000"/>
      <name val="Calibri"/>
      <family val="2"/>
      <scheme val="minor"/>
    </font>
    <font>
      <b/>
      <sz val="14"/>
      <color rgb="FFFF0000"/>
      <name val="Calibri"/>
      <family val="2"/>
      <scheme val="minor"/>
    </font>
    <font>
      <b/>
      <vertAlign val="superscript"/>
      <sz val="12"/>
      <color theme="1"/>
      <name val="Arial"/>
      <family val="2"/>
    </font>
    <font>
      <vertAlign val="superscript"/>
      <sz val="12"/>
      <color theme="1"/>
      <name val="Arial"/>
      <family val="2"/>
    </font>
    <font>
      <sz val="12"/>
      <color rgb="FFFF0000"/>
      <name val="Calibri"/>
      <family val="2"/>
    </font>
    <font>
      <sz val="14"/>
      <color rgb="FFFF0000"/>
      <name val="Calibri"/>
      <family val="2"/>
      <scheme val="minor"/>
    </font>
    <font>
      <sz val="11"/>
      <color theme="1"/>
      <name val="Arial"/>
      <family val="2"/>
    </font>
    <font>
      <b/>
      <sz val="11"/>
      <color theme="1"/>
      <name val="Arial"/>
      <family val="2"/>
    </font>
    <font>
      <b/>
      <sz val="10"/>
      <color theme="1"/>
      <name val="Arial"/>
      <family val="2"/>
    </font>
    <font>
      <b/>
      <vertAlign val="superscript"/>
      <sz val="10"/>
      <color theme="1"/>
      <name val="Arial"/>
      <family val="2"/>
    </font>
    <font>
      <sz val="10"/>
      <color theme="1"/>
      <name val="Arial"/>
      <family val="2"/>
    </font>
    <font>
      <sz val="10"/>
      <color rgb="FFFF0000"/>
      <name val="Arial"/>
      <family val="2"/>
    </font>
    <font>
      <sz val="14"/>
      <color rgb="FFFF0000"/>
      <name val="Arial"/>
      <family val="2"/>
    </font>
    <font>
      <b/>
      <sz val="14"/>
      <color rgb="FFFF0000"/>
      <name val="Arial"/>
      <family val="2"/>
    </font>
    <font>
      <b/>
      <sz val="10"/>
      <color rgb="FFFF0000"/>
      <name val="Arial"/>
      <family val="2"/>
    </font>
    <font>
      <b/>
      <sz val="18"/>
      <color rgb="FFFF0000"/>
      <name val="Arial"/>
      <family val="2"/>
    </font>
    <font>
      <sz val="12"/>
      <color rgb="FFFF0000"/>
      <name val="Arial"/>
      <family val="2"/>
    </font>
    <font>
      <vertAlign val="superscript"/>
      <sz val="12"/>
      <color rgb="FFFF0000"/>
      <name val="Arial"/>
      <family val="2"/>
    </font>
    <font>
      <b/>
      <vertAlign val="superscript"/>
      <sz val="14"/>
      <color rgb="FFFF0000"/>
      <name val="Arial"/>
      <family val="2"/>
    </font>
    <font>
      <vertAlign val="subscript"/>
      <sz val="12"/>
      <color rgb="FFFF0000"/>
      <name val="Arial"/>
      <family val="2"/>
    </font>
    <font>
      <b/>
      <vertAlign val="subscript"/>
      <sz val="14"/>
      <color rgb="FFFF0000"/>
      <name val="Arial"/>
      <family val="2"/>
    </font>
    <font>
      <sz val="10.199999999999999"/>
      <color rgb="FFFF0000"/>
      <name val="Arial"/>
      <family val="2"/>
    </font>
    <font>
      <vertAlign val="subscript"/>
      <sz val="12"/>
      <color theme="1"/>
      <name val="Arial"/>
      <family val="2"/>
    </font>
    <font>
      <sz val="18"/>
      <color rgb="FFFF0000"/>
      <name val="Arial"/>
      <family val="2"/>
    </font>
    <font>
      <vertAlign val="subscript"/>
      <sz val="10.199999999999999"/>
      <color rgb="FFFF0000"/>
      <name val="Arial"/>
      <family val="2"/>
    </font>
    <font>
      <b/>
      <u/>
      <sz val="11"/>
      <color theme="1"/>
      <name val="Calibri"/>
      <family val="2"/>
      <scheme val="minor"/>
    </font>
    <font>
      <b/>
      <u/>
      <sz val="12"/>
      <color rgb="FFFF0000"/>
      <name val="Arial"/>
      <family val="2"/>
    </font>
    <font>
      <sz val="12"/>
      <name val="Arial"/>
      <family val="2"/>
    </font>
    <font>
      <b/>
      <sz val="11"/>
      <color rgb="FFFF0000"/>
      <name val="Arial"/>
      <family val="2"/>
    </font>
  </fonts>
  <fills count="6">
    <fill>
      <patternFill patternType="none"/>
    </fill>
    <fill>
      <patternFill patternType="gray125"/>
    </fill>
    <fill>
      <patternFill patternType="solid">
        <fgColor rgb="FFF2F2F2"/>
        <bgColor indexed="64"/>
      </patternFill>
    </fill>
    <fill>
      <patternFill patternType="solid">
        <fgColor rgb="FF000000"/>
        <bgColor indexed="64"/>
      </patternFill>
    </fill>
    <fill>
      <patternFill patternType="solid">
        <fgColor rgb="FFBEBEBE"/>
        <bgColor indexed="64"/>
      </patternFill>
    </fill>
    <fill>
      <patternFill patternType="solid">
        <fgColor rgb="FFBFBFBF"/>
        <bgColor indexed="64"/>
      </patternFill>
    </fill>
  </fills>
  <borders count="66">
    <border>
      <left/>
      <right/>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right/>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thick">
        <color rgb="FF000000"/>
      </left>
      <right/>
      <top style="thick">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right style="thin">
        <color rgb="FF000000"/>
      </right>
      <top style="thick">
        <color rgb="FF000000"/>
      </top>
      <bottom/>
      <diagonal/>
    </border>
    <border>
      <left style="thick">
        <color rgb="FF000000"/>
      </left>
      <right/>
      <top/>
      <bottom style="thin">
        <color rgb="FF000000"/>
      </bottom>
      <diagonal/>
    </border>
    <border>
      <left/>
      <right style="thin">
        <color rgb="FF000000"/>
      </right>
      <top/>
      <bottom style="thin">
        <color rgb="FF000000"/>
      </bottom>
      <diagonal/>
    </border>
    <border>
      <left style="thin">
        <color rgb="FF000000"/>
      </left>
      <right style="thick">
        <color rgb="FF000000"/>
      </right>
      <top style="thick">
        <color rgb="FF000000"/>
      </top>
      <bottom/>
      <diagonal/>
    </border>
    <border>
      <left/>
      <right/>
      <top style="medium">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thick">
        <color auto="1"/>
      </bottom>
      <diagonal/>
    </border>
    <border>
      <left style="medium">
        <color indexed="64"/>
      </left>
      <right style="medium">
        <color indexed="64"/>
      </right>
      <top/>
      <bottom style="medium">
        <color indexed="64"/>
      </bottom>
      <diagonal/>
    </border>
  </borders>
  <cellStyleXfs count="1">
    <xf numFmtId="0" fontId="0" fillId="0" borderId="0"/>
  </cellStyleXfs>
  <cellXfs count="184">
    <xf numFmtId="0" fontId="0" fillId="0" borderId="0" xfId="0"/>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6" xfId="0" applyFont="1" applyBorder="1" applyAlignment="1">
      <alignment horizontal="center" vertical="center" wrapText="1"/>
    </xf>
    <xf numFmtId="0" fontId="1" fillId="0" borderId="7" xfId="0" quotePrefix="1"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quotePrefix="1"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2"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6" fillId="0" borderId="0" xfId="0" applyFont="1" applyAlignment="1">
      <alignment vertical="center"/>
    </xf>
    <xf numFmtId="0" fontId="8" fillId="0" borderId="0" xfId="0" applyFont="1"/>
    <xf numFmtId="0" fontId="4" fillId="0" borderId="0" xfId="0" applyFont="1"/>
    <xf numFmtId="0" fontId="9" fillId="0" borderId="0" xfId="0" applyFont="1"/>
    <xf numFmtId="0" fontId="6" fillId="0" borderId="0" xfId="0" applyFont="1"/>
    <xf numFmtId="0" fontId="9"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vertical="center"/>
    </xf>
    <xf numFmtId="0" fontId="7" fillId="0" borderId="0" xfId="0" applyFont="1"/>
    <xf numFmtId="0" fontId="6" fillId="0" borderId="0" xfId="0" applyFont="1" applyAlignment="1">
      <alignment horizontal="left" vertical="center"/>
    </xf>
    <xf numFmtId="0" fontId="11" fillId="0" borderId="0" xfId="0" applyFont="1"/>
    <xf numFmtId="0" fontId="1" fillId="0" borderId="0" xfId="0" applyFont="1" applyAlignment="1">
      <alignment horizontal="center" vertical="center"/>
    </xf>
    <xf numFmtId="0" fontId="1" fillId="0" borderId="0" xfId="0" applyFont="1" applyAlignment="1">
      <alignment horizontal="left" vertical="center"/>
    </xf>
    <xf numFmtId="0" fontId="11" fillId="0" borderId="0" xfId="0" applyFont="1" applyAlignment="1">
      <alignment horizontal="left" vertical="center"/>
    </xf>
    <xf numFmtId="0" fontId="4"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21" fillId="2" borderId="30" xfId="0" applyFont="1" applyFill="1" applyBorder="1" applyAlignment="1">
      <alignment vertical="center" wrapText="1"/>
    </xf>
    <xf numFmtId="0" fontId="17" fillId="0" borderId="0" xfId="0" applyFont="1"/>
    <xf numFmtId="0" fontId="24" fillId="0" borderId="29" xfId="0" applyFont="1"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0" fontId="22" fillId="0" borderId="39" xfId="0" applyFont="1" applyBorder="1" applyAlignment="1">
      <alignment horizontal="center" vertical="center" wrapText="1"/>
    </xf>
    <xf numFmtId="0" fontId="21" fillId="0" borderId="39" xfId="0" applyFont="1" applyBorder="1" applyAlignment="1">
      <alignment horizontal="center" vertical="center" wrapText="1"/>
    </xf>
    <xf numFmtId="0" fontId="25" fillId="0" borderId="42"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vertical="center"/>
    </xf>
    <xf numFmtId="0" fontId="26" fillId="0" borderId="0" xfId="0" applyFont="1" applyAlignment="1">
      <alignment vertical="center"/>
    </xf>
    <xf numFmtId="0" fontId="24" fillId="0" borderId="20" xfId="0" applyFont="1" applyBorder="1" applyAlignment="1">
      <alignment horizontal="center" vertical="center"/>
    </xf>
    <xf numFmtId="0" fontId="24" fillId="0" borderId="21"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7" fillId="0" borderId="0" xfId="0" applyFont="1" applyAlignment="1">
      <alignment horizontal="right" vertical="center"/>
    </xf>
    <xf numFmtId="0" fontId="27" fillId="0" borderId="0" xfId="0" applyFont="1" applyAlignment="1">
      <alignment horizontal="center" vertical="center"/>
    </xf>
    <xf numFmtId="11" fontId="27" fillId="0" borderId="0" xfId="0" applyNumberFormat="1" applyFont="1" applyAlignment="1">
      <alignment horizontal="center" vertical="center"/>
    </xf>
    <xf numFmtId="0" fontId="5" fillId="0" borderId="35" xfId="0" applyFont="1" applyBorder="1" applyAlignment="1">
      <alignment vertical="center"/>
    </xf>
    <xf numFmtId="0" fontId="6" fillId="0" borderId="35" xfId="0" applyFont="1" applyBorder="1" applyAlignment="1">
      <alignment vertical="center"/>
    </xf>
    <xf numFmtId="0" fontId="1"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24" fillId="0" borderId="19" xfId="0" applyFont="1" applyBorder="1" applyAlignment="1">
      <alignment horizontal="center" vertical="center"/>
    </xf>
    <xf numFmtId="0" fontId="24" fillId="0" borderId="20" xfId="0" applyFont="1" applyBorder="1" applyAlignment="1">
      <alignment vertical="center"/>
    </xf>
    <xf numFmtId="0" fontId="27" fillId="0" borderId="21" xfId="0" applyFont="1" applyBorder="1" applyAlignment="1">
      <alignment vertical="center"/>
    </xf>
    <xf numFmtId="0" fontId="6" fillId="2" borderId="30" xfId="0" applyFont="1" applyFill="1" applyBorder="1" applyAlignment="1">
      <alignment vertical="center" wrapText="1"/>
    </xf>
    <xf numFmtId="0" fontId="6" fillId="0" borderId="31" xfId="0" applyFont="1" applyBorder="1" applyAlignment="1">
      <alignment horizontal="center" vertical="center" wrapText="1"/>
    </xf>
    <xf numFmtId="0" fontId="6" fillId="3" borderId="31" xfId="0" applyFont="1" applyFill="1" applyBorder="1" applyAlignment="1">
      <alignment horizontal="center" vertical="center" wrapText="1"/>
    </xf>
    <xf numFmtId="0" fontId="27" fillId="0" borderId="32" xfId="0" applyFont="1" applyBorder="1" applyAlignment="1">
      <alignment horizontal="center" vertical="center" wrapText="1"/>
    </xf>
    <xf numFmtId="0" fontId="27" fillId="0" borderId="31" xfId="0" applyFont="1" applyBorder="1" applyAlignment="1">
      <alignment horizontal="center" vertical="center" wrapText="1"/>
    </xf>
    <xf numFmtId="0" fontId="6" fillId="3" borderId="32" xfId="0" applyFont="1" applyFill="1" applyBorder="1" applyAlignment="1">
      <alignment horizontal="center" vertical="center" wrapText="1"/>
    </xf>
    <xf numFmtId="0" fontId="6" fillId="2" borderId="24" xfId="0" applyFont="1" applyFill="1" applyBorder="1" applyAlignment="1">
      <alignment vertical="center" wrapText="1"/>
    </xf>
    <xf numFmtId="0" fontId="27" fillId="0" borderId="26" xfId="0" applyFont="1" applyBorder="1" applyAlignment="1">
      <alignment horizontal="center" vertical="center" wrapText="1"/>
    </xf>
    <xf numFmtId="0" fontId="6" fillId="3" borderId="26" xfId="0" applyFont="1" applyFill="1" applyBorder="1" applyAlignment="1">
      <alignment horizontal="center" vertical="center" wrapText="1"/>
    </xf>
    <xf numFmtId="0" fontId="1"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23" fillId="0" borderId="0" xfId="0" applyFont="1" applyAlignment="1">
      <alignment vertical="center"/>
    </xf>
    <xf numFmtId="0" fontId="6" fillId="0" borderId="0" xfId="0" applyFont="1" applyAlignment="1">
      <alignment horizontal="right" vertical="center"/>
    </xf>
    <xf numFmtId="0" fontId="26" fillId="0" borderId="0" xfId="0" applyFont="1" applyAlignment="1">
      <alignment horizontal="center" vertical="center"/>
    </xf>
    <xf numFmtId="0" fontId="23" fillId="0" borderId="21" xfId="0" applyFont="1" applyBorder="1" applyAlignment="1">
      <alignment vertical="center"/>
    </xf>
    <xf numFmtId="0" fontId="24" fillId="0" borderId="0" xfId="0" applyFont="1" applyAlignment="1">
      <alignment horizontal="right" vertical="center"/>
    </xf>
    <xf numFmtId="0" fontId="23" fillId="0" borderId="0" xfId="0" applyFont="1" applyAlignment="1">
      <alignment horizontal="left" vertical="center"/>
    </xf>
    <xf numFmtId="0" fontId="16" fillId="0" borderId="0" xfId="0" applyFont="1"/>
    <xf numFmtId="0" fontId="24" fillId="0" borderId="48" xfId="0" applyFont="1" applyBorder="1" applyAlignment="1">
      <alignment vertical="center"/>
    </xf>
    <xf numFmtId="0" fontId="5" fillId="0" borderId="0" xfId="0" applyFont="1"/>
    <xf numFmtId="0" fontId="24" fillId="0" borderId="0" xfId="0" applyFont="1" applyAlignment="1">
      <alignment horizontal="left" vertical="center"/>
    </xf>
    <xf numFmtId="0" fontId="23" fillId="0" borderId="0" xfId="0" applyFont="1"/>
    <xf numFmtId="0" fontId="26" fillId="0" borderId="0" xfId="0" applyFont="1"/>
    <xf numFmtId="0" fontId="27" fillId="0" borderId="0" xfId="0" applyFont="1"/>
    <xf numFmtId="0" fontId="27" fillId="0" borderId="0" xfId="0" applyFont="1" applyAlignment="1">
      <alignment horizontal="center"/>
    </xf>
    <xf numFmtId="0" fontId="27" fillId="0" borderId="0" xfId="0" applyFont="1" applyAlignment="1">
      <alignment horizontal="right"/>
    </xf>
    <xf numFmtId="0" fontId="26" fillId="0" borderId="0" xfId="0" applyFont="1" applyAlignment="1">
      <alignment horizontal="right"/>
    </xf>
    <xf numFmtId="0" fontId="7" fillId="0" borderId="0" xfId="0" applyFont="1" applyAlignment="1">
      <alignment horizontal="right"/>
    </xf>
    <xf numFmtId="0" fontId="27" fillId="0" borderId="0" xfId="0" applyFont="1" applyAlignment="1">
      <alignment horizontal="left"/>
    </xf>
    <xf numFmtId="0" fontId="34" fillId="0" borderId="0" xfId="0" applyFont="1" applyAlignment="1">
      <alignment horizontal="right"/>
    </xf>
    <xf numFmtId="0" fontId="24" fillId="0" borderId="21" xfId="0" applyFont="1" applyBorder="1" applyAlignment="1">
      <alignment horizontal="left" vertical="center"/>
    </xf>
    <xf numFmtId="0" fontId="24" fillId="0" borderId="0" xfId="0" applyFont="1"/>
    <xf numFmtId="0" fontId="24" fillId="0" borderId="21" xfId="0" applyFont="1" applyBorder="1"/>
    <xf numFmtId="0" fontId="24" fillId="0" borderId="20" xfId="0" applyFont="1" applyBorder="1" applyAlignment="1">
      <alignment horizontal="center"/>
    </xf>
    <xf numFmtId="0" fontId="12" fillId="0" borderId="0" xfId="0" applyFont="1"/>
    <xf numFmtId="0" fontId="24" fillId="0" borderId="0" xfId="0" applyFont="1" applyBorder="1" applyAlignment="1">
      <alignment horizontal="center" vertical="center"/>
    </xf>
    <xf numFmtId="0" fontId="24" fillId="0" borderId="0" xfId="0" applyFont="1" applyBorder="1"/>
    <xf numFmtId="0" fontId="4"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4" fillId="4" borderId="60" xfId="0" applyFont="1" applyFill="1" applyBorder="1" applyAlignment="1">
      <alignment horizontal="center" vertical="center" wrapText="1"/>
    </xf>
    <xf numFmtId="0" fontId="6" fillId="0" borderId="61" xfId="0" applyFont="1" applyBorder="1" applyAlignment="1">
      <alignment horizontal="center" vertical="center" wrapText="1"/>
    </xf>
    <xf numFmtId="0" fontId="4" fillId="4" borderId="62" xfId="0" applyFont="1" applyFill="1" applyBorder="1" applyAlignment="1">
      <alignment horizontal="center" vertical="center" wrapText="1"/>
    </xf>
    <xf numFmtId="0" fontId="6" fillId="0" borderId="63" xfId="0"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7" fillId="0" borderId="0" xfId="0" applyFont="1" applyAlignment="1">
      <alignment vertical="center"/>
    </xf>
    <xf numFmtId="0" fontId="26" fillId="0" borderId="0" xfId="0" applyFont="1" applyAlignment="1">
      <alignment horizontal="left" vertical="center"/>
    </xf>
    <xf numFmtId="0" fontId="17" fillId="0" borderId="0" xfId="0" applyFont="1" applyAlignment="1">
      <alignment vertical="top" wrapText="1"/>
    </xf>
    <xf numFmtId="0" fontId="17" fillId="0" borderId="0" xfId="0" applyFont="1" applyAlignment="1">
      <alignment horizontal="left" vertical="center"/>
    </xf>
    <xf numFmtId="0" fontId="10" fillId="0" borderId="0" xfId="0" applyFont="1" applyAlignment="1">
      <alignment vertical="center" wrapText="1"/>
    </xf>
    <xf numFmtId="0" fontId="4" fillId="5" borderId="6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23" fillId="0" borderId="21" xfId="0" applyFont="1" applyBorder="1" applyAlignment="1">
      <alignment horizontal="left" vertical="center"/>
    </xf>
    <xf numFmtId="3" fontId="24" fillId="0" borderId="20" xfId="0" applyNumberFormat="1" applyFont="1" applyBorder="1" applyAlignment="1">
      <alignment horizontal="center" vertical="center"/>
    </xf>
    <xf numFmtId="0" fontId="27" fillId="0" borderId="0" xfId="0" quotePrefix="1" applyFont="1" applyAlignment="1">
      <alignment horizontal="right" vertical="center"/>
    </xf>
    <xf numFmtId="0" fontId="27" fillId="0" borderId="0" xfId="0" quotePrefix="1" applyFont="1" applyAlignment="1">
      <alignment horizontal="left" vertical="center"/>
    </xf>
    <xf numFmtId="0" fontId="10" fillId="0" borderId="0" xfId="0" applyFont="1" applyAlignment="1">
      <alignment horizontal="left" vertical="center"/>
    </xf>
    <xf numFmtId="0" fontId="39" fillId="0" borderId="0" xfId="0" applyFont="1" applyAlignment="1">
      <alignment horizontal="left" vertical="center"/>
    </xf>
    <xf numFmtId="0" fontId="6" fillId="0" borderId="18" xfId="0" applyFont="1" applyBorder="1" applyAlignment="1">
      <alignment horizontal="left" vertical="center"/>
    </xf>
    <xf numFmtId="0" fontId="6" fillId="0" borderId="0" xfId="0" applyFont="1" applyAlignment="1">
      <alignment horizontal="lef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0" borderId="0" xfId="0" applyFont="1" applyAlignment="1">
      <alignment horizontal="left" vertical="center"/>
    </xf>
    <xf numFmtId="0" fontId="24" fillId="0" borderId="0" xfId="0" applyFont="1" applyAlignment="1">
      <alignment horizontal="right" vertical="center"/>
    </xf>
    <xf numFmtId="0" fontId="24" fillId="0" borderId="22" xfId="0" applyFont="1" applyBorder="1" applyAlignment="1">
      <alignment horizontal="right" vertical="center"/>
    </xf>
    <xf numFmtId="0" fontId="6" fillId="0" borderId="0" xfId="0" applyFont="1" applyAlignment="1">
      <alignment horizontal="left" vertical="center"/>
    </xf>
    <xf numFmtId="0" fontId="4" fillId="0" borderId="35" xfId="0" applyFont="1" applyBorder="1" applyAlignment="1">
      <alignment horizontal="left" vertical="center"/>
    </xf>
    <xf numFmtId="0" fontId="27" fillId="0" borderId="0" xfId="0" applyFont="1" applyAlignment="1">
      <alignment horizontal="right" vertical="center"/>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21" fillId="2" borderId="33" xfId="0" applyFont="1" applyFill="1" applyBorder="1" applyAlignment="1">
      <alignment horizontal="right" vertical="center" wrapText="1"/>
    </xf>
    <xf numFmtId="0" fontId="21" fillId="2" borderId="34" xfId="0" applyFont="1" applyFill="1" applyBorder="1" applyAlignment="1">
      <alignment horizontal="right" vertical="center" wrapText="1"/>
    </xf>
    <xf numFmtId="0" fontId="21" fillId="2" borderId="27" xfId="0" applyFont="1" applyFill="1" applyBorder="1" applyAlignment="1">
      <alignment horizontal="right"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18" fillId="4" borderId="36" xfId="0" applyFont="1" applyFill="1" applyBorder="1" applyAlignment="1">
      <alignment horizontal="center" vertical="center" wrapText="1"/>
    </xf>
    <xf numFmtId="0" fontId="18" fillId="4" borderId="44"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4" fillId="0" borderId="0" xfId="0" applyFont="1" applyAlignment="1">
      <alignment horizontal="left"/>
    </xf>
    <xf numFmtId="0" fontId="27" fillId="0" borderId="0" xfId="0" applyFont="1" applyAlignment="1">
      <alignment horizontal="center" vertical="center"/>
    </xf>
    <xf numFmtId="0" fontId="4" fillId="4" borderId="49"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58"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0" xfId="0" applyFont="1" applyAlignment="1">
      <alignment horizontal="left" vertical="center"/>
    </xf>
    <xf numFmtId="0" fontId="4" fillId="0" borderId="55" xfId="0" applyFont="1" applyBorder="1" applyAlignment="1">
      <alignment horizontal="center" vertical="center" wrapText="1"/>
    </xf>
    <xf numFmtId="0" fontId="4" fillId="0" borderId="5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27" fillId="0" borderId="0" xfId="0" applyFont="1" applyAlignment="1">
      <alignment horizontal="center" wrapText="1"/>
    </xf>
    <xf numFmtId="0" fontId="27" fillId="0" borderId="0" xfId="0" applyFont="1" applyAlignment="1">
      <alignment horizont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48" xfId="0" applyFont="1" applyBorder="1" applyAlignment="1">
      <alignment horizontal="center" vertical="center"/>
    </xf>
    <xf numFmtId="0" fontId="23" fillId="0" borderId="0" xfId="0" applyFont="1" applyAlignment="1">
      <alignment horizontal="center" vertical="center"/>
    </xf>
    <xf numFmtId="0" fontId="27" fillId="0" borderId="0" xfId="0" applyFont="1" applyAlignment="1">
      <alignment horizontal="left" vertical="center"/>
    </xf>
    <xf numFmtId="0" fontId="27" fillId="0" borderId="0" xfId="0" quotePrefix="1" applyFont="1" applyAlignment="1">
      <alignment horizontal="left" vertical="center"/>
    </xf>
    <xf numFmtId="0" fontId="23" fillId="0" borderId="0" xfId="0" quotePrefix="1" applyFont="1" applyAlignment="1">
      <alignment horizontal="left" vertical="center"/>
    </xf>
    <xf numFmtId="0" fontId="23" fillId="0" borderId="21" xfId="0" applyFont="1" applyBorder="1" applyAlignment="1">
      <alignment horizontal="center" vertical="center"/>
    </xf>
    <xf numFmtId="0" fontId="23" fillId="0" borderId="0" xfId="0" applyFont="1" applyAlignment="1">
      <alignment horizontal="left" vertical="center"/>
    </xf>
    <xf numFmtId="0" fontId="23" fillId="0" borderId="20" xfId="0" applyFont="1" applyBorder="1" applyAlignment="1">
      <alignment horizontal="center" vertical="center"/>
    </xf>
    <xf numFmtId="0" fontId="23" fillId="0" borderId="48" xfId="0" applyFont="1" applyBorder="1" applyAlignment="1">
      <alignment horizontal="center" vertical="center"/>
    </xf>
    <xf numFmtId="0" fontId="27" fillId="0" borderId="0" xfId="0" quotePrefix="1" applyFont="1" applyAlignment="1">
      <alignment horizontal="right" vertical="center"/>
    </xf>
    <xf numFmtId="0" fontId="27" fillId="0" borderId="0" xfId="0" applyFont="1" applyAlignment="1">
      <alignment horizontal="left" vertical="top" wrapText="1"/>
    </xf>
    <xf numFmtId="0" fontId="27" fillId="0" borderId="0" xfId="0" applyFont="1" applyAlignment="1">
      <alignment horizontal="left" vertical="center" wrapText="1"/>
    </xf>
    <xf numFmtId="0" fontId="38"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3</xdr:col>
      <xdr:colOff>298972</xdr:colOff>
      <xdr:row>32</xdr:row>
      <xdr:rowOff>35000</xdr:rowOff>
    </xdr:from>
    <xdr:to>
      <xdr:col>3</xdr:col>
      <xdr:colOff>1074307</xdr:colOff>
      <xdr:row>32</xdr:row>
      <xdr:rowOff>35000</xdr:rowOff>
    </xdr:to>
    <xdr:cxnSp macro="">
      <xdr:nvCxnSpPr>
        <xdr:cNvPr id="11" name="Connecteur droit avec flèche 10">
          <a:extLst>
            <a:ext uri="{FF2B5EF4-FFF2-40B4-BE49-F238E27FC236}">
              <a16:creationId xmlns:a16="http://schemas.microsoft.com/office/drawing/2014/main" xmlns="" id="{3902D958-A871-44F2-B5BE-5F0160716237}"/>
            </a:ext>
          </a:extLst>
        </xdr:cNvPr>
        <xdr:cNvCxnSpPr/>
      </xdr:nvCxnSpPr>
      <xdr:spPr>
        <a:xfrm>
          <a:off x="3772796" y="36969588"/>
          <a:ext cx="77533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44825</xdr:colOff>
      <xdr:row>85</xdr:row>
      <xdr:rowOff>22412</xdr:rowOff>
    </xdr:from>
    <xdr:to>
      <xdr:col>6</xdr:col>
      <xdr:colOff>1367119</xdr:colOff>
      <xdr:row>92</xdr:row>
      <xdr:rowOff>11206</xdr:rowOff>
    </xdr:to>
    <xdr:grpSp>
      <xdr:nvGrpSpPr>
        <xdr:cNvPr id="2" name="Groupe 1">
          <a:extLst>
            <a:ext uri="{FF2B5EF4-FFF2-40B4-BE49-F238E27FC236}">
              <a16:creationId xmlns:a16="http://schemas.microsoft.com/office/drawing/2014/main" xmlns="" id="{472E19A5-989E-43A1-9941-76E0F7920973}"/>
            </a:ext>
          </a:extLst>
        </xdr:cNvPr>
        <xdr:cNvGrpSpPr/>
      </xdr:nvGrpSpPr>
      <xdr:grpSpPr>
        <a:xfrm>
          <a:off x="762001" y="23274618"/>
          <a:ext cx="8213912" cy="2028264"/>
          <a:chOff x="15526" y="0"/>
          <a:chExt cx="5690330" cy="1389888"/>
        </a:xfrm>
      </xdr:grpSpPr>
      <xdr:sp macro="" textlink="">
        <xdr:nvSpPr>
          <xdr:cNvPr id="3" name="Zone de texte 176">
            <a:extLst>
              <a:ext uri="{FF2B5EF4-FFF2-40B4-BE49-F238E27FC236}">
                <a16:creationId xmlns:a16="http://schemas.microsoft.com/office/drawing/2014/main" xmlns="" id="{24308837-05CD-40DB-A258-1C1578D7516E}"/>
              </a:ext>
            </a:extLst>
          </xdr:cNvPr>
          <xdr:cNvSpPr txBox="1">
            <a:spLocks noChangeArrowheads="1"/>
          </xdr:cNvSpPr>
        </xdr:nvSpPr>
        <xdr:spPr bwMode="auto">
          <a:xfrm>
            <a:off x="760781" y="263347"/>
            <a:ext cx="1002183" cy="500558"/>
          </a:xfrm>
          <a:prstGeom prst="rect">
            <a:avLst/>
          </a:prstGeom>
          <a:solidFill>
            <a:srgbClr val="FFFFFF"/>
          </a:solidFill>
          <a:ln w="12700" cmpd="sng">
            <a:solidFill>
              <a:srgbClr val="7E7E7E"/>
            </a:solidFill>
            <a:prstDash val="solid"/>
            <a:miter lim="800000"/>
            <a:headEnd/>
            <a:tailEnd/>
          </a:ln>
        </xdr:spPr>
        <xdr:txBody>
          <a:bodyPr rot="0" vert="horz" wrap="square" lIns="91440" tIns="45720" rIns="91440" bIns="45720" anchor="t" anchorCtr="0" upright="1">
            <a:noAutofit/>
          </a:bodyPr>
          <a:lstStyle/>
          <a:p>
            <a:pPr algn="ctr">
              <a:spcAft>
                <a:spcPts val="1000"/>
              </a:spcAft>
            </a:pPr>
            <a:r>
              <a:rPr lang="fr-FR" sz="1100" b="1">
                <a:effectLst/>
                <a:latin typeface="Arial" panose="020B0604020202020204" pitchFamily="34" charset="0"/>
                <a:ea typeface="Cambria" panose="02040503050406030204" pitchFamily="18" charset="0"/>
                <a:cs typeface="Times New Roman" panose="02020603050405020304" pitchFamily="18" charset="0"/>
              </a:rPr>
              <a:t>Génératrice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4" name="Zone de texte 175">
            <a:extLst>
              <a:ext uri="{FF2B5EF4-FFF2-40B4-BE49-F238E27FC236}">
                <a16:creationId xmlns:a16="http://schemas.microsoft.com/office/drawing/2014/main" xmlns="" id="{AF73EB5E-C470-4848-87B3-1F9C4A7D085A}"/>
              </a:ext>
            </a:extLst>
          </xdr:cNvPr>
          <xdr:cNvSpPr txBox="1">
            <a:spLocks noChangeArrowheads="1"/>
          </xdr:cNvSpPr>
        </xdr:nvSpPr>
        <xdr:spPr bwMode="auto">
          <a:xfrm>
            <a:off x="3950208" y="263347"/>
            <a:ext cx="1002030" cy="500380"/>
          </a:xfrm>
          <a:prstGeom prst="rect">
            <a:avLst/>
          </a:prstGeom>
          <a:noFill/>
          <a:ln w="12700" cmpd="sng">
            <a:solidFill>
              <a:srgbClr val="7E7E7E"/>
            </a:solidFill>
            <a:prstDash val="solid"/>
            <a:miter lim="800000"/>
            <a:headEnd/>
            <a:tailEnd/>
          </a:ln>
        </xdr:spPr>
        <xdr:txBody>
          <a:bodyPr rot="0" vert="horz" wrap="square" lIns="91440" tIns="45720" rIns="91440" bIns="45720" anchor="t" anchorCtr="0" upright="1">
            <a:noAutofit/>
          </a:bodyPr>
          <a:lstStyle/>
          <a:p>
            <a:pPr algn="ctr">
              <a:spcAft>
                <a:spcPts val="1000"/>
              </a:spcAft>
            </a:pPr>
            <a:r>
              <a:rPr lang="fr-FR" sz="1100" b="1">
                <a:effectLst/>
                <a:latin typeface="Arial" panose="020B0604020202020204" pitchFamily="34" charset="0"/>
                <a:ea typeface="Cambria" panose="02040503050406030204" pitchFamily="18" charset="0"/>
                <a:cs typeface="Times New Roman" panose="02020603050405020304" pitchFamily="18" charset="0"/>
              </a:rPr>
              <a:t>Batteries</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pic>
        <xdr:nvPicPr>
          <xdr:cNvPr id="5" name="Picture 1" descr="RÃ©sultat de recherche d'images pour &quot;convertisseur ac dc symbole&quot;">
            <a:extLst>
              <a:ext uri="{FF2B5EF4-FFF2-40B4-BE49-F238E27FC236}">
                <a16:creationId xmlns:a16="http://schemas.microsoft.com/office/drawing/2014/main" xmlns="" id="{FF8C431D-A6FD-4282-9339-5A1652935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778" r="16554"/>
          <a:stretch/>
        </xdr:blipFill>
        <xdr:spPr bwMode="auto">
          <a:xfrm>
            <a:off x="2516429" y="212141"/>
            <a:ext cx="679450" cy="581025"/>
          </a:xfrm>
          <a:prstGeom prst="rect">
            <a:avLst/>
          </a:prstGeom>
          <a:noFill/>
          <a:ln>
            <a:noFill/>
          </a:ln>
          <a:extLst>
            <a:ext uri="{53640926-AAD7-44D8-BBD7-CCE9431645EC}">
              <a14:shadowObscured xmlns:a14="http://schemas.microsoft.com/office/drawing/2010/main"/>
            </a:ext>
          </a:extLst>
        </xdr:spPr>
      </xdr:pic>
      <xdr:sp macro="" textlink="">
        <xdr:nvSpPr>
          <xdr:cNvPr id="6" name="Zone de texte 14">
            <a:extLst>
              <a:ext uri="{FF2B5EF4-FFF2-40B4-BE49-F238E27FC236}">
                <a16:creationId xmlns:a16="http://schemas.microsoft.com/office/drawing/2014/main" xmlns="" id="{0237D5AA-23E4-4AFF-83A4-864E88CF4DE2}"/>
              </a:ext>
            </a:extLst>
          </xdr:cNvPr>
          <xdr:cNvSpPr txBox="1">
            <a:spLocks noChangeArrowheads="1"/>
          </xdr:cNvSpPr>
        </xdr:nvSpPr>
        <xdr:spPr bwMode="auto">
          <a:xfrm>
            <a:off x="2282343" y="0"/>
            <a:ext cx="1163117" cy="400050"/>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1000"/>
              </a:spcAft>
            </a:pPr>
            <a:r>
              <a:rPr lang="fr-FR" sz="1100" b="1">
                <a:effectLst/>
                <a:latin typeface="Arial" panose="020B0604020202020204" pitchFamily="34" charset="0"/>
                <a:ea typeface="Cambria" panose="02040503050406030204" pitchFamily="18" charset="0"/>
                <a:cs typeface="Times New Roman" panose="02020603050405020304" pitchFamily="18" charset="0"/>
              </a:rPr>
              <a:t>Convertisseur</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7" name="Zone de texte 28">
            <a:extLst>
              <a:ext uri="{FF2B5EF4-FFF2-40B4-BE49-F238E27FC236}">
                <a16:creationId xmlns:a16="http://schemas.microsoft.com/office/drawing/2014/main" xmlns="" id="{C537A290-2D0F-47C4-AA42-5ED68F5A3E6B}"/>
              </a:ext>
            </a:extLst>
          </xdr:cNvPr>
          <xdr:cNvSpPr txBox="1">
            <a:spLocks noChangeArrowheads="1"/>
          </xdr:cNvSpPr>
        </xdr:nvSpPr>
        <xdr:spPr bwMode="auto">
          <a:xfrm>
            <a:off x="15526" y="581175"/>
            <a:ext cx="753465" cy="804672"/>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mécanique</a:t>
            </a:r>
          </a:p>
        </xdr:txBody>
      </xdr:sp>
      <xdr:sp macro="" textlink="">
        <xdr:nvSpPr>
          <xdr:cNvPr id="8" name="Zone de texte 29">
            <a:extLst>
              <a:ext uri="{FF2B5EF4-FFF2-40B4-BE49-F238E27FC236}">
                <a16:creationId xmlns:a16="http://schemas.microsoft.com/office/drawing/2014/main" xmlns="" id="{9B9C8FE4-AD1C-43AE-A0A3-222A4F676BA3}"/>
              </a:ext>
            </a:extLst>
          </xdr:cNvPr>
          <xdr:cNvSpPr txBox="1">
            <a:spLocks noChangeArrowheads="1"/>
          </xdr:cNvSpPr>
        </xdr:nvSpPr>
        <xdr:spPr bwMode="auto">
          <a:xfrm>
            <a:off x="1777594" y="585216"/>
            <a:ext cx="753465" cy="804672"/>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électrique</a:t>
            </a:r>
          </a:p>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Courant</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alternatif</a:t>
            </a:r>
            <a:endParaRPr lang="fr-FR" sz="1100">
              <a:solidFill>
                <a:srgbClr val="FF0000"/>
              </a:solidFill>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9" name="Zone de texte 30">
            <a:extLst>
              <a:ext uri="{FF2B5EF4-FFF2-40B4-BE49-F238E27FC236}">
                <a16:creationId xmlns:a16="http://schemas.microsoft.com/office/drawing/2014/main" xmlns="" id="{F84B7B9E-279C-403C-BBF4-83C52FA69DC0}"/>
              </a:ext>
            </a:extLst>
          </xdr:cNvPr>
          <xdr:cNvSpPr txBox="1">
            <a:spLocks noChangeArrowheads="1"/>
          </xdr:cNvSpPr>
        </xdr:nvSpPr>
        <xdr:spPr bwMode="auto">
          <a:xfrm>
            <a:off x="3182112" y="585216"/>
            <a:ext cx="753465" cy="804672"/>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électrique</a:t>
            </a:r>
          </a:p>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Courant</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continu</a:t>
            </a:r>
            <a:endParaRPr lang="fr-FR" sz="1100">
              <a:solidFill>
                <a:srgbClr val="FF0000"/>
              </a:solidFill>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0" name="Zone de texte 32">
            <a:extLst>
              <a:ext uri="{FF2B5EF4-FFF2-40B4-BE49-F238E27FC236}">
                <a16:creationId xmlns:a16="http://schemas.microsoft.com/office/drawing/2014/main" xmlns="" id="{03B5E487-B0AC-46D5-9B87-3C10881A163D}"/>
              </a:ext>
            </a:extLst>
          </xdr:cNvPr>
          <xdr:cNvSpPr txBox="1">
            <a:spLocks noChangeArrowheads="1"/>
          </xdr:cNvSpPr>
        </xdr:nvSpPr>
        <xdr:spPr bwMode="auto">
          <a:xfrm>
            <a:off x="4952391" y="585216"/>
            <a:ext cx="753465" cy="804672"/>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chimique</a:t>
            </a:r>
            <a:endParaRPr lang="fr-FR" sz="1100">
              <a:solidFill>
                <a:srgbClr val="FF0000"/>
              </a:solidFill>
              <a:effectLst/>
              <a:latin typeface="Arial" panose="020B0604020202020204" pitchFamily="34" charset="0"/>
              <a:ea typeface="Cambria" panose="02040503050406030204" pitchFamily="18" charset="0"/>
              <a:cs typeface="Times New Roman" panose="02020603050405020304" pitchFamily="18" charset="0"/>
            </a:endParaRPr>
          </a:p>
        </xdr:txBody>
      </xdr:sp>
    </xdr:grpSp>
    <xdr:clientData/>
  </xdr:twoCellAnchor>
  <xdr:twoCellAnchor>
    <xdr:from>
      <xdr:col>1</xdr:col>
      <xdr:colOff>11206</xdr:colOff>
      <xdr:row>87</xdr:row>
      <xdr:rowOff>189242</xdr:rowOff>
    </xdr:from>
    <xdr:to>
      <xdr:col>1</xdr:col>
      <xdr:colOff>1120590</xdr:colOff>
      <xdr:row>87</xdr:row>
      <xdr:rowOff>190500</xdr:rowOff>
    </xdr:to>
    <xdr:cxnSp macro="">
      <xdr:nvCxnSpPr>
        <xdr:cNvPr id="12" name="Connecteur droit avec flèche 11">
          <a:extLst>
            <a:ext uri="{FF2B5EF4-FFF2-40B4-BE49-F238E27FC236}">
              <a16:creationId xmlns:a16="http://schemas.microsoft.com/office/drawing/2014/main" xmlns="" id="{41178217-A0BD-49DE-A240-18923D496C4A}"/>
            </a:ext>
          </a:extLst>
        </xdr:cNvPr>
        <xdr:cNvCxnSpPr>
          <a:endCxn id="3" idx="1"/>
        </xdr:cNvCxnSpPr>
      </xdr:nvCxnSpPr>
      <xdr:spPr>
        <a:xfrm flipV="1">
          <a:off x="725581" y="26878292"/>
          <a:ext cx="1109384" cy="125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1183341</xdr:colOff>
      <xdr:row>87</xdr:row>
      <xdr:rowOff>173554</xdr:rowOff>
    </xdr:from>
    <xdr:to>
      <xdr:col>3</xdr:col>
      <xdr:colOff>914401</xdr:colOff>
      <xdr:row>87</xdr:row>
      <xdr:rowOff>174812</xdr:rowOff>
    </xdr:to>
    <xdr:cxnSp macro="">
      <xdr:nvCxnSpPr>
        <xdr:cNvPr id="13" name="Connecteur droit avec flèche 12">
          <a:extLst>
            <a:ext uri="{FF2B5EF4-FFF2-40B4-BE49-F238E27FC236}">
              <a16:creationId xmlns:a16="http://schemas.microsoft.com/office/drawing/2014/main" xmlns="" id="{2C7AB927-51E6-400B-BA71-A5CD6524D0D8}"/>
            </a:ext>
          </a:extLst>
        </xdr:cNvPr>
        <xdr:cNvCxnSpPr/>
      </xdr:nvCxnSpPr>
      <xdr:spPr>
        <a:xfrm flipV="1">
          <a:off x="3278841" y="26862604"/>
          <a:ext cx="1112185" cy="125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484094</xdr:colOff>
      <xdr:row>87</xdr:row>
      <xdr:rowOff>169072</xdr:rowOff>
    </xdr:from>
    <xdr:to>
      <xdr:col>5</xdr:col>
      <xdr:colOff>215154</xdr:colOff>
      <xdr:row>87</xdr:row>
      <xdr:rowOff>170330</xdr:rowOff>
    </xdr:to>
    <xdr:cxnSp macro="">
      <xdr:nvCxnSpPr>
        <xdr:cNvPr id="14" name="Connecteur droit avec flèche 13">
          <a:extLst>
            <a:ext uri="{FF2B5EF4-FFF2-40B4-BE49-F238E27FC236}">
              <a16:creationId xmlns:a16="http://schemas.microsoft.com/office/drawing/2014/main" xmlns="" id="{31B4DDD6-1D2E-4F79-9D6A-ED0CB7A89EF2}"/>
            </a:ext>
          </a:extLst>
        </xdr:cNvPr>
        <xdr:cNvCxnSpPr/>
      </xdr:nvCxnSpPr>
      <xdr:spPr>
        <a:xfrm flipV="1">
          <a:off x="5341844" y="26858122"/>
          <a:ext cx="1112185" cy="125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289112</xdr:colOff>
      <xdr:row>87</xdr:row>
      <xdr:rowOff>142178</xdr:rowOff>
    </xdr:from>
    <xdr:to>
      <xdr:col>7</xdr:col>
      <xdr:colOff>20172</xdr:colOff>
      <xdr:row>87</xdr:row>
      <xdr:rowOff>143436</xdr:rowOff>
    </xdr:to>
    <xdr:cxnSp macro="">
      <xdr:nvCxnSpPr>
        <xdr:cNvPr id="15" name="Connecteur droit avec flèche 14">
          <a:extLst>
            <a:ext uri="{FF2B5EF4-FFF2-40B4-BE49-F238E27FC236}">
              <a16:creationId xmlns:a16="http://schemas.microsoft.com/office/drawing/2014/main" xmlns="" id="{614D8071-DE35-4E97-B445-282A0D2B206C}"/>
            </a:ext>
          </a:extLst>
        </xdr:cNvPr>
        <xdr:cNvCxnSpPr/>
      </xdr:nvCxnSpPr>
      <xdr:spPr>
        <a:xfrm flipV="1">
          <a:off x="7909112" y="26831228"/>
          <a:ext cx="1112185" cy="1258"/>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291352</xdr:rowOff>
    </xdr:from>
    <xdr:to>
      <xdr:col>7</xdr:col>
      <xdr:colOff>22411</xdr:colOff>
      <xdr:row>72</xdr:row>
      <xdr:rowOff>44823</xdr:rowOff>
    </xdr:to>
    <xdr:pic>
      <xdr:nvPicPr>
        <xdr:cNvPr id="2" name="Picture 31" descr="image (1)">
          <a:extLst>
            <a:ext uri="{FF2B5EF4-FFF2-40B4-BE49-F238E27FC236}">
              <a16:creationId xmlns:a16="http://schemas.microsoft.com/office/drawing/2014/main" xmlns="" id="{C53C2B1F-18D0-4821-9D04-DFD26A68F7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176" y="16461440"/>
          <a:ext cx="8292353" cy="4706471"/>
        </a:xfrm>
        <a:prstGeom prst="rect">
          <a:avLst/>
        </a:prstGeom>
        <a:noFill/>
        <a:ln>
          <a:noFill/>
        </a:ln>
      </xdr:spPr>
    </xdr:pic>
    <xdr:clientData/>
  </xdr:twoCellAnchor>
  <xdr:twoCellAnchor>
    <xdr:from>
      <xdr:col>7</xdr:col>
      <xdr:colOff>268754</xdr:colOff>
      <xdr:row>99</xdr:row>
      <xdr:rowOff>238611</xdr:rowOff>
    </xdr:from>
    <xdr:to>
      <xdr:col>7</xdr:col>
      <xdr:colOff>268754</xdr:colOff>
      <xdr:row>102</xdr:row>
      <xdr:rowOff>231328</xdr:rowOff>
    </xdr:to>
    <xdr:cxnSp macro="">
      <xdr:nvCxnSpPr>
        <xdr:cNvPr id="3" name="Connecteur droit 2">
          <a:extLst>
            <a:ext uri="{FF2B5EF4-FFF2-40B4-BE49-F238E27FC236}">
              <a16:creationId xmlns:a16="http://schemas.microsoft.com/office/drawing/2014/main" xmlns="" id="{E05B903A-0C2E-4F56-9E46-F56731052A88}"/>
            </a:ext>
          </a:extLst>
        </xdr:cNvPr>
        <xdr:cNvCxnSpPr/>
      </xdr:nvCxnSpPr>
      <xdr:spPr>
        <a:xfrm flipV="1">
          <a:off x="9255872" y="29228229"/>
          <a:ext cx="0" cy="8667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1165412</xdr:colOff>
      <xdr:row>56</xdr:row>
      <xdr:rowOff>246530</xdr:rowOff>
    </xdr:from>
    <xdr:to>
      <xdr:col>4</xdr:col>
      <xdr:colOff>1176619</xdr:colOff>
      <xdr:row>71</xdr:row>
      <xdr:rowOff>67236</xdr:rowOff>
    </xdr:to>
    <xdr:cxnSp macro="">
      <xdr:nvCxnSpPr>
        <xdr:cNvPr id="5" name="Connecteur droit 4">
          <a:extLst>
            <a:ext uri="{FF2B5EF4-FFF2-40B4-BE49-F238E27FC236}">
              <a16:creationId xmlns:a16="http://schemas.microsoft.com/office/drawing/2014/main" xmlns="" id="{ACD9E2AA-9FB6-4B50-A0FC-A206FE1F6914}"/>
            </a:ext>
          </a:extLst>
        </xdr:cNvPr>
        <xdr:cNvCxnSpPr/>
      </xdr:nvCxnSpPr>
      <xdr:spPr>
        <a:xfrm flipH="1" flipV="1">
          <a:off x="6017559" y="16707971"/>
          <a:ext cx="11207" cy="4191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414618</xdr:colOff>
      <xdr:row>65</xdr:row>
      <xdr:rowOff>190500</xdr:rowOff>
    </xdr:from>
    <xdr:to>
      <xdr:col>6</xdr:col>
      <xdr:colOff>1064559</xdr:colOff>
      <xdr:row>65</xdr:row>
      <xdr:rowOff>235324</xdr:rowOff>
    </xdr:to>
    <xdr:cxnSp macro="">
      <xdr:nvCxnSpPr>
        <xdr:cNvPr id="9" name="Connecteur droit 8">
          <a:extLst>
            <a:ext uri="{FF2B5EF4-FFF2-40B4-BE49-F238E27FC236}">
              <a16:creationId xmlns:a16="http://schemas.microsoft.com/office/drawing/2014/main" xmlns="" id="{E9EB807C-DB34-4CC2-AF3A-5135604AF22A}"/>
            </a:ext>
          </a:extLst>
        </xdr:cNvPr>
        <xdr:cNvCxnSpPr/>
      </xdr:nvCxnSpPr>
      <xdr:spPr>
        <a:xfrm>
          <a:off x="1131794" y="19274118"/>
          <a:ext cx="7541559" cy="4482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358588</xdr:colOff>
      <xdr:row>77</xdr:row>
      <xdr:rowOff>112059</xdr:rowOff>
    </xdr:from>
    <xdr:to>
      <xdr:col>6</xdr:col>
      <xdr:colOff>1165411</xdr:colOff>
      <xdr:row>83</xdr:row>
      <xdr:rowOff>67235</xdr:rowOff>
    </xdr:to>
    <xdr:grpSp>
      <xdr:nvGrpSpPr>
        <xdr:cNvPr id="10" name="Groupe 9">
          <a:extLst>
            <a:ext uri="{FF2B5EF4-FFF2-40B4-BE49-F238E27FC236}">
              <a16:creationId xmlns:a16="http://schemas.microsoft.com/office/drawing/2014/main" xmlns="" id="{83DB8A28-95C1-450E-AF2A-82D7EA2FEDD5}"/>
            </a:ext>
          </a:extLst>
        </xdr:cNvPr>
        <xdr:cNvGrpSpPr/>
      </xdr:nvGrpSpPr>
      <xdr:grpSpPr>
        <a:xfrm>
          <a:off x="1075764" y="22691912"/>
          <a:ext cx="7698441" cy="1703294"/>
          <a:chOff x="0" y="0"/>
          <a:chExt cx="4828032" cy="1016813"/>
        </a:xfrm>
      </xdr:grpSpPr>
      <xdr:sp macro="" textlink="">
        <xdr:nvSpPr>
          <xdr:cNvPr id="11" name="Zone de texte 94">
            <a:extLst>
              <a:ext uri="{FF2B5EF4-FFF2-40B4-BE49-F238E27FC236}">
                <a16:creationId xmlns:a16="http://schemas.microsoft.com/office/drawing/2014/main" xmlns="" id="{30FD8B6B-95FA-42C2-89ED-2AB7F8CEB2B5}"/>
              </a:ext>
            </a:extLst>
          </xdr:cNvPr>
          <xdr:cNvSpPr txBox="1">
            <a:spLocks noChangeArrowheads="1"/>
          </xdr:cNvSpPr>
        </xdr:nvSpPr>
        <xdr:spPr bwMode="auto">
          <a:xfrm>
            <a:off x="790042" y="0"/>
            <a:ext cx="1002183" cy="500558"/>
          </a:xfrm>
          <a:prstGeom prst="rect">
            <a:avLst/>
          </a:prstGeom>
          <a:solidFill>
            <a:srgbClr val="FFFFFF"/>
          </a:solidFill>
          <a:ln w="12700" cmpd="sng">
            <a:solidFill>
              <a:srgbClr val="7E7E7E"/>
            </a:solid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Centrale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hydraulique</a:t>
            </a:r>
          </a:p>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a:t>
            </a:r>
          </a:p>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Moteur électrique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2" name="Zone de texte 95">
            <a:extLst>
              <a:ext uri="{FF2B5EF4-FFF2-40B4-BE49-F238E27FC236}">
                <a16:creationId xmlns:a16="http://schemas.microsoft.com/office/drawing/2014/main" xmlns="" id="{0FB2FA25-6D0E-4E8C-8C66-38FD711C6BA3}"/>
              </a:ext>
            </a:extLst>
          </xdr:cNvPr>
          <xdr:cNvSpPr txBox="1">
            <a:spLocks noChangeArrowheads="1"/>
          </xdr:cNvSpPr>
        </xdr:nvSpPr>
        <xdr:spPr bwMode="auto">
          <a:xfrm>
            <a:off x="3028493" y="0"/>
            <a:ext cx="1002030" cy="500380"/>
          </a:xfrm>
          <a:prstGeom prst="rect">
            <a:avLst/>
          </a:prstGeom>
          <a:noFill/>
          <a:ln w="12700" cmpd="sng">
            <a:solidFill>
              <a:srgbClr val="7E7E7E"/>
            </a:solidFill>
            <a:prstDash val="solid"/>
            <a:miter lim="800000"/>
            <a:headEnd/>
            <a:tailEnd/>
          </a:ln>
        </xdr:spPr>
        <xdr:txBody>
          <a:bodyPr rot="0" vert="horz" wrap="square" lIns="91440" tIns="45720" rIns="91440" bIns="45720" anchor="t" anchorCtr="0" upright="1">
            <a:noAutofit/>
          </a:bodyPr>
          <a:lstStyle/>
          <a:p>
            <a:pPr algn="ctr">
              <a:spcAft>
                <a:spcPts val="1000"/>
              </a:spcAft>
            </a:pPr>
            <a:r>
              <a:rPr lang="fr-FR" sz="1100" b="1">
                <a:effectLst/>
                <a:latin typeface="Arial" panose="020B0604020202020204" pitchFamily="34" charset="0"/>
                <a:ea typeface="Cambria" panose="02040503050406030204" pitchFamily="18" charset="0"/>
                <a:cs typeface="Times New Roman" panose="02020603050405020304" pitchFamily="18" charset="0"/>
              </a:rPr>
              <a:t>Moto-pompe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3" name="Zone de texte 104">
            <a:extLst>
              <a:ext uri="{FF2B5EF4-FFF2-40B4-BE49-F238E27FC236}">
                <a16:creationId xmlns:a16="http://schemas.microsoft.com/office/drawing/2014/main" xmlns="" id="{886919F8-81A5-4680-9AAD-29B333CEE5E0}"/>
              </a:ext>
            </a:extLst>
          </xdr:cNvPr>
          <xdr:cNvSpPr txBox="1">
            <a:spLocks noChangeArrowheads="1"/>
          </xdr:cNvSpPr>
        </xdr:nvSpPr>
        <xdr:spPr bwMode="auto">
          <a:xfrm>
            <a:off x="22234" y="242461"/>
            <a:ext cx="753465" cy="279325"/>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électrique</a:t>
            </a:r>
            <a:endParaRPr lang="fr-FR" sz="1100">
              <a:solidFill>
                <a:srgbClr val="FF0000"/>
              </a:solidFill>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4" name="Zone de texte 106">
            <a:extLst>
              <a:ext uri="{FF2B5EF4-FFF2-40B4-BE49-F238E27FC236}">
                <a16:creationId xmlns:a16="http://schemas.microsoft.com/office/drawing/2014/main" xmlns="" id="{3673B6AB-A95D-4CBD-9953-758A35857E8F}"/>
              </a:ext>
            </a:extLst>
          </xdr:cNvPr>
          <xdr:cNvSpPr txBox="1">
            <a:spLocks noChangeArrowheads="1"/>
          </xdr:cNvSpPr>
        </xdr:nvSpPr>
        <xdr:spPr bwMode="auto">
          <a:xfrm>
            <a:off x="2033913" y="242460"/>
            <a:ext cx="753110" cy="279325"/>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hydraulique</a:t>
            </a:r>
            <a:endParaRPr lang="fr-FR" sz="1100">
              <a:solidFill>
                <a:srgbClr val="FF0000"/>
              </a:solidFill>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5" name="Zone de texte 107">
            <a:extLst>
              <a:ext uri="{FF2B5EF4-FFF2-40B4-BE49-F238E27FC236}">
                <a16:creationId xmlns:a16="http://schemas.microsoft.com/office/drawing/2014/main" xmlns="" id="{248913C6-B5A8-4603-8852-D5E09DBFEB1C}"/>
              </a:ext>
            </a:extLst>
          </xdr:cNvPr>
          <xdr:cNvSpPr txBox="1">
            <a:spLocks noChangeArrowheads="1"/>
          </xdr:cNvSpPr>
        </xdr:nvSpPr>
        <xdr:spPr bwMode="auto">
          <a:xfrm>
            <a:off x="4045306" y="242461"/>
            <a:ext cx="753465" cy="279325"/>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100" b="1">
                <a:effectLst/>
                <a:latin typeface="Arial" panose="020B0604020202020204" pitchFamily="34" charset="0"/>
                <a:ea typeface="Cambria" panose="02040503050406030204" pitchFamily="18" charset="0"/>
                <a:cs typeface="Times New Roman" panose="02020603050405020304" pitchFamily="18" charset="0"/>
              </a:rPr>
              <a:t>Energie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100" b="1">
                <a:solidFill>
                  <a:srgbClr val="FF0000"/>
                </a:solidFill>
                <a:effectLst/>
                <a:latin typeface="Arial" panose="020B0604020202020204" pitchFamily="34" charset="0"/>
                <a:ea typeface="Cambria" panose="02040503050406030204" pitchFamily="18" charset="0"/>
                <a:cs typeface="Times New Roman" panose="02020603050405020304" pitchFamily="18" charset="0"/>
              </a:rPr>
              <a:t>mécanique</a:t>
            </a:r>
            <a:endParaRPr lang="fr-FR" sz="1100">
              <a:solidFill>
                <a:srgbClr val="FF0000"/>
              </a:solidFill>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6" name="Zone de texte 139">
            <a:extLst>
              <a:ext uri="{FF2B5EF4-FFF2-40B4-BE49-F238E27FC236}">
                <a16:creationId xmlns:a16="http://schemas.microsoft.com/office/drawing/2014/main" xmlns="" id="{41947167-05F9-46BE-ABCB-7D5A5B75060A}"/>
              </a:ext>
            </a:extLst>
          </xdr:cNvPr>
          <xdr:cNvSpPr txBox="1">
            <a:spLocks noChangeArrowheads="1"/>
          </xdr:cNvSpPr>
        </xdr:nvSpPr>
        <xdr:spPr bwMode="auto">
          <a:xfrm>
            <a:off x="3050438" y="526695"/>
            <a:ext cx="980237" cy="490118"/>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000">
                <a:effectLst/>
                <a:latin typeface="Arial" panose="020B0604020202020204" pitchFamily="34" charset="0"/>
                <a:ea typeface="Cambria" panose="02040503050406030204" pitchFamily="18" charset="0"/>
                <a:cs typeface="Times New Roman" panose="02020603050405020304" pitchFamily="18" charset="0"/>
              </a:rPr>
              <a:t>Rendement</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000">
                <a:effectLst/>
                <a:latin typeface="Arial" panose="020B0604020202020204" pitchFamily="34" charset="0"/>
                <a:ea typeface="Cambria" panose="02040503050406030204" pitchFamily="18" charset="0"/>
                <a:cs typeface="Times New Roman" panose="02020603050405020304" pitchFamily="18" charset="0"/>
              </a:rPr>
              <a:t>75 %</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sp macro="" textlink="">
        <xdr:nvSpPr>
          <xdr:cNvPr id="17" name="Zone de texte 108">
            <a:extLst>
              <a:ext uri="{FF2B5EF4-FFF2-40B4-BE49-F238E27FC236}">
                <a16:creationId xmlns:a16="http://schemas.microsoft.com/office/drawing/2014/main" xmlns="" id="{2941687A-400B-4D93-8B23-C4DBDFAACC2E}"/>
              </a:ext>
            </a:extLst>
          </xdr:cNvPr>
          <xdr:cNvSpPr txBox="1">
            <a:spLocks noChangeArrowheads="1"/>
          </xdr:cNvSpPr>
        </xdr:nvSpPr>
        <xdr:spPr bwMode="auto">
          <a:xfrm>
            <a:off x="811987" y="526695"/>
            <a:ext cx="980237" cy="490118"/>
          </a:xfrm>
          <a:prstGeom prst="rect">
            <a:avLst/>
          </a:prstGeom>
          <a:noFill/>
          <a:ln w="12700" cmpd="sng">
            <a:noFill/>
            <a:prstDash val="solid"/>
            <a:miter lim="800000"/>
            <a:headEnd/>
            <a:tailEnd/>
          </a:ln>
        </xdr:spPr>
        <xdr:txBody>
          <a:bodyPr rot="0" vert="horz" wrap="square" lIns="91440" tIns="45720" rIns="91440" bIns="45720" anchor="t" anchorCtr="0" upright="1">
            <a:noAutofit/>
          </a:bodyPr>
          <a:lstStyle/>
          <a:p>
            <a:pPr algn="ctr">
              <a:spcAft>
                <a:spcPts val="0"/>
              </a:spcAft>
            </a:pPr>
            <a:r>
              <a:rPr lang="fr-FR" sz="1000">
                <a:effectLst/>
                <a:latin typeface="Arial" panose="020B0604020202020204" pitchFamily="34" charset="0"/>
                <a:ea typeface="Cambria" panose="02040503050406030204" pitchFamily="18" charset="0"/>
                <a:cs typeface="Times New Roman" panose="02020603050405020304" pitchFamily="18" charset="0"/>
              </a:rPr>
              <a:t>Rendement</a:t>
            </a:r>
            <a:endParaRPr lang="fr-FR" sz="1100">
              <a:effectLst/>
              <a:latin typeface="Arial" panose="020B0604020202020204" pitchFamily="34" charset="0"/>
              <a:ea typeface="Cambria" panose="02040503050406030204" pitchFamily="18" charset="0"/>
              <a:cs typeface="Times New Roman" panose="02020603050405020304" pitchFamily="18" charset="0"/>
            </a:endParaRPr>
          </a:p>
          <a:p>
            <a:pPr algn="ctr">
              <a:spcAft>
                <a:spcPts val="0"/>
              </a:spcAft>
            </a:pPr>
            <a:r>
              <a:rPr lang="fr-FR" sz="1000">
                <a:effectLst/>
                <a:latin typeface="Arial" panose="020B0604020202020204" pitchFamily="34" charset="0"/>
                <a:ea typeface="Cambria" panose="02040503050406030204" pitchFamily="18" charset="0"/>
                <a:cs typeface="Times New Roman" panose="02020603050405020304" pitchFamily="18" charset="0"/>
              </a:rPr>
              <a:t>80 %</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cxnSp macro="">
        <xdr:nvCxnSpPr>
          <xdr:cNvPr id="18" name="Connecteur droit avec flèche 17">
            <a:extLst>
              <a:ext uri="{FF2B5EF4-FFF2-40B4-BE49-F238E27FC236}">
                <a16:creationId xmlns:a16="http://schemas.microsoft.com/office/drawing/2014/main" xmlns="" id="{F5B4BE4F-2F02-4265-AC90-72518D62244B}"/>
              </a:ext>
            </a:extLst>
          </xdr:cNvPr>
          <xdr:cNvCxnSpPr/>
        </xdr:nvCxnSpPr>
        <xdr:spPr>
          <a:xfrm>
            <a:off x="0" y="219456"/>
            <a:ext cx="797357"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19" name="Connecteur droit avec flèche 18">
            <a:extLst>
              <a:ext uri="{FF2B5EF4-FFF2-40B4-BE49-F238E27FC236}">
                <a16:creationId xmlns:a16="http://schemas.microsoft.com/office/drawing/2014/main" xmlns="" id="{CF49D4F6-59EC-4B91-A634-C341A0A9D75E}"/>
              </a:ext>
            </a:extLst>
          </xdr:cNvPr>
          <xdr:cNvCxnSpPr/>
        </xdr:nvCxnSpPr>
        <xdr:spPr>
          <a:xfrm>
            <a:off x="1799539" y="226771"/>
            <a:ext cx="1228954"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20" name="Connecteur droit avec flèche 19">
            <a:extLst>
              <a:ext uri="{FF2B5EF4-FFF2-40B4-BE49-F238E27FC236}">
                <a16:creationId xmlns:a16="http://schemas.microsoft.com/office/drawing/2014/main" xmlns="" id="{04730B37-0F4C-4BFA-913D-9E3924CA77C2}"/>
              </a:ext>
            </a:extLst>
          </xdr:cNvPr>
          <xdr:cNvCxnSpPr/>
        </xdr:nvCxnSpPr>
        <xdr:spPr>
          <a:xfrm>
            <a:off x="4030675" y="219456"/>
            <a:ext cx="797357"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1352550</xdr:colOff>
      <xdr:row>19</xdr:row>
      <xdr:rowOff>285750</xdr:rowOff>
    </xdr:to>
    <xdr:grpSp>
      <xdr:nvGrpSpPr>
        <xdr:cNvPr id="13" name="Groupe 12">
          <a:extLst>
            <a:ext uri="{FF2B5EF4-FFF2-40B4-BE49-F238E27FC236}">
              <a16:creationId xmlns:a16="http://schemas.microsoft.com/office/drawing/2014/main" xmlns="" id="{DA22872E-B593-4A18-9685-7661BC12EE32}"/>
            </a:ext>
          </a:extLst>
        </xdr:cNvPr>
        <xdr:cNvGrpSpPr/>
      </xdr:nvGrpSpPr>
      <xdr:grpSpPr>
        <a:xfrm>
          <a:off x="714375" y="3533775"/>
          <a:ext cx="4114800" cy="2647950"/>
          <a:chOff x="714375" y="3533775"/>
          <a:chExt cx="4114800" cy="2647950"/>
        </a:xfrm>
      </xdr:grpSpPr>
      <xdr:pic>
        <xdr:nvPicPr>
          <xdr:cNvPr id="2" name="Image 1" descr="oscillogramme.gif">
            <a:extLst>
              <a:ext uri="{FF2B5EF4-FFF2-40B4-BE49-F238E27FC236}">
                <a16:creationId xmlns:a16="http://schemas.microsoft.com/office/drawing/2014/main" xmlns="" id="{C7173ABA-F636-4FA2-8C5E-A58A9DF593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759" t="10265" r="2261" b="14076"/>
          <a:stretch>
            <a:fillRect/>
          </a:stretch>
        </xdr:blipFill>
        <xdr:spPr bwMode="auto">
          <a:xfrm>
            <a:off x="714375" y="3533775"/>
            <a:ext cx="4114800" cy="2647950"/>
          </a:xfrm>
          <a:prstGeom prst="rect">
            <a:avLst/>
          </a:prstGeom>
          <a:noFill/>
          <a:ln>
            <a:noFill/>
          </a:ln>
        </xdr:spPr>
      </xdr:pic>
      <xdr:sp macro="" textlink="">
        <xdr:nvSpPr>
          <xdr:cNvPr id="11" name="Forme libre : forme 10">
            <a:extLst>
              <a:ext uri="{FF2B5EF4-FFF2-40B4-BE49-F238E27FC236}">
                <a16:creationId xmlns:a16="http://schemas.microsoft.com/office/drawing/2014/main" xmlns="" id="{61F6A1AA-E70A-40BC-BBE3-FF031EFD6372}"/>
              </a:ext>
            </a:extLst>
          </xdr:cNvPr>
          <xdr:cNvSpPr/>
        </xdr:nvSpPr>
        <xdr:spPr>
          <a:xfrm>
            <a:off x="781050" y="3905250"/>
            <a:ext cx="3733800" cy="1933575"/>
          </a:xfrm>
          <a:custGeom>
            <a:avLst/>
            <a:gdLst>
              <a:gd name="connsiteX0" fmla="*/ 0 w 4267200"/>
              <a:gd name="connsiteY0" fmla="*/ 971550 h 1933575"/>
              <a:gd name="connsiteX1" fmla="*/ 361950 w 4267200"/>
              <a:gd name="connsiteY1" fmla="*/ 323850 h 1933575"/>
              <a:gd name="connsiteX2" fmla="*/ 714375 w 4267200"/>
              <a:gd name="connsiteY2" fmla="*/ 0 h 1933575"/>
              <a:gd name="connsiteX3" fmla="*/ 1076325 w 4267200"/>
              <a:gd name="connsiteY3" fmla="*/ 323850 h 1933575"/>
              <a:gd name="connsiteX4" fmla="*/ 1428750 w 4267200"/>
              <a:gd name="connsiteY4" fmla="*/ 971550 h 1933575"/>
              <a:gd name="connsiteX5" fmla="*/ 1781175 w 4267200"/>
              <a:gd name="connsiteY5" fmla="*/ 1609725 h 1933575"/>
              <a:gd name="connsiteX6" fmla="*/ 2143125 w 4267200"/>
              <a:gd name="connsiteY6" fmla="*/ 1933575 h 1933575"/>
              <a:gd name="connsiteX7" fmla="*/ 2495550 w 4267200"/>
              <a:gd name="connsiteY7" fmla="*/ 1609725 h 1933575"/>
              <a:gd name="connsiteX8" fmla="*/ 2847975 w 4267200"/>
              <a:gd name="connsiteY8" fmla="*/ 971550 h 1933575"/>
              <a:gd name="connsiteX9" fmla="*/ 3209925 w 4267200"/>
              <a:gd name="connsiteY9" fmla="*/ 333375 h 1933575"/>
              <a:gd name="connsiteX10" fmla="*/ 3552825 w 4267200"/>
              <a:gd name="connsiteY10" fmla="*/ 9525 h 1933575"/>
              <a:gd name="connsiteX11" fmla="*/ 3895725 w 4267200"/>
              <a:gd name="connsiteY11" fmla="*/ 323850 h 1933575"/>
              <a:gd name="connsiteX12" fmla="*/ 4267200 w 4267200"/>
              <a:gd name="connsiteY12" fmla="*/ 971550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4267200" h="1933575">
                <a:moveTo>
                  <a:pt x="0" y="971550"/>
                </a:moveTo>
                <a:cubicBezTo>
                  <a:pt x="121443" y="728662"/>
                  <a:pt x="242887" y="485775"/>
                  <a:pt x="361950" y="323850"/>
                </a:cubicBezTo>
                <a:cubicBezTo>
                  <a:pt x="481013" y="161925"/>
                  <a:pt x="595313" y="0"/>
                  <a:pt x="714375" y="0"/>
                </a:cubicBezTo>
                <a:cubicBezTo>
                  <a:pt x="833437" y="0"/>
                  <a:pt x="957262" y="161925"/>
                  <a:pt x="1076325" y="323850"/>
                </a:cubicBezTo>
                <a:cubicBezTo>
                  <a:pt x="1195388" y="485775"/>
                  <a:pt x="1311275" y="757238"/>
                  <a:pt x="1428750" y="971550"/>
                </a:cubicBezTo>
                <a:cubicBezTo>
                  <a:pt x="1546225" y="1185862"/>
                  <a:pt x="1662113" y="1449388"/>
                  <a:pt x="1781175" y="1609725"/>
                </a:cubicBezTo>
                <a:cubicBezTo>
                  <a:pt x="1900237" y="1770062"/>
                  <a:pt x="2024063" y="1933575"/>
                  <a:pt x="2143125" y="1933575"/>
                </a:cubicBezTo>
                <a:cubicBezTo>
                  <a:pt x="2262187" y="1933575"/>
                  <a:pt x="2378075" y="1770062"/>
                  <a:pt x="2495550" y="1609725"/>
                </a:cubicBezTo>
                <a:cubicBezTo>
                  <a:pt x="2613025" y="1449388"/>
                  <a:pt x="2728913" y="1184275"/>
                  <a:pt x="2847975" y="971550"/>
                </a:cubicBezTo>
                <a:cubicBezTo>
                  <a:pt x="2967037" y="758825"/>
                  <a:pt x="3092450" y="493712"/>
                  <a:pt x="3209925" y="333375"/>
                </a:cubicBezTo>
                <a:cubicBezTo>
                  <a:pt x="3327400" y="173038"/>
                  <a:pt x="3438525" y="11112"/>
                  <a:pt x="3552825" y="9525"/>
                </a:cubicBezTo>
                <a:cubicBezTo>
                  <a:pt x="3667125" y="7937"/>
                  <a:pt x="3776663" y="163513"/>
                  <a:pt x="3895725" y="323850"/>
                </a:cubicBezTo>
                <a:cubicBezTo>
                  <a:pt x="4014787" y="484187"/>
                  <a:pt x="4140993" y="727868"/>
                  <a:pt x="4267200" y="971550"/>
                </a:cubicBez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2" name="Forme libre : forme 11">
            <a:extLst>
              <a:ext uri="{FF2B5EF4-FFF2-40B4-BE49-F238E27FC236}">
                <a16:creationId xmlns:a16="http://schemas.microsoft.com/office/drawing/2014/main" xmlns="" id="{1EE3F949-403E-489D-A5BD-A8A56759E43D}"/>
              </a:ext>
            </a:extLst>
          </xdr:cNvPr>
          <xdr:cNvSpPr/>
        </xdr:nvSpPr>
        <xdr:spPr>
          <a:xfrm>
            <a:off x="4524375" y="4886325"/>
            <a:ext cx="228600" cy="428625"/>
          </a:xfrm>
          <a:custGeom>
            <a:avLst/>
            <a:gdLst>
              <a:gd name="connsiteX0" fmla="*/ 0 w 228600"/>
              <a:gd name="connsiteY0" fmla="*/ 0 h 428625"/>
              <a:gd name="connsiteX1" fmla="*/ 228600 w 228600"/>
              <a:gd name="connsiteY1" fmla="*/ 428625 h 428625"/>
            </a:gdLst>
            <a:ahLst/>
            <a:cxnLst>
              <a:cxn ang="0">
                <a:pos x="connsiteX0" y="connsiteY0"/>
              </a:cxn>
              <a:cxn ang="0">
                <a:pos x="connsiteX1" y="connsiteY1"/>
              </a:cxn>
            </a:cxnLst>
            <a:rect l="l" t="t" r="r" b="b"/>
            <a:pathLst>
              <a:path w="228600" h="428625">
                <a:moveTo>
                  <a:pt x="0" y="0"/>
                </a:moveTo>
                <a:lnTo>
                  <a:pt x="228600" y="428625"/>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1</xdr:col>
      <xdr:colOff>9524</xdr:colOff>
      <xdr:row>25</xdr:row>
      <xdr:rowOff>28575</xdr:rowOff>
    </xdr:from>
    <xdr:to>
      <xdr:col>6</xdr:col>
      <xdr:colOff>923925</xdr:colOff>
      <xdr:row>31</xdr:row>
      <xdr:rowOff>47625</xdr:rowOff>
    </xdr:to>
    <xdr:grpSp>
      <xdr:nvGrpSpPr>
        <xdr:cNvPr id="37" name="Groupe 36">
          <a:extLst>
            <a:ext uri="{FF2B5EF4-FFF2-40B4-BE49-F238E27FC236}">
              <a16:creationId xmlns:a16="http://schemas.microsoft.com/office/drawing/2014/main" xmlns="" id="{9D2850F4-A3A8-4A55-9BC2-4A6B899D4DC8}"/>
            </a:ext>
          </a:extLst>
        </xdr:cNvPr>
        <xdr:cNvGrpSpPr/>
      </xdr:nvGrpSpPr>
      <xdr:grpSpPr>
        <a:xfrm>
          <a:off x="723899" y="7648575"/>
          <a:ext cx="7820026" cy="1790700"/>
          <a:chOff x="723899" y="7648575"/>
          <a:chExt cx="7820026" cy="1790700"/>
        </a:xfrm>
      </xdr:grpSpPr>
      <xdr:pic>
        <xdr:nvPicPr>
          <xdr:cNvPr id="3" name="Image 2">
            <a:extLst>
              <a:ext uri="{FF2B5EF4-FFF2-40B4-BE49-F238E27FC236}">
                <a16:creationId xmlns:a16="http://schemas.microsoft.com/office/drawing/2014/main" xmlns="" id="{E44AA4DB-75AB-4112-ACFB-3F89434B9CA5}"/>
              </a:ext>
            </a:extLst>
          </xdr:cNvPr>
          <xdr:cNvPicPr/>
        </xdr:nvPicPr>
        <xdr:blipFill rotWithShape="1">
          <a:blip xmlns:r="http://schemas.openxmlformats.org/officeDocument/2006/relationships" r:embed="rId2" cstate="print"/>
          <a:srcRect l="3109" t="26867" r="4518" b="32447"/>
          <a:stretch/>
        </xdr:blipFill>
        <xdr:spPr bwMode="auto">
          <a:xfrm>
            <a:off x="723899" y="7648575"/>
            <a:ext cx="7820026" cy="1790700"/>
          </a:xfrm>
          <a:prstGeom prst="rect">
            <a:avLst/>
          </a:prstGeom>
          <a:ln>
            <a:noFill/>
          </a:ln>
          <a:extLst>
            <a:ext uri="{53640926-AAD7-44D8-BBD7-CCE9431645EC}">
              <a14:shadowObscured xmlns:a14="http://schemas.microsoft.com/office/drawing/2010/main"/>
            </a:ext>
          </a:extLst>
        </xdr:spPr>
      </xdr:pic>
      <xdr:sp macro="" textlink="">
        <xdr:nvSpPr>
          <xdr:cNvPr id="14" name="Forme libre : forme 13">
            <a:extLst>
              <a:ext uri="{FF2B5EF4-FFF2-40B4-BE49-F238E27FC236}">
                <a16:creationId xmlns:a16="http://schemas.microsoft.com/office/drawing/2014/main" xmlns="" id="{0665FC82-A029-4B76-A03A-0D9FA28AEEB5}"/>
              </a:ext>
            </a:extLst>
          </xdr:cNvPr>
          <xdr:cNvSpPr/>
        </xdr:nvSpPr>
        <xdr:spPr>
          <a:xfrm>
            <a:off x="742950" y="7805623"/>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5" name="Forme libre : forme 14">
            <a:extLst>
              <a:ext uri="{FF2B5EF4-FFF2-40B4-BE49-F238E27FC236}">
                <a16:creationId xmlns:a16="http://schemas.microsoft.com/office/drawing/2014/main" xmlns="" id="{7D4D9117-EBE9-4C19-903E-726C5A6B6BFE}"/>
              </a:ext>
            </a:extLst>
          </xdr:cNvPr>
          <xdr:cNvSpPr/>
        </xdr:nvSpPr>
        <xdr:spPr>
          <a:xfrm>
            <a:off x="1019175" y="7829543"/>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6" name="Forme libre : forme 15">
            <a:extLst>
              <a:ext uri="{FF2B5EF4-FFF2-40B4-BE49-F238E27FC236}">
                <a16:creationId xmlns:a16="http://schemas.microsoft.com/office/drawing/2014/main" xmlns="" id="{247D2BA1-D626-44E6-A589-5BEBA1DE4E77}"/>
              </a:ext>
            </a:extLst>
          </xdr:cNvPr>
          <xdr:cNvSpPr/>
        </xdr:nvSpPr>
        <xdr:spPr>
          <a:xfrm>
            <a:off x="1257300" y="7820018"/>
            <a:ext cx="742950" cy="1057285"/>
          </a:xfrm>
          <a:custGeom>
            <a:avLst/>
            <a:gdLst>
              <a:gd name="connsiteX0" fmla="*/ 0 w 742950"/>
              <a:gd name="connsiteY0" fmla="*/ 523882 h 1057285"/>
              <a:gd name="connsiteX1" fmla="*/ 28575 w 742950"/>
              <a:gd name="connsiteY1" fmla="*/ 7 h 1057285"/>
              <a:gd name="connsiteX2" fmla="*/ 114300 w 742950"/>
              <a:gd name="connsiteY2" fmla="*/ 533407 h 1057285"/>
              <a:gd name="connsiteX3" fmla="*/ 171450 w 742950"/>
              <a:gd name="connsiteY3" fmla="*/ 1028707 h 1057285"/>
              <a:gd name="connsiteX4" fmla="*/ 238125 w 742950"/>
              <a:gd name="connsiteY4" fmla="*/ 504832 h 1057285"/>
              <a:gd name="connsiteX5" fmla="*/ 295275 w 742950"/>
              <a:gd name="connsiteY5" fmla="*/ 7 h 1057285"/>
              <a:gd name="connsiteX6" fmla="*/ 361950 w 742950"/>
              <a:gd name="connsiteY6" fmla="*/ 514357 h 1057285"/>
              <a:gd name="connsiteX7" fmla="*/ 428625 w 742950"/>
              <a:gd name="connsiteY7" fmla="*/ 1057282 h 1057285"/>
              <a:gd name="connsiteX8" fmla="*/ 485775 w 742950"/>
              <a:gd name="connsiteY8" fmla="*/ 514357 h 1057285"/>
              <a:gd name="connsiteX9" fmla="*/ 542925 w 742950"/>
              <a:gd name="connsiteY9" fmla="*/ 9532 h 1057285"/>
              <a:gd name="connsiteX10" fmla="*/ 609600 w 742950"/>
              <a:gd name="connsiteY10" fmla="*/ 514357 h 1057285"/>
              <a:gd name="connsiteX11" fmla="*/ 685800 w 742950"/>
              <a:gd name="connsiteY11" fmla="*/ 1057282 h 1057285"/>
              <a:gd name="connsiteX12" fmla="*/ 742950 w 742950"/>
              <a:gd name="connsiteY12" fmla="*/ 523882 h 1057285"/>
              <a:gd name="connsiteX13" fmla="*/ 742950 w 742950"/>
              <a:gd name="connsiteY13" fmla="*/ 523882 h 10572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742950" h="1057285">
                <a:moveTo>
                  <a:pt x="0" y="523882"/>
                </a:moveTo>
                <a:cubicBezTo>
                  <a:pt x="4762" y="261151"/>
                  <a:pt x="9525" y="-1580"/>
                  <a:pt x="28575" y="7"/>
                </a:cubicBezTo>
                <a:cubicBezTo>
                  <a:pt x="47625" y="1594"/>
                  <a:pt x="90488" y="361957"/>
                  <a:pt x="114300" y="533407"/>
                </a:cubicBezTo>
                <a:cubicBezTo>
                  <a:pt x="138112" y="704857"/>
                  <a:pt x="150813" y="1033469"/>
                  <a:pt x="171450" y="1028707"/>
                </a:cubicBezTo>
                <a:cubicBezTo>
                  <a:pt x="192087" y="1023945"/>
                  <a:pt x="217487" y="676282"/>
                  <a:pt x="238125" y="504832"/>
                </a:cubicBezTo>
                <a:cubicBezTo>
                  <a:pt x="258763" y="333382"/>
                  <a:pt x="274638" y="-1580"/>
                  <a:pt x="295275" y="7"/>
                </a:cubicBezTo>
                <a:cubicBezTo>
                  <a:pt x="315912" y="1594"/>
                  <a:pt x="339725" y="338145"/>
                  <a:pt x="361950" y="514357"/>
                </a:cubicBezTo>
                <a:cubicBezTo>
                  <a:pt x="384175" y="690569"/>
                  <a:pt x="407988" y="1057282"/>
                  <a:pt x="428625" y="1057282"/>
                </a:cubicBezTo>
                <a:cubicBezTo>
                  <a:pt x="449262" y="1057282"/>
                  <a:pt x="466725" y="688982"/>
                  <a:pt x="485775" y="514357"/>
                </a:cubicBezTo>
                <a:cubicBezTo>
                  <a:pt x="504825" y="339732"/>
                  <a:pt x="522288" y="9532"/>
                  <a:pt x="542925" y="9532"/>
                </a:cubicBezTo>
                <a:cubicBezTo>
                  <a:pt x="563562" y="9532"/>
                  <a:pt x="585788" y="339732"/>
                  <a:pt x="609600" y="514357"/>
                </a:cubicBezTo>
                <a:cubicBezTo>
                  <a:pt x="633412" y="688982"/>
                  <a:pt x="663575" y="1055695"/>
                  <a:pt x="685800" y="1057282"/>
                </a:cubicBezTo>
                <a:cubicBezTo>
                  <a:pt x="708025" y="1058869"/>
                  <a:pt x="742950" y="523882"/>
                  <a:pt x="742950" y="523882"/>
                </a:cubicBezTo>
                <a:lnTo>
                  <a:pt x="74295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8" name="Forme libre : forme 17">
            <a:extLst>
              <a:ext uri="{FF2B5EF4-FFF2-40B4-BE49-F238E27FC236}">
                <a16:creationId xmlns:a16="http://schemas.microsoft.com/office/drawing/2014/main" xmlns="" id="{B698A8BE-3D5C-4280-B448-F2B6CEABBC70}"/>
              </a:ext>
            </a:extLst>
          </xdr:cNvPr>
          <xdr:cNvSpPr/>
        </xdr:nvSpPr>
        <xdr:spPr>
          <a:xfrm>
            <a:off x="2000250" y="7800954"/>
            <a:ext cx="219075" cy="1095396"/>
          </a:xfrm>
          <a:custGeom>
            <a:avLst/>
            <a:gdLst>
              <a:gd name="connsiteX0" fmla="*/ 0 w 219075"/>
              <a:gd name="connsiteY0" fmla="*/ 533421 h 1095396"/>
              <a:gd name="connsiteX1" fmla="*/ 57150 w 219075"/>
              <a:gd name="connsiteY1" fmla="*/ 1095396 h 1095396"/>
              <a:gd name="connsiteX2" fmla="*/ 114300 w 219075"/>
              <a:gd name="connsiteY2" fmla="*/ 533421 h 1095396"/>
              <a:gd name="connsiteX3" fmla="*/ 161925 w 219075"/>
              <a:gd name="connsiteY3" fmla="*/ 21 h 1095396"/>
              <a:gd name="connsiteX4" fmla="*/ 219075 w 219075"/>
              <a:gd name="connsiteY4" fmla="*/ 552471 h 10953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9075" h="1095396">
                <a:moveTo>
                  <a:pt x="0" y="533421"/>
                </a:moveTo>
                <a:cubicBezTo>
                  <a:pt x="19050" y="814408"/>
                  <a:pt x="38100" y="1095396"/>
                  <a:pt x="57150" y="1095396"/>
                </a:cubicBezTo>
                <a:cubicBezTo>
                  <a:pt x="76200" y="1095396"/>
                  <a:pt x="96838" y="715983"/>
                  <a:pt x="114300" y="533421"/>
                </a:cubicBezTo>
                <a:cubicBezTo>
                  <a:pt x="131762" y="350859"/>
                  <a:pt x="144463" y="-3154"/>
                  <a:pt x="161925" y="21"/>
                </a:cubicBezTo>
                <a:cubicBezTo>
                  <a:pt x="179388" y="3196"/>
                  <a:pt x="199231" y="277833"/>
                  <a:pt x="219075" y="552471"/>
                </a:cubicBez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9" name="Forme libre : forme 18">
            <a:extLst>
              <a:ext uri="{FF2B5EF4-FFF2-40B4-BE49-F238E27FC236}">
                <a16:creationId xmlns:a16="http://schemas.microsoft.com/office/drawing/2014/main" xmlns="" id="{7E1C45E4-BBB5-4CD3-9DA2-6D353C2C0046}"/>
              </a:ext>
            </a:extLst>
          </xdr:cNvPr>
          <xdr:cNvSpPr/>
        </xdr:nvSpPr>
        <xdr:spPr>
          <a:xfrm>
            <a:off x="2238375" y="7815148"/>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0" name="Forme libre : forme 19">
            <a:extLst>
              <a:ext uri="{FF2B5EF4-FFF2-40B4-BE49-F238E27FC236}">
                <a16:creationId xmlns:a16="http://schemas.microsoft.com/office/drawing/2014/main" xmlns="" id="{BD22E961-6A01-4084-8492-C934BAB21542}"/>
              </a:ext>
            </a:extLst>
          </xdr:cNvPr>
          <xdr:cNvSpPr/>
        </xdr:nvSpPr>
        <xdr:spPr>
          <a:xfrm>
            <a:off x="2495550"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1" name="Forme libre : forme 20">
            <a:extLst>
              <a:ext uri="{FF2B5EF4-FFF2-40B4-BE49-F238E27FC236}">
                <a16:creationId xmlns:a16="http://schemas.microsoft.com/office/drawing/2014/main" xmlns="" id="{370AB2B4-3A24-4644-B23D-870DBF068058}"/>
              </a:ext>
            </a:extLst>
          </xdr:cNvPr>
          <xdr:cNvSpPr/>
        </xdr:nvSpPr>
        <xdr:spPr>
          <a:xfrm>
            <a:off x="2733675"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2" name="Forme libre : forme 21">
            <a:extLst>
              <a:ext uri="{FF2B5EF4-FFF2-40B4-BE49-F238E27FC236}">
                <a16:creationId xmlns:a16="http://schemas.microsoft.com/office/drawing/2014/main" xmlns="" id="{9D6DE664-843D-48C2-916F-1791F9DBFABF}"/>
              </a:ext>
            </a:extLst>
          </xdr:cNvPr>
          <xdr:cNvSpPr/>
        </xdr:nvSpPr>
        <xdr:spPr>
          <a:xfrm>
            <a:off x="2981325" y="7796098"/>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3" name="Forme libre : forme 22">
            <a:extLst>
              <a:ext uri="{FF2B5EF4-FFF2-40B4-BE49-F238E27FC236}">
                <a16:creationId xmlns:a16="http://schemas.microsoft.com/office/drawing/2014/main" xmlns="" id="{9C2D9504-A4CF-4424-A8F6-7C7DD606A0D3}"/>
              </a:ext>
            </a:extLst>
          </xdr:cNvPr>
          <xdr:cNvSpPr/>
        </xdr:nvSpPr>
        <xdr:spPr>
          <a:xfrm>
            <a:off x="3248025"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4" name="Forme libre : forme 23">
            <a:extLst>
              <a:ext uri="{FF2B5EF4-FFF2-40B4-BE49-F238E27FC236}">
                <a16:creationId xmlns:a16="http://schemas.microsoft.com/office/drawing/2014/main" xmlns="" id="{AEAD7E37-2625-437F-B64B-71A82233AAD8}"/>
              </a:ext>
            </a:extLst>
          </xdr:cNvPr>
          <xdr:cNvSpPr/>
        </xdr:nvSpPr>
        <xdr:spPr>
          <a:xfrm>
            <a:off x="3486150"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5" name="Forme libre : forme 24">
            <a:extLst>
              <a:ext uri="{FF2B5EF4-FFF2-40B4-BE49-F238E27FC236}">
                <a16:creationId xmlns:a16="http://schemas.microsoft.com/office/drawing/2014/main" xmlns="" id="{69B89653-0DA8-4ABD-81F4-F09E8ECCC680}"/>
              </a:ext>
            </a:extLst>
          </xdr:cNvPr>
          <xdr:cNvSpPr/>
        </xdr:nvSpPr>
        <xdr:spPr>
          <a:xfrm>
            <a:off x="3724275"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6" name="Forme libre : forme 25">
            <a:extLst>
              <a:ext uri="{FF2B5EF4-FFF2-40B4-BE49-F238E27FC236}">
                <a16:creationId xmlns:a16="http://schemas.microsoft.com/office/drawing/2014/main" xmlns="" id="{BB92C6EC-56E8-470D-9A52-EFFF958BA721}"/>
              </a:ext>
            </a:extLst>
          </xdr:cNvPr>
          <xdr:cNvSpPr/>
        </xdr:nvSpPr>
        <xdr:spPr>
          <a:xfrm>
            <a:off x="3971925" y="7805623"/>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7" name="Forme libre : forme 26">
            <a:extLst>
              <a:ext uri="{FF2B5EF4-FFF2-40B4-BE49-F238E27FC236}">
                <a16:creationId xmlns:a16="http://schemas.microsoft.com/office/drawing/2014/main" xmlns="" id="{555183C7-A242-4160-8FF3-66030181F67C}"/>
              </a:ext>
            </a:extLst>
          </xdr:cNvPr>
          <xdr:cNvSpPr/>
        </xdr:nvSpPr>
        <xdr:spPr>
          <a:xfrm>
            <a:off x="4219575" y="7829543"/>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8" name="Forme libre : forme 27">
            <a:extLst>
              <a:ext uri="{FF2B5EF4-FFF2-40B4-BE49-F238E27FC236}">
                <a16:creationId xmlns:a16="http://schemas.microsoft.com/office/drawing/2014/main" xmlns="" id="{CB323191-3FC6-4379-B2C9-DF77BBE05C0D}"/>
              </a:ext>
            </a:extLst>
          </xdr:cNvPr>
          <xdr:cNvSpPr/>
        </xdr:nvSpPr>
        <xdr:spPr>
          <a:xfrm>
            <a:off x="4476750" y="7820018"/>
            <a:ext cx="742950" cy="1057285"/>
          </a:xfrm>
          <a:custGeom>
            <a:avLst/>
            <a:gdLst>
              <a:gd name="connsiteX0" fmla="*/ 0 w 742950"/>
              <a:gd name="connsiteY0" fmla="*/ 523882 h 1057285"/>
              <a:gd name="connsiteX1" fmla="*/ 28575 w 742950"/>
              <a:gd name="connsiteY1" fmla="*/ 7 h 1057285"/>
              <a:gd name="connsiteX2" fmla="*/ 114300 w 742950"/>
              <a:gd name="connsiteY2" fmla="*/ 533407 h 1057285"/>
              <a:gd name="connsiteX3" fmla="*/ 171450 w 742950"/>
              <a:gd name="connsiteY3" fmla="*/ 1028707 h 1057285"/>
              <a:gd name="connsiteX4" fmla="*/ 238125 w 742950"/>
              <a:gd name="connsiteY4" fmla="*/ 504832 h 1057285"/>
              <a:gd name="connsiteX5" fmla="*/ 295275 w 742950"/>
              <a:gd name="connsiteY5" fmla="*/ 7 h 1057285"/>
              <a:gd name="connsiteX6" fmla="*/ 361950 w 742950"/>
              <a:gd name="connsiteY6" fmla="*/ 514357 h 1057285"/>
              <a:gd name="connsiteX7" fmla="*/ 428625 w 742950"/>
              <a:gd name="connsiteY7" fmla="*/ 1057282 h 1057285"/>
              <a:gd name="connsiteX8" fmla="*/ 485775 w 742950"/>
              <a:gd name="connsiteY8" fmla="*/ 514357 h 1057285"/>
              <a:gd name="connsiteX9" fmla="*/ 542925 w 742950"/>
              <a:gd name="connsiteY9" fmla="*/ 9532 h 1057285"/>
              <a:gd name="connsiteX10" fmla="*/ 609600 w 742950"/>
              <a:gd name="connsiteY10" fmla="*/ 514357 h 1057285"/>
              <a:gd name="connsiteX11" fmla="*/ 685800 w 742950"/>
              <a:gd name="connsiteY11" fmla="*/ 1057282 h 1057285"/>
              <a:gd name="connsiteX12" fmla="*/ 742950 w 742950"/>
              <a:gd name="connsiteY12" fmla="*/ 523882 h 1057285"/>
              <a:gd name="connsiteX13" fmla="*/ 742950 w 742950"/>
              <a:gd name="connsiteY13" fmla="*/ 523882 h 10572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742950" h="1057285">
                <a:moveTo>
                  <a:pt x="0" y="523882"/>
                </a:moveTo>
                <a:cubicBezTo>
                  <a:pt x="4762" y="261151"/>
                  <a:pt x="9525" y="-1580"/>
                  <a:pt x="28575" y="7"/>
                </a:cubicBezTo>
                <a:cubicBezTo>
                  <a:pt x="47625" y="1594"/>
                  <a:pt x="90488" y="361957"/>
                  <a:pt x="114300" y="533407"/>
                </a:cubicBezTo>
                <a:cubicBezTo>
                  <a:pt x="138112" y="704857"/>
                  <a:pt x="150813" y="1033469"/>
                  <a:pt x="171450" y="1028707"/>
                </a:cubicBezTo>
                <a:cubicBezTo>
                  <a:pt x="192087" y="1023945"/>
                  <a:pt x="217487" y="676282"/>
                  <a:pt x="238125" y="504832"/>
                </a:cubicBezTo>
                <a:cubicBezTo>
                  <a:pt x="258763" y="333382"/>
                  <a:pt x="274638" y="-1580"/>
                  <a:pt x="295275" y="7"/>
                </a:cubicBezTo>
                <a:cubicBezTo>
                  <a:pt x="315912" y="1594"/>
                  <a:pt x="339725" y="338145"/>
                  <a:pt x="361950" y="514357"/>
                </a:cubicBezTo>
                <a:cubicBezTo>
                  <a:pt x="384175" y="690569"/>
                  <a:pt x="407988" y="1057282"/>
                  <a:pt x="428625" y="1057282"/>
                </a:cubicBezTo>
                <a:cubicBezTo>
                  <a:pt x="449262" y="1057282"/>
                  <a:pt x="466725" y="688982"/>
                  <a:pt x="485775" y="514357"/>
                </a:cubicBezTo>
                <a:cubicBezTo>
                  <a:pt x="504825" y="339732"/>
                  <a:pt x="522288" y="9532"/>
                  <a:pt x="542925" y="9532"/>
                </a:cubicBezTo>
                <a:cubicBezTo>
                  <a:pt x="563562" y="9532"/>
                  <a:pt x="585788" y="339732"/>
                  <a:pt x="609600" y="514357"/>
                </a:cubicBezTo>
                <a:cubicBezTo>
                  <a:pt x="633412" y="688982"/>
                  <a:pt x="663575" y="1055695"/>
                  <a:pt x="685800" y="1057282"/>
                </a:cubicBezTo>
                <a:cubicBezTo>
                  <a:pt x="708025" y="1058869"/>
                  <a:pt x="742950" y="523882"/>
                  <a:pt x="742950" y="523882"/>
                </a:cubicBezTo>
                <a:lnTo>
                  <a:pt x="74295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0" name="Forme libre : forme 29">
            <a:extLst>
              <a:ext uri="{FF2B5EF4-FFF2-40B4-BE49-F238E27FC236}">
                <a16:creationId xmlns:a16="http://schemas.microsoft.com/office/drawing/2014/main" xmlns="" id="{E326CA45-1E78-4F8D-A540-301E7BA48DD0}"/>
              </a:ext>
            </a:extLst>
          </xdr:cNvPr>
          <xdr:cNvSpPr/>
        </xdr:nvSpPr>
        <xdr:spPr>
          <a:xfrm>
            <a:off x="5219700" y="7829543"/>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1" name="Forme libre : forme 30">
            <a:extLst>
              <a:ext uri="{FF2B5EF4-FFF2-40B4-BE49-F238E27FC236}">
                <a16:creationId xmlns:a16="http://schemas.microsoft.com/office/drawing/2014/main" xmlns="" id="{D2D5B129-7567-4C53-BD95-7EFAA4BBD226}"/>
              </a:ext>
            </a:extLst>
          </xdr:cNvPr>
          <xdr:cNvSpPr/>
        </xdr:nvSpPr>
        <xdr:spPr>
          <a:xfrm>
            <a:off x="5457825" y="7829543"/>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2" name="Forme libre : forme 31">
            <a:extLst>
              <a:ext uri="{FF2B5EF4-FFF2-40B4-BE49-F238E27FC236}">
                <a16:creationId xmlns:a16="http://schemas.microsoft.com/office/drawing/2014/main" xmlns="" id="{E7A60736-48F5-4A6B-83AC-E2F5E2B96F1A}"/>
              </a:ext>
            </a:extLst>
          </xdr:cNvPr>
          <xdr:cNvSpPr/>
        </xdr:nvSpPr>
        <xdr:spPr>
          <a:xfrm>
            <a:off x="5705475" y="7815148"/>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3" name="Forme libre : forme 32">
            <a:extLst>
              <a:ext uri="{FF2B5EF4-FFF2-40B4-BE49-F238E27FC236}">
                <a16:creationId xmlns:a16="http://schemas.microsoft.com/office/drawing/2014/main" xmlns="" id="{3F854C08-9020-4159-8714-F3B8A259C179}"/>
              </a:ext>
            </a:extLst>
          </xdr:cNvPr>
          <xdr:cNvSpPr/>
        </xdr:nvSpPr>
        <xdr:spPr>
          <a:xfrm>
            <a:off x="5962650" y="7815148"/>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4" name="Forme libre : forme 33">
            <a:extLst>
              <a:ext uri="{FF2B5EF4-FFF2-40B4-BE49-F238E27FC236}">
                <a16:creationId xmlns:a16="http://schemas.microsoft.com/office/drawing/2014/main" xmlns="" id="{AD411664-91A4-4B13-8731-9A2C82A2134A}"/>
              </a:ext>
            </a:extLst>
          </xdr:cNvPr>
          <xdr:cNvSpPr/>
        </xdr:nvSpPr>
        <xdr:spPr>
          <a:xfrm>
            <a:off x="6219825"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5" name="Forme libre : forme 34">
            <a:extLst>
              <a:ext uri="{FF2B5EF4-FFF2-40B4-BE49-F238E27FC236}">
                <a16:creationId xmlns:a16="http://schemas.microsoft.com/office/drawing/2014/main" xmlns="" id="{5E388DD5-71BC-4F63-8756-FDED79A6229A}"/>
              </a:ext>
            </a:extLst>
          </xdr:cNvPr>
          <xdr:cNvSpPr/>
        </xdr:nvSpPr>
        <xdr:spPr>
          <a:xfrm>
            <a:off x="6457950" y="7820018"/>
            <a:ext cx="238125" cy="1019185"/>
          </a:xfrm>
          <a:custGeom>
            <a:avLst/>
            <a:gdLst>
              <a:gd name="connsiteX0" fmla="*/ 238125 w 238125"/>
              <a:gd name="connsiteY0" fmla="*/ 504832 h 1019185"/>
              <a:gd name="connsiteX1" fmla="*/ 190500 w 238125"/>
              <a:gd name="connsiteY1" fmla="*/ 7 h 1019185"/>
              <a:gd name="connsiteX2" fmla="*/ 123825 w 238125"/>
              <a:gd name="connsiteY2" fmla="*/ 514357 h 1019185"/>
              <a:gd name="connsiteX3" fmla="*/ 66675 w 238125"/>
              <a:gd name="connsiteY3" fmla="*/ 1019182 h 1019185"/>
              <a:gd name="connsiteX4" fmla="*/ 0 w 238125"/>
              <a:gd name="connsiteY4" fmla="*/ 523882 h 1019185"/>
              <a:gd name="connsiteX5" fmla="*/ 0 w 238125"/>
              <a:gd name="connsiteY5" fmla="*/ 523882 h 1019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38125" h="1019185">
                <a:moveTo>
                  <a:pt x="238125" y="504832"/>
                </a:moveTo>
                <a:cubicBezTo>
                  <a:pt x="223837" y="251626"/>
                  <a:pt x="209550" y="-1580"/>
                  <a:pt x="190500" y="7"/>
                </a:cubicBezTo>
                <a:cubicBezTo>
                  <a:pt x="171450" y="1594"/>
                  <a:pt x="144462" y="344495"/>
                  <a:pt x="123825" y="514357"/>
                </a:cubicBezTo>
                <a:cubicBezTo>
                  <a:pt x="103188" y="684219"/>
                  <a:pt x="87312" y="1017595"/>
                  <a:pt x="66675" y="1019182"/>
                </a:cubicBezTo>
                <a:cubicBezTo>
                  <a:pt x="46038" y="1020769"/>
                  <a:pt x="0" y="523882"/>
                  <a:pt x="0" y="523882"/>
                </a:cubicBezTo>
                <a:lnTo>
                  <a:pt x="0" y="523882"/>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6" name="Forme libre : forme 35">
            <a:extLst>
              <a:ext uri="{FF2B5EF4-FFF2-40B4-BE49-F238E27FC236}">
                <a16:creationId xmlns:a16="http://schemas.microsoft.com/office/drawing/2014/main" xmlns="" id="{4073DCE6-9D4D-474F-9465-4522EE88A79D}"/>
              </a:ext>
            </a:extLst>
          </xdr:cNvPr>
          <xdr:cNvSpPr/>
        </xdr:nvSpPr>
        <xdr:spPr>
          <a:xfrm>
            <a:off x="6705600" y="7796098"/>
            <a:ext cx="257175" cy="1042494"/>
          </a:xfrm>
          <a:custGeom>
            <a:avLst/>
            <a:gdLst>
              <a:gd name="connsiteX0" fmla="*/ 0 w 257175"/>
              <a:gd name="connsiteY0" fmla="*/ 528752 h 1042494"/>
              <a:gd name="connsiteX1" fmla="*/ 57150 w 257175"/>
              <a:gd name="connsiteY1" fmla="*/ 14402 h 1042494"/>
              <a:gd name="connsiteX2" fmla="*/ 180975 w 257175"/>
              <a:gd name="connsiteY2" fmla="*/ 1033577 h 1042494"/>
              <a:gd name="connsiteX3" fmla="*/ 257175 w 257175"/>
              <a:gd name="connsiteY3" fmla="*/ 538277 h 1042494"/>
              <a:gd name="connsiteX4" fmla="*/ 257175 w 257175"/>
              <a:gd name="connsiteY4" fmla="*/ 538277 h 1042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7175" h="1042494">
                <a:moveTo>
                  <a:pt x="0" y="528752"/>
                </a:moveTo>
                <a:cubicBezTo>
                  <a:pt x="13494" y="229508"/>
                  <a:pt x="26988" y="-69735"/>
                  <a:pt x="57150" y="14402"/>
                </a:cubicBezTo>
                <a:cubicBezTo>
                  <a:pt x="87312" y="98539"/>
                  <a:pt x="147638" y="946265"/>
                  <a:pt x="180975" y="1033577"/>
                </a:cubicBezTo>
                <a:cubicBezTo>
                  <a:pt x="214313" y="1120890"/>
                  <a:pt x="257175" y="538277"/>
                  <a:pt x="257175" y="538277"/>
                </a:cubicBezTo>
                <a:lnTo>
                  <a:pt x="257175" y="538277"/>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1</xdr:col>
      <xdr:colOff>19050</xdr:colOff>
      <xdr:row>34</xdr:row>
      <xdr:rowOff>28574</xdr:rowOff>
    </xdr:from>
    <xdr:to>
      <xdr:col>6</xdr:col>
      <xdr:colOff>819150</xdr:colOff>
      <xdr:row>42</xdr:row>
      <xdr:rowOff>180975</xdr:rowOff>
    </xdr:to>
    <xdr:grpSp>
      <xdr:nvGrpSpPr>
        <xdr:cNvPr id="76" name="Groupe 75">
          <a:extLst>
            <a:ext uri="{FF2B5EF4-FFF2-40B4-BE49-F238E27FC236}">
              <a16:creationId xmlns:a16="http://schemas.microsoft.com/office/drawing/2014/main" xmlns="" id="{2CA20A74-7AAD-440B-98D2-1657ED0D6FAA}"/>
            </a:ext>
          </a:extLst>
        </xdr:cNvPr>
        <xdr:cNvGrpSpPr/>
      </xdr:nvGrpSpPr>
      <xdr:grpSpPr>
        <a:xfrm>
          <a:off x="733425" y="10306049"/>
          <a:ext cx="7705725" cy="2514601"/>
          <a:chOff x="733425" y="10306049"/>
          <a:chExt cx="7705725" cy="2514601"/>
        </a:xfrm>
      </xdr:grpSpPr>
      <xdr:pic>
        <xdr:nvPicPr>
          <xdr:cNvPr id="4" name="Image 3">
            <a:extLst>
              <a:ext uri="{FF2B5EF4-FFF2-40B4-BE49-F238E27FC236}">
                <a16:creationId xmlns:a16="http://schemas.microsoft.com/office/drawing/2014/main" xmlns="" id="{4CC25D94-ADA4-46F6-AB4A-8A85EDA87C55}"/>
              </a:ext>
            </a:extLst>
          </xdr:cNvPr>
          <xdr:cNvPicPr/>
        </xdr:nvPicPr>
        <xdr:blipFill rotWithShape="1">
          <a:blip xmlns:r="http://schemas.openxmlformats.org/officeDocument/2006/relationships" r:embed="rId3" cstate="print"/>
          <a:srcRect l="30786" t="9082" r="5535" b="54617"/>
          <a:stretch/>
        </xdr:blipFill>
        <xdr:spPr bwMode="auto">
          <a:xfrm>
            <a:off x="733425" y="10306049"/>
            <a:ext cx="7677150" cy="1495425"/>
          </a:xfrm>
          <a:prstGeom prst="rect">
            <a:avLst/>
          </a:prstGeom>
          <a:ln>
            <a:noFill/>
          </a:ln>
          <a:extLst>
            <a:ext uri="{53640926-AAD7-44D8-BBD7-CCE9431645EC}">
              <a14:shadowObscured xmlns:a14="http://schemas.microsoft.com/office/drawing/2010/main"/>
            </a:ext>
          </a:extLst>
        </xdr:spPr>
      </xdr:pic>
      <xdr:grpSp>
        <xdr:nvGrpSpPr>
          <xdr:cNvPr id="5" name="Groupe 4">
            <a:extLst>
              <a:ext uri="{FF2B5EF4-FFF2-40B4-BE49-F238E27FC236}">
                <a16:creationId xmlns:a16="http://schemas.microsoft.com/office/drawing/2014/main" xmlns="" id="{B9F29210-9883-4AF8-BD9C-E99D28FE1A13}"/>
              </a:ext>
            </a:extLst>
          </xdr:cNvPr>
          <xdr:cNvGrpSpPr/>
        </xdr:nvGrpSpPr>
        <xdr:grpSpPr>
          <a:xfrm>
            <a:off x="733425" y="11811000"/>
            <a:ext cx="7705725" cy="819150"/>
            <a:chOff x="0" y="0"/>
            <a:chExt cx="6159347" cy="592531"/>
          </a:xfrm>
        </xdr:grpSpPr>
        <xdr:cxnSp macro="">
          <xdr:nvCxnSpPr>
            <xdr:cNvPr id="6" name="Connecteur droit avec flèche 5">
              <a:extLst>
                <a:ext uri="{FF2B5EF4-FFF2-40B4-BE49-F238E27FC236}">
                  <a16:creationId xmlns:a16="http://schemas.microsoft.com/office/drawing/2014/main" xmlns="" id="{FD9E1FD4-18BC-4BAF-B822-A861D882DE21}"/>
                </a:ext>
              </a:extLst>
            </xdr:cNvPr>
            <xdr:cNvCxnSpPr/>
          </xdr:nvCxnSpPr>
          <xdr:spPr>
            <a:xfrm>
              <a:off x="95097" y="592531"/>
              <a:ext cx="6064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 name="Connecteur droit avec flèche 6">
              <a:extLst>
                <a:ext uri="{FF2B5EF4-FFF2-40B4-BE49-F238E27FC236}">
                  <a16:creationId xmlns:a16="http://schemas.microsoft.com/office/drawing/2014/main" xmlns="" id="{FD78981E-20C7-403F-8305-1F78A3992B0D}"/>
                </a:ext>
              </a:extLst>
            </xdr:cNvPr>
            <xdr:cNvCxnSpPr/>
          </xdr:nvCxnSpPr>
          <xdr:spPr>
            <a:xfrm flipV="1">
              <a:off x="95097" y="102413"/>
              <a:ext cx="0" cy="488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8" name="Connecteur droit 7">
              <a:extLst>
                <a:ext uri="{FF2B5EF4-FFF2-40B4-BE49-F238E27FC236}">
                  <a16:creationId xmlns:a16="http://schemas.microsoft.com/office/drawing/2014/main" xmlns="" id="{D555F667-426F-42AB-BECB-F0B4DFFE4119}"/>
                </a:ext>
              </a:extLst>
            </xdr:cNvPr>
            <xdr:cNvCxnSpPr/>
          </xdr:nvCxnSpPr>
          <xdr:spPr>
            <a:xfrm>
              <a:off x="95097" y="299923"/>
              <a:ext cx="5981700" cy="0"/>
            </a:xfrm>
            <a:prstGeom prst="line">
              <a:avLst/>
            </a:prstGeom>
            <a:ln w="3175">
              <a:prstDash val="lgDashDotDot"/>
            </a:ln>
          </xdr:spPr>
          <xdr:style>
            <a:lnRef idx="1">
              <a:schemeClr val="dk1"/>
            </a:lnRef>
            <a:fillRef idx="0">
              <a:schemeClr val="dk1"/>
            </a:fillRef>
            <a:effectRef idx="0">
              <a:schemeClr val="dk1"/>
            </a:effectRef>
            <a:fontRef idx="minor">
              <a:schemeClr val="tx1"/>
            </a:fontRef>
          </xdr:style>
        </xdr:cxnSp>
        <xdr:sp macro="" textlink="">
          <xdr:nvSpPr>
            <xdr:cNvPr id="9" name="Zone de texte 2">
              <a:extLst>
                <a:ext uri="{FF2B5EF4-FFF2-40B4-BE49-F238E27FC236}">
                  <a16:creationId xmlns:a16="http://schemas.microsoft.com/office/drawing/2014/main" xmlns="" id="{BFCBF42E-A96D-421E-AD4C-2B444C246EA7}"/>
                </a:ext>
              </a:extLst>
            </xdr:cNvPr>
            <xdr:cNvSpPr txBox="1">
              <a:spLocks noChangeArrowheads="1"/>
            </xdr:cNvSpPr>
          </xdr:nvSpPr>
          <xdr:spPr bwMode="auto">
            <a:xfrm>
              <a:off x="0" y="0"/>
              <a:ext cx="1816100" cy="217170"/>
            </a:xfrm>
            <a:prstGeom prst="rect">
              <a:avLst/>
            </a:prstGeom>
            <a:noFill/>
            <a:ln w="9525">
              <a:noFill/>
              <a:miter lim="800000"/>
              <a:headEnd/>
              <a:tailEnd/>
            </a:ln>
          </xdr:spPr>
          <xdr:txBody>
            <a:bodyPr rot="0" vert="horz" wrap="square" lIns="91440" tIns="45720" rIns="91440" bIns="45720" anchor="t" anchorCtr="0">
              <a:spAutoFit/>
            </a:bodyPr>
            <a:lstStyle/>
            <a:p>
              <a:pPr>
                <a:spcAft>
                  <a:spcPts val="0"/>
                </a:spcAft>
              </a:pPr>
              <a:r>
                <a:rPr lang="fr-FR" sz="800">
                  <a:effectLst/>
                  <a:latin typeface="Arial" panose="020B0604020202020204" pitchFamily="34" charset="0"/>
                  <a:ea typeface="Cambria" panose="02040503050406030204" pitchFamily="18" charset="0"/>
                  <a:cs typeface="Times New Roman" panose="02020603050405020304" pitchFamily="18" charset="0"/>
                </a:rPr>
                <a:t>Code à envoyer par le modèle</a:t>
              </a:r>
              <a:endParaRPr lang="fr-FR" sz="1100">
                <a:effectLst/>
                <a:latin typeface="Arial" panose="020B0604020202020204" pitchFamily="34" charset="0"/>
                <a:ea typeface="Cambria" panose="02040503050406030204" pitchFamily="18" charset="0"/>
                <a:cs typeface="Times New Roman" panose="02020603050405020304" pitchFamily="18" charset="0"/>
              </a:endParaRPr>
            </a:p>
          </xdr:txBody>
        </xdr:sp>
      </xdr:grpSp>
      <xdr:cxnSp macro="">
        <xdr:nvCxnSpPr>
          <xdr:cNvPr id="39" name="Connecteur droit 38">
            <a:extLst>
              <a:ext uri="{FF2B5EF4-FFF2-40B4-BE49-F238E27FC236}">
                <a16:creationId xmlns:a16="http://schemas.microsoft.com/office/drawing/2014/main" xmlns="" id="{D3547D2D-5827-4337-AC83-6CA7893371A9}"/>
              </a:ext>
            </a:extLst>
          </xdr:cNvPr>
          <xdr:cNvCxnSpPr/>
        </xdr:nvCxnSpPr>
        <xdr:spPr>
          <a:xfrm>
            <a:off x="1247775" y="10325100"/>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0" name="Connecteur droit 39">
            <a:extLst>
              <a:ext uri="{FF2B5EF4-FFF2-40B4-BE49-F238E27FC236}">
                <a16:creationId xmlns:a16="http://schemas.microsoft.com/office/drawing/2014/main" xmlns="" id="{016914DD-A842-4E17-80DD-2D8A0F97751E}"/>
              </a:ext>
            </a:extLst>
          </xdr:cNvPr>
          <xdr:cNvCxnSpPr/>
        </xdr:nvCxnSpPr>
        <xdr:spPr>
          <a:xfrm>
            <a:off x="2609850" y="10334625"/>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1" name="Connecteur droit 40">
            <a:extLst>
              <a:ext uri="{FF2B5EF4-FFF2-40B4-BE49-F238E27FC236}">
                <a16:creationId xmlns:a16="http://schemas.microsoft.com/office/drawing/2014/main" xmlns="" id="{9AFE5E14-A8DC-4AFD-AD85-4C0B85DEC0DA}"/>
              </a:ext>
            </a:extLst>
          </xdr:cNvPr>
          <xdr:cNvCxnSpPr/>
        </xdr:nvCxnSpPr>
        <xdr:spPr>
          <a:xfrm>
            <a:off x="3524250" y="10344150"/>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2" name="Connecteur droit 41">
            <a:extLst>
              <a:ext uri="{FF2B5EF4-FFF2-40B4-BE49-F238E27FC236}">
                <a16:creationId xmlns:a16="http://schemas.microsoft.com/office/drawing/2014/main" xmlns="" id="{20E57A04-220E-4076-B0B2-EE3C930252BF}"/>
              </a:ext>
            </a:extLst>
          </xdr:cNvPr>
          <xdr:cNvCxnSpPr/>
        </xdr:nvCxnSpPr>
        <xdr:spPr>
          <a:xfrm>
            <a:off x="3990975" y="10353675"/>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3" name="Connecteur droit 42">
            <a:extLst>
              <a:ext uri="{FF2B5EF4-FFF2-40B4-BE49-F238E27FC236}">
                <a16:creationId xmlns:a16="http://schemas.microsoft.com/office/drawing/2014/main" xmlns="" id="{82A8A092-E1C7-4A27-9EF0-DB47AD11B4ED}"/>
              </a:ext>
            </a:extLst>
          </xdr:cNvPr>
          <xdr:cNvCxnSpPr/>
        </xdr:nvCxnSpPr>
        <xdr:spPr>
          <a:xfrm>
            <a:off x="4895850" y="10353675"/>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4" name="Connecteur droit 43">
            <a:extLst>
              <a:ext uri="{FF2B5EF4-FFF2-40B4-BE49-F238E27FC236}">
                <a16:creationId xmlns:a16="http://schemas.microsoft.com/office/drawing/2014/main" xmlns="" id="{691B7F42-6DC2-4691-84DD-F163EC1CFAF6}"/>
              </a:ext>
            </a:extLst>
          </xdr:cNvPr>
          <xdr:cNvCxnSpPr/>
        </xdr:nvCxnSpPr>
        <xdr:spPr>
          <a:xfrm>
            <a:off x="5819775" y="10353675"/>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5" name="Connecteur droit 44">
            <a:extLst>
              <a:ext uri="{FF2B5EF4-FFF2-40B4-BE49-F238E27FC236}">
                <a16:creationId xmlns:a16="http://schemas.microsoft.com/office/drawing/2014/main" xmlns="" id="{93ADD27D-D327-4DD9-98CC-A70B21077512}"/>
              </a:ext>
            </a:extLst>
          </xdr:cNvPr>
          <xdr:cNvCxnSpPr/>
        </xdr:nvCxnSpPr>
        <xdr:spPr>
          <a:xfrm>
            <a:off x="6715125" y="10344150"/>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6" name="Connecteur droit 45">
            <a:extLst>
              <a:ext uri="{FF2B5EF4-FFF2-40B4-BE49-F238E27FC236}">
                <a16:creationId xmlns:a16="http://schemas.microsoft.com/office/drawing/2014/main" xmlns="" id="{1F4860EB-2E78-4E7E-A21A-3CCBE06471CF}"/>
              </a:ext>
            </a:extLst>
          </xdr:cNvPr>
          <xdr:cNvCxnSpPr/>
        </xdr:nvCxnSpPr>
        <xdr:spPr>
          <a:xfrm>
            <a:off x="8096250" y="10344150"/>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47" name="Connecteur droit 46">
            <a:extLst>
              <a:ext uri="{FF2B5EF4-FFF2-40B4-BE49-F238E27FC236}">
                <a16:creationId xmlns:a16="http://schemas.microsoft.com/office/drawing/2014/main" xmlns="" id="{2055F0CE-D6A6-4339-910B-854DAA8C2860}"/>
              </a:ext>
            </a:extLst>
          </xdr:cNvPr>
          <xdr:cNvCxnSpPr/>
        </xdr:nvCxnSpPr>
        <xdr:spPr>
          <a:xfrm>
            <a:off x="4438650" y="10344150"/>
            <a:ext cx="9525" cy="2466975"/>
          </a:xfrm>
          <a:prstGeom prst="line">
            <a:avLst/>
          </a:prstGeom>
          <a:ln>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51" name="Connecteur droit 50">
            <a:extLst>
              <a:ext uri="{FF2B5EF4-FFF2-40B4-BE49-F238E27FC236}">
                <a16:creationId xmlns:a16="http://schemas.microsoft.com/office/drawing/2014/main" xmlns="" id="{6B3D7557-38AA-434A-9E24-DA953C067CA3}"/>
              </a:ext>
            </a:extLst>
          </xdr:cNvPr>
          <xdr:cNvCxnSpPr/>
        </xdr:nvCxnSpPr>
        <xdr:spPr>
          <a:xfrm>
            <a:off x="847725" y="12630150"/>
            <a:ext cx="4191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2" name="Connecteur droit 51">
            <a:extLst>
              <a:ext uri="{FF2B5EF4-FFF2-40B4-BE49-F238E27FC236}">
                <a16:creationId xmlns:a16="http://schemas.microsoft.com/office/drawing/2014/main" xmlns="" id="{400581A9-0B38-44EC-AE5F-4C72E15C1D4E}"/>
              </a:ext>
            </a:extLst>
          </xdr:cNvPr>
          <xdr:cNvCxnSpPr/>
        </xdr:nvCxnSpPr>
        <xdr:spPr>
          <a:xfrm>
            <a:off x="1247775" y="12230100"/>
            <a:ext cx="138112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4" name="Connecteur droit 53">
            <a:extLst>
              <a:ext uri="{FF2B5EF4-FFF2-40B4-BE49-F238E27FC236}">
                <a16:creationId xmlns:a16="http://schemas.microsoft.com/office/drawing/2014/main" xmlns="" id="{96A5596A-F358-4E00-9535-A8B5715939B8}"/>
              </a:ext>
            </a:extLst>
          </xdr:cNvPr>
          <xdr:cNvCxnSpPr/>
        </xdr:nvCxnSpPr>
        <xdr:spPr>
          <a:xfrm>
            <a:off x="2619375" y="12630150"/>
            <a:ext cx="9239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6" name="Connecteur droit 55">
            <a:extLst>
              <a:ext uri="{FF2B5EF4-FFF2-40B4-BE49-F238E27FC236}">
                <a16:creationId xmlns:a16="http://schemas.microsoft.com/office/drawing/2014/main" xmlns="" id="{9B3FD3DB-8D6C-452C-831F-9DF5393222B7}"/>
              </a:ext>
            </a:extLst>
          </xdr:cNvPr>
          <xdr:cNvCxnSpPr/>
        </xdr:nvCxnSpPr>
        <xdr:spPr>
          <a:xfrm>
            <a:off x="3533775" y="12230100"/>
            <a:ext cx="47625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8" name="Connecteur droit 57">
            <a:extLst>
              <a:ext uri="{FF2B5EF4-FFF2-40B4-BE49-F238E27FC236}">
                <a16:creationId xmlns:a16="http://schemas.microsoft.com/office/drawing/2014/main" xmlns="" id="{DAABC628-A6D8-4B6C-8243-4AE6D05C71A4}"/>
              </a:ext>
            </a:extLst>
          </xdr:cNvPr>
          <xdr:cNvCxnSpPr/>
        </xdr:nvCxnSpPr>
        <xdr:spPr>
          <a:xfrm>
            <a:off x="3990975" y="12630150"/>
            <a:ext cx="47625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9" name="Connecteur droit 58">
            <a:extLst>
              <a:ext uri="{FF2B5EF4-FFF2-40B4-BE49-F238E27FC236}">
                <a16:creationId xmlns:a16="http://schemas.microsoft.com/office/drawing/2014/main" xmlns="" id="{BFF76BBE-3315-4C31-82E5-AF26F12BCC80}"/>
              </a:ext>
            </a:extLst>
          </xdr:cNvPr>
          <xdr:cNvCxnSpPr/>
        </xdr:nvCxnSpPr>
        <xdr:spPr>
          <a:xfrm>
            <a:off x="4438650" y="12230100"/>
            <a:ext cx="47625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0" name="Connecteur droit 59">
            <a:extLst>
              <a:ext uri="{FF2B5EF4-FFF2-40B4-BE49-F238E27FC236}">
                <a16:creationId xmlns:a16="http://schemas.microsoft.com/office/drawing/2014/main" xmlns="" id="{C988FE41-E3EB-4749-94B2-8C74A9CECD02}"/>
              </a:ext>
            </a:extLst>
          </xdr:cNvPr>
          <xdr:cNvCxnSpPr/>
        </xdr:nvCxnSpPr>
        <xdr:spPr>
          <a:xfrm>
            <a:off x="4905375" y="12630150"/>
            <a:ext cx="9239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1" name="Connecteur droit 60">
            <a:extLst>
              <a:ext uri="{FF2B5EF4-FFF2-40B4-BE49-F238E27FC236}">
                <a16:creationId xmlns:a16="http://schemas.microsoft.com/office/drawing/2014/main" xmlns="" id="{CEA22F4A-243C-40E1-9901-0FCF8E658B03}"/>
              </a:ext>
            </a:extLst>
          </xdr:cNvPr>
          <xdr:cNvCxnSpPr/>
        </xdr:nvCxnSpPr>
        <xdr:spPr>
          <a:xfrm>
            <a:off x="5810250" y="12230100"/>
            <a:ext cx="923925"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2" name="Connecteur droit 61">
            <a:extLst>
              <a:ext uri="{FF2B5EF4-FFF2-40B4-BE49-F238E27FC236}">
                <a16:creationId xmlns:a16="http://schemas.microsoft.com/office/drawing/2014/main" xmlns="" id="{2D2C2228-B639-4B90-97C1-0D8C157C30DB}"/>
              </a:ext>
            </a:extLst>
          </xdr:cNvPr>
          <xdr:cNvCxnSpPr/>
        </xdr:nvCxnSpPr>
        <xdr:spPr>
          <a:xfrm>
            <a:off x="6724650" y="12620625"/>
            <a:ext cx="138112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3" name="Connecteur droit 62">
            <a:extLst>
              <a:ext uri="{FF2B5EF4-FFF2-40B4-BE49-F238E27FC236}">
                <a16:creationId xmlns:a16="http://schemas.microsoft.com/office/drawing/2014/main" xmlns="" id="{9B173DEB-312E-404B-BB61-FA89296A4835}"/>
              </a:ext>
            </a:extLst>
          </xdr:cNvPr>
          <xdr:cNvCxnSpPr/>
        </xdr:nvCxnSpPr>
        <xdr:spPr>
          <a:xfrm>
            <a:off x="8086725" y="12220575"/>
            <a:ext cx="22860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Connecteur droit 65">
            <a:extLst>
              <a:ext uri="{FF2B5EF4-FFF2-40B4-BE49-F238E27FC236}">
                <a16:creationId xmlns:a16="http://schemas.microsoft.com/office/drawing/2014/main" xmlns="" id="{51806007-8F3F-4C6B-AE96-785AEBECC8C8}"/>
              </a:ext>
            </a:extLst>
          </xdr:cNvPr>
          <xdr:cNvCxnSpPr/>
        </xdr:nvCxnSpPr>
        <xdr:spPr>
          <a:xfrm flipV="1">
            <a:off x="1257300" y="12230100"/>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8" name="Connecteur droit 67">
            <a:extLst>
              <a:ext uri="{FF2B5EF4-FFF2-40B4-BE49-F238E27FC236}">
                <a16:creationId xmlns:a16="http://schemas.microsoft.com/office/drawing/2014/main" xmlns="" id="{2862A1F5-E5EA-4EDC-B902-5422CE82C04D}"/>
              </a:ext>
            </a:extLst>
          </xdr:cNvPr>
          <xdr:cNvCxnSpPr/>
        </xdr:nvCxnSpPr>
        <xdr:spPr>
          <a:xfrm flipV="1">
            <a:off x="2619375" y="12230100"/>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9" name="Connecteur droit 68">
            <a:extLst>
              <a:ext uri="{FF2B5EF4-FFF2-40B4-BE49-F238E27FC236}">
                <a16:creationId xmlns:a16="http://schemas.microsoft.com/office/drawing/2014/main" xmlns="" id="{8F9059BB-CF11-4FB0-8C63-4BEAC8287AE5}"/>
              </a:ext>
            </a:extLst>
          </xdr:cNvPr>
          <xdr:cNvCxnSpPr/>
        </xdr:nvCxnSpPr>
        <xdr:spPr>
          <a:xfrm flipV="1">
            <a:off x="3533775" y="12230100"/>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0" name="Connecteur droit 69">
            <a:extLst>
              <a:ext uri="{FF2B5EF4-FFF2-40B4-BE49-F238E27FC236}">
                <a16:creationId xmlns:a16="http://schemas.microsoft.com/office/drawing/2014/main" xmlns="" id="{CA01DEBC-F426-48BE-84FA-8F1DE96C677D}"/>
              </a:ext>
            </a:extLst>
          </xdr:cNvPr>
          <xdr:cNvCxnSpPr/>
        </xdr:nvCxnSpPr>
        <xdr:spPr>
          <a:xfrm flipV="1">
            <a:off x="4000500" y="12220575"/>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1" name="Connecteur droit 70">
            <a:extLst>
              <a:ext uri="{FF2B5EF4-FFF2-40B4-BE49-F238E27FC236}">
                <a16:creationId xmlns:a16="http://schemas.microsoft.com/office/drawing/2014/main" xmlns="" id="{920D76EC-889A-4AD2-97E7-26146B222908}"/>
              </a:ext>
            </a:extLst>
          </xdr:cNvPr>
          <xdr:cNvCxnSpPr/>
        </xdr:nvCxnSpPr>
        <xdr:spPr>
          <a:xfrm flipV="1">
            <a:off x="4448175" y="12230100"/>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2" name="Connecteur droit 71">
            <a:extLst>
              <a:ext uri="{FF2B5EF4-FFF2-40B4-BE49-F238E27FC236}">
                <a16:creationId xmlns:a16="http://schemas.microsoft.com/office/drawing/2014/main" xmlns="" id="{F019509A-2FFC-4357-8E19-B7F79C96716A}"/>
              </a:ext>
            </a:extLst>
          </xdr:cNvPr>
          <xdr:cNvCxnSpPr/>
        </xdr:nvCxnSpPr>
        <xdr:spPr>
          <a:xfrm flipV="1">
            <a:off x="4905375" y="12220575"/>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3" name="Connecteur droit 72">
            <a:extLst>
              <a:ext uri="{FF2B5EF4-FFF2-40B4-BE49-F238E27FC236}">
                <a16:creationId xmlns:a16="http://schemas.microsoft.com/office/drawing/2014/main" xmlns="" id="{8DD4AF62-FCBA-457B-A83F-1308BEEBCEAF}"/>
              </a:ext>
            </a:extLst>
          </xdr:cNvPr>
          <xdr:cNvCxnSpPr/>
        </xdr:nvCxnSpPr>
        <xdr:spPr>
          <a:xfrm flipV="1">
            <a:off x="5829300" y="12220575"/>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4" name="Connecteur droit 73">
            <a:extLst>
              <a:ext uri="{FF2B5EF4-FFF2-40B4-BE49-F238E27FC236}">
                <a16:creationId xmlns:a16="http://schemas.microsoft.com/office/drawing/2014/main" xmlns="" id="{D9557633-F2A6-4609-BC96-2D73C9FD920D}"/>
              </a:ext>
            </a:extLst>
          </xdr:cNvPr>
          <xdr:cNvCxnSpPr/>
        </xdr:nvCxnSpPr>
        <xdr:spPr>
          <a:xfrm flipV="1">
            <a:off x="6734175" y="12230100"/>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5" name="Connecteur droit 74">
            <a:extLst>
              <a:ext uri="{FF2B5EF4-FFF2-40B4-BE49-F238E27FC236}">
                <a16:creationId xmlns:a16="http://schemas.microsoft.com/office/drawing/2014/main" xmlns="" id="{45F24646-4F16-4038-90F2-F47951A082FE}"/>
              </a:ext>
            </a:extLst>
          </xdr:cNvPr>
          <xdr:cNvCxnSpPr/>
        </xdr:nvCxnSpPr>
        <xdr:spPr>
          <a:xfrm flipV="1">
            <a:off x="8105775" y="12220575"/>
            <a:ext cx="0" cy="4095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20</xdr:row>
      <xdr:rowOff>95250</xdr:rowOff>
    </xdr:from>
    <xdr:to>
      <xdr:col>6</xdr:col>
      <xdr:colOff>1367118</xdr:colOff>
      <xdr:row>29</xdr:row>
      <xdr:rowOff>0</xdr:rowOff>
    </xdr:to>
    <xdr:grpSp>
      <xdr:nvGrpSpPr>
        <xdr:cNvPr id="2" name="Groupe 1">
          <a:extLst>
            <a:ext uri="{FF2B5EF4-FFF2-40B4-BE49-F238E27FC236}">
              <a16:creationId xmlns:a16="http://schemas.microsoft.com/office/drawing/2014/main" xmlns="" id="{191749AC-A055-4F69-88E6-4C1F09A336C3}"/>
            </a:ext>
          </a:extLst>
        </xdr:cNvPr>
        <xdr:cNvGrpSpPr>
          <a:grpSpLocks/>
        </xdr:cNvGrpSpPr>
      </xdr:nvGrpSpPr>
      <xdr:grpSpPr bwMode="auto">
        <a:xfrm>
          <a:off x="802901" y="5922309"/>
          <a:ext cx="8173011" cy="2526926"/>
          <a:chOff x="0" y="0"/>
          <a:chExt cx="53674" cy="16821"/>
        </a:xfrm>
      </xdr:grpSpPr>
      <xdr:pic>
        <xdr:nvPicPr>
          <xdr:cNvPr id="3" name="Image 2">
            <a:extLst>
              <a:ext uri="{FF2B5EF4-FFF2-40B4-BE49-F238E27FC236}">
                <a16:creationId xmlns:a16="http://schemas.microsoft.com/office/drawing/2014/main" xmlns="" id="{74913B03-1A45-4B8B-AA5F-5D475556E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3"/>
            <a:ext cx="53327" cy="16148"/>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4" name="Groupe 3">
            <a:extLst>
              <a:ext uri="{FF2B5EF4-FFF2-40B4-BE49-F238E27FC236}">
                <a16:creationId xmlns:a16="http://schemas.microsoft.com/office/drawing/2014/main" xmlns="" id="{25B6A666-3009-4402-A410-C418F2949A68}"/>
              </a:ext>
            </a:extLst>
          </xdr:cNvPr>
          <xdr:cNvGrpSpPr>
            <a:grpSpLocks/>
          </xdr:cNvGrpSpPr>
        </xdr:nvGrpSpPr>
        <xdr:grpSpPr bwMode="auto">
          <a:xfrm>
            <a:off x="4936" y="0"/>
            <a:ext cx="48738" cy="9556"/>
            <a:chOff x="0" y="0"/>
            <a:chExt cx="48738" cy="9556"/>
          </a:xfrm>
        </xdr:grpSpPr>
        <xdr:sp macro="" textlink="">
          <xdr:nvSpPr>
            <xdr:cNvPr id="5" name="Zone de texte 25">
              <a:extLst>
                <a:ext uri="{FF2B5EF4-FFF2-40B4-BE49-F238E27FC236}">
                  <a16:creationId xmlns:a16="http://schemas.microsoft.com/office/drawing/2014/main" xmlns="" id="{1524B1B5-73A8-4950-8A25-41149B70B6B8}"/>
                </a:ext>
              </a:extLst>
            </xdr:cNvPr>
            <xdr:cNvSpPr txBox="1">
              <a:spLocks noChangeArrowheads="1"/>
            </xdr:cNvSpPr>
          </xdr:nvSpPr>
          <xdr:spPr bwMode="auto">
            <a:xfrm>
              <a:off x="0" y="0"/>
              <a:ext cx="2794" cy="2628"/>
            </a:xfrm>
            <a:prstGeom prst="rect">
              <a:avLst/>
            </a:prstGeom>
            <a:solidFill>
              <a:sysClr val="window" lastClr="FFFFFF">
                <a:lumMod val="100000"/>
                <a:lumOff val="0"/>
              </a:sys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spcAft>
                  <a:spcPts val="1000"/>
                </a:spcAft>
              </a:pPr>
              <a:r>
                <a:rPr lang="fr-FR" sz="1100">
                  <a:effectLst/>
                  <a:latin typeface="Arial" panose="020B0604020202020204" pitchFamily="34" charset="0"/>
                  <a:ea typeface="Cambria" panose="02040503050406030204" pitchFamily="18" charset="0"/>
                  <a:cs typeface="Times New Roman" panose="02020603050405020304" pitchFamily="18" charset="0"/>
                </a:rPr>
                <a:t>z</a:t>
              </a:r>
            </a:p>
          </xdr:txBody>
        </xdr:sp>
        <xdr:cxnSp macro="">
          <xdr:nvCxnSpPr>
            <xdr:cNvPr id="6" name="Connecteur droit avec flèche 5">
              <a:extLst>
                <a:ext uri="{FF2B5EF4-FFF2-40B4-BE49-F238E27FC236}">
                  <a16:creationId xmlns:a16="http://schemas.microsoft.com/office/drawing/2014/main" xmlns="" id="{D59FA0F5-0C47-4774-96B3-59B5D7F419EB}"/>
                </a:ext>
              </a:extLst>
            </xdr:cNvPr>
            <xdr:cNvCxnSpPr>
              <a:cxnSpLocks noChangeShapeType="1"/>
            </xdr:cNvCxnSpPr>
          </xdr:nvCxnSpPr>
          <xdr:spPr bwMode="auto">
            <a:xfrm flipV="1">
              <a:off x="392" y="1514"/>
              <a:ext cx="0" cy="8042"/>
            </a:xfrm>
            <a:prstGeom prst="straightConnector1">
              <a:avLst/>
            </a:prstGeom>
            <a:noFill/>
            <a:ln w="9525">
              <a:solidFill>
                <a:sysClr val="windowText" lastClr="000000">
                  <a:lumMod val="95000"/>
                  <a:lumOff val="0"/>
                </a:sysClr>
              </a:solidFill>
              <a:round/>
              <a:headEnd/>
              <a:tailEnd type="arrow" w="med" len="med"/>
            </a:ln>
            <a:extLst>
              <a:ext uri="{909E8E84-426E-40DD-AFC4-6F175D3DCCD1}">
                <a14:hiddenFill xmlns:a14="http://schemas.microsoft.com/office/drawing/2010/main">
                  <a:noFill/>
                </a14:hiddenFill>
              </a:ext>
            </a:extLst>
          </xdr:spPr>
        </xdr:cxnSp>
        <xdr:sp macro="" textlink="">
          <xdr:nvSpPr>
            <xdr:cNvPr id="7" name="Zone de texte 27">
              <a:extLst>
                <a:ext uri="{FF2B5EF4-FFF2-40B4-BE49-F238E27FC236}">
                  <a16:creationId xmlns:a16="http://schemas.microsoft.com/office/drawing/2014/main" xmlns="" id="{2E32DF9D-B105-48E5-8E77-320753D9FAC7}"/>
                </a:ext>
              </a:extLst>
            </xdr:cNvPr>
            <xdr:cNvSpPr txBox="1">
              <a:spLocks noChangeArrowheads="1"/>
            </xdr:cNvSpPr>
          </xdr:nvSpPr>
          <xdr:spPr bwMode="auto">
            <a:xfrm>
              <a:off x="45944" y="6507"/>
              <a:ext cx="2794" cy="2629"/>
            </a:xfrm>
            <a:prstGeom prst="rect">
              <a:avLst/>
            </a:prstGeom>
            <a:solidFill>
              <a:sysClr val="window" lastClr="FFFFFF">
                <a:lumMod val="100000"/>
                <a:lumOff val="0"/>
              </a:sys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spcAft>
                  <a:spcPts val="1000"/>
                </a:spcAft>
              </a:pPr>
              <a:r>
                <a:rPr lang="fr-FR" sz="1100">
                  <a:effectLst/>
                  <a:latin typeface="Arial" panose="020B0604020202020204" pitchFamily="34" charset="0"/>
                  <a:ea typeface="Cambria" panose="02040503050406030204" pitchFamily="18" charset="0"/>
                  <a:cs typeface="Times New Roman" panose="02020603050405020304" pitchFamily="18" charset="0"/>
                </a:rPr>
                <a:t>x</a:t>
              </a:r>
            </a:p>
          </xdr:txBody>
        </xdr:sp>
        <xdr:cxnSp macro="">
          <xdr:nvCxnSpPr>
            <xdr:cNvPr id="8" name="Connecteur droit avec flèche 7">
              <a:extLst>
                <a:ext uri="{FF2B5EF4-FFF2-40B4-BE49-F238E27FC236}">
                  <a16:creationId xmlns:a16="http://schemas.microsoft.com/office/drawing/2014/main" xmlns="" id="{ABE18549-3A77-40C3-949E-9443627D65EB}"/>
                </a:ext>
              </a:extLst>
            </xdr:cNvPr>
            <xdr:cNvCxnSpPr>
              <a:cxnSpLocks noChangeShapeType="1"/>
            </xdr:cNvCxnSpPr>
          </xdr:nvCxnSpPr>
          <xdr:spPr bwMode="auto">
            <a:xfrm>
              <a:off x="44145" y="9204"/>
              <a:ext cx="3093" cy="0"/>
            </a:xfrm>
            <a:prstGeom prst="straightConnector1">
              <a:avLst/>
            </a:prstGeom>
            <a:noFill/>
            <a:ln w="9525">
              <a:solidFill>
                <a:sysClr val="windowText" lastClr="000000">
                  <a:lumMod val="95000"/>
                  <a:lumOff val="0"/>
                </a:sysClr>
              </a:solidFill>
              <a:round/>
              <a:headEnd/>
              <a:tailEnd type="arrow" w="med" len="med"/>
            </a:ln>
            <a:extLst>
              <a:ext uri="{909E8E84-426E-40DD-AFC4-6F175D3DCCD1}">
                <a14:hiddenFill xmlns:a14="http://schemas.microsoft.com/office/drawing/2010/main">
                  <a:noFill/>
                </a14:hiddenFill>
              </a:ext>
            </a:extLst>
          </xdr:spPr>
        </xdr:cxnSp>
      </xdr:grpSp>
    </xdr:grp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9525</xdr:colOff>
      <xdr:row>27</xdr:row>
      <xdr:rowOff>19050</xdr:rowOff>
    </xdr:from>
    <xdr:ext cx="8229600" cy="5657850"/>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23900" y="20926425"/>
          <a:ext cx="8229600" cy="5657850"/>
        </a:xfrm>
        <a:prstGeom prst="rect">
          <a:avLst/>
        </a:prstGeom>
        <a:noFill/>
        <a:ln w="1">
          <a:noFill/>
          <a:miter lim="800000"/>
          <a:headEnd/>
          <a:tailEnd type="none" w="med" len="med"/>
        </a:ln>
        <a:effectLst/>
      </xdr:spPr>
    </xdr:pic>
    <xdr:clientData/>
  </xdr:oneCellAnchor>
  <xdr:oneCellAnchor>
    <xdr:from>
      <xdr:col>1</xdr:col>
      <xdr:colOff>0</xdr:colOff>
      <xdr:row>50</xdr:row>
      <xdr:rowOff>171451</xdr:rowOff>
    </xdr:from>
    <xdr:ext cx="4373368" cy="3467100"/>
    <xdr:pic>
      <xdr:nvPicPr>
        <xdr:cNvPr id="3" name="Picture 2"/>
        <xdr:cNvPicPr>
          <a:picLocks noChangeAspect="1" noChangeArrowheads="1"/>
        </xdr:cNvPicPr>
      </xdr:nvPicPr>
      <xdr:blipFill>
        <a:blip xmlns:r="http://schemas.openxmlformats.org/officeDocument/2006/relationships" r:embed="rId2" cstate="print"/>
        <a:srcRect t="9316" b="11407"/>
        <a:stretch>
          <a:fillRect/>
        </a:stretch>
      </xdr:blipFill>
      <xdr:spPr bwMode="auto">
        <a:xfrm>
          <a:off x="714375" y="27870151"/>
          <a:ext cx="4373368" cy="3467100"/>
        </a:xfrm>
        <a:prstGeom prst="rect">
          <a:avLst/>
        </a:prstGeom>
        <a:noFill/>
        <a:ln w="1">
          <a:noFill/>
          <a:miter lim="800000"/>
          <a:headEnd/>
          <a:tailEnd type="none" w="med" len="med"/>
        </a:ln>
        <a:effectLst/>
      </xdr:spPr>
    </xdr:pic>
    <xdr:clientData/>
  </xdr:oneCellAnchor>
  <xdr:oneCellAnchor>
    <xdr:from>
      <xdr:col>1</xdr:col>
      <xdr:colOff>1</xdr:colOff>
      <xdr:row>67</xdr:row>
      <xdr:rowOff>1</xdr:rowOff>
    </xdr:from>
    <xdr:ext cx="3219450" cy="757518"/>
    <xdr:pic>
      <xdr:nvPicPr>
        <xdr:cNvPr id="4"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714376" y="32718376"/>
          <a:ext cx="3219450" cy="757518"/>
        </a:xfrm>
        <a:prstGeom prst="rect">
          <a:avLst/>
        </a:prstGeom>
        <a:noFill/>
        <a:ln w="1">
          <a:noFill/>
          <a:miter lim="800000"/>
          <a:headEnd/>
          <a:tailEnd type="none" w="med" len="med"/>
        </a:ln>
        <a:effectLst/>
      </xdr:spPr>
    </xdr:pic>
    <xdr:clientData/>
  </xdr:oneCellAnchor>
  <xdr:oneCellAnchor>
    <xdr:from>
      <xdr:col>1</xdr:col>
      <xdr:colOff>0</xdr:colOff>
      <xdr:row>73</xdr:row>
      <xdr:rowOff>1</xdr:rowOff>
    </xdr:from>
    <xdr:ext cx="3397365" cy="1647824"/>
    <xdr:pic>
      <xdr:nvPicPr>
        <xdr:cNvPr id="5" name="Picture 5"/>
        <xdr:cNvPicPr>
          <a:picLocks noChangeAspect="1" noChangeArrowheads="1"/>
        </xdr:cNvPicPr>
      </xdr:nvPicPr>
      <xdr:blipFill>
        <a:blip xmlns:r="http://schemas.openxmlformats.org/officeDocument/2006/relationships" r:embed="rId4" cstate="print"/>
        <a:srcRect/>
        <a:stretch>
          <a:fillRect/>
        </a:stretch>
      </xdr:blipFill>
      <xdr:spPr bwMode="auto">
        <a:xfrm>
          <a:off x="714375" y="34490026"/>
          <a:ext cx="3397365" cy="1647824"/>
        </a:xfrm>
        <a:prstGeom prst="rect">
          <a:avLst/>
        </a:prstGeom>
        <a:noFill/>
        <a:ln w="1">
          <a:noFill/>
          <a:miter lim="800000"/>
          <a:headEnd/>
          <a:tailEnd type="none" w="med" len="med"/>
        </a:ln>
        <a:effectLst/>
      </xdr:spPr>
    </xdr:pic>
    <xdr:clientData/>
  </xdr:oneCellAnchor>
  <xdr:oneCellAnchor>
    <xdr:from>
      <xdr:col>1</xdr:col>
      <xdr:colOff>0</xdr:colOff>
      <xdr:row>83</xdr:row>
      <xdr:rowOff>0</xdr:rowOff>
    </xdr:from>
    <xdr:ext cx="2222605" cy="2371725"/>
    <xdr:pic>
      <xdr:nvPicPr>
        <xdr:cNvPr id="6" name="Picture 7"/>
        <xdr:cNvPicPr>
          <a:picLocks noChangeAspect="1" noChangeArrowheads="1"/>
        </xdr:cNvPicPr>
      </xdr:nvPicPr>
      <xdr:blipFill>
        <a:blip xmlns:r="http://schemas.openxmlformats.org/officeDocument/2006/relationships" r:embed="rId5" cstate="print"/>
        <a:srcRect/>
        <a:stretch>
          <a:fillRect/>
        </a:stretch>
      </xdr:blipFill>
      <xdr:spPr bwMode="auto">
        <a:xfrm>
          <a:off x="714375" y="37442775"/>
          <a:ext cx="2222605" cy="2371725"/>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17" sqref="D17"/>
    </sheetView>
  </sheetViews>
  <sheetFormatPr baseColWidth="10" defaultRowHeight="23.25" x14ac:dyDescent="0.25"/>
  <cols>
    <col min="1" max="1" width="10.7109375" style="11" customWidth="1"/>
    <col min="2" max="7" width="20.7109375" style="16" customWidth="1"/>
  </cols>
  <sheetData>
    <row r="1" spans="1:7" ht="24" thickBot="1" x14ac:dyDescent="0.3">
      <c r="A1" s="12" t="s">
        <v>1</v>
      </c>
      <c r="B1" s="122" t="s">
        <v>17</v>
      </c>
      <c r="C1" s="122"/>
      <c r="D1" s="122"/>
      <c r="E1" s="122"/>
      <c r="F1" s="122"/>
      <c r="G1" s="122"/>
    </row>
    <row r="2" spans="1:7" ht="15.75" customHeight="1" thickTop="1" x14ac:dyDescent="0.25">
      <c r="A2" s="10" t="s">
        <v>15</v>
      </c>
      <c r="B2" s="13"/>
      <c r="C2" s="124" t="s">
        <v>3</v>
      </c>
      <c r="D2" s="127" t="s">
        <v>10</v>
      </c>
      <c r="E2" s="127" t="s">
        <v>4</v>
      </c>
      <c r="F2" s="127" t="s">
        <v>5</v>
      </c>
      <c r="G2" s="130" t="s">
        <v>6</v>
      </c>
    </row>
    <row r="3" spans="1:7" x14ac:dyDescent="0.25">
      <c r="B3" s="14"/>
      <c r="C3" s="125"/>
      <c r="D3" s="128"/>
      <c r="E3" s="128"/>
      <c r="F3" s="128"/>
      <c r="G3" s="131"/>
    </row>
    <row r="4" spans="1:7" ht="32.25" thickBot="1" x14ac:dyDescent="0.3">
      <c r="B4" s="15" t="s">
        <v>2</v>
      </c>
      <c r="C4" s="126"/>
      <c r="D4" s="129"/>
      <c r="E4" s="129"/>
      <c r="F4" s="129"/>
      <c r="G4" s="132"/>
    </row>
    <row r="5" spans="1:7" s="1" customFormat="1" ht="33" customHeight="1" thickTop="1" thickBot="1" x14ac:dyDescent="0.3">
      <c r="A5" s="11"/>
      <c r="B5" s="3" t="s">
        <v>7</v>
      </c>
      <c r="C5" s="4" t="s">
        <v>8</v>
      </c>
      <c r="D5" s="5" t="s">
        <v>8</v>
      </c>
      <c r="E5" s="5" t="s">
        <v>8</v>
      </c>
      <c r="F5" s="5" t="s">
        <v>9</v>
      </c>
      <c r="G5" s="6" t="s">
        <v>9</v>
      </c>
    </row>
    <row r="6" spans="1:7" s="1" customFormat="1" ht="33" customHeight="1" thickBot="1" x14ac:dyDescent="0.3">
      <c r="A6" s="11"/>
      <c r="B6" s="3" t="s">
        <v>13</v>
      </c>
      <c r="C6" s="4" t="s">
        <v>9</v>
      </c>
      <c r="D6" s="4" t="s">
        <v>9</v>
      </c>
      <c r="E6" s="4" t="s">
        <v>8</v>
      </c>
      <c r="F6" s="4" t="s">
        <v>9</v>
      </c>
      <c r="G6" s="6" t="s">
        <v>8</v>
      </c>
    </row>
    <row r="7" spans="1:7" s="1" customFormat="1" ht="33" customHeight="1" thickBot="1" x14ac:dyDescent="0.3">
      <c r="A7" s="11"/>
      <c r="B7" s="7" t="s">
        <v>14</v>
      </c>
      <c r="C7" s="8" t="s">
        <v>8</v>
      </c>
      <c r="D7" s="8" t="s">
        <v>8</v>
      </c>
      <c r="E7" s="8" t="s">
        <v>9</v>
      </c>
      <c r="F7" s="8" t="s">
        <v>9</v>
      </c>
      <c r="G7" s="9" t="s">
        <v>9</v>
      </c>
    </row>
    <row r="8" spans="1:7" ht="24" thickTop="1" x14ac:dyDescent="0.25"/>
    <row r="9" spans="1:7" ht="33" customHeight="1" x14ac:dyDescent="0.25">
      <c r="A9" s="12" t="s">
        <v>0</v>
      </c>
      <c r="B9" s="123" t="s">
        <v>16</v>
      </c>
      <c r="C9" s="123"/>
      <c r="D9" s="123"/>
      <c r="E9" s="123"/>
      <c r="F9" s="123"/>
      <c r="G9" s="123"/>
    </row>
    <row r="10" spans="1:7" s="25" customFormat="1" ht="31.5" x14ac:dyDescent="0.25">
      <c r="A10" s="74"/>
      <c r="B10" s="2" t="s">
        <v>12</v>
      </c>
      <c r="C10" s="2" t="s">
        <v>146</v>
      </c>
      <c r="D10" s="48" t="s">
        <v>11</v>
      </c>
      <c r="E10" s="48"/>
      <c r="F10" s="48"/>
      <c r="G10" s="48"/>
    </row>
  </sheetData>
  <mergeCells count="7">
    <mergeCell ref="B1:G1"/>
    <mergeCell ref="B9:G9"/>
    <mergeCell ref="C2:C4"/>
    <mergeCell ref="E2:E4"/>
    <mergeCell ref="F2:F4"/>
    <mergeCell ref="G2:G4"/>
    <mergeCell ref="D2: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16" zoomScale="85" zoomScaleNormal="85" workbookViewId="0">
      <selection activeCell="A12" sqref="A12:XFD114"/>
    </sheetView>
  </sheetViews>
  <sheetFormatPr baseColWidth="10" defaultRowHeight="23.25" x14ac:dyDescent="0.25"/>
  <cols>
    <col min="1" max="1" width="10.7109375" style="44" customWidth="1"/>
    <col min="2" max="7" width="20.7109375" style="16" customWidth="1"/>
    <col min="8" max="8" width="11.42578125" style="26"/>
  </cols>
  <sheetData>
    <row r="1" spans="1:8" ht="21" customHeight="1" thickBot="1" x14ac:dyDescent="0.3">
      <c r="A1" s="44" t="s">
        <v>18</v>
      </c>
      <c r="B1" s="133" t="s">
        <v>19</v>
      </c>
      <c r="C1" s="133"/>
      <c r="D1" s="133"/>
      <c r="E1" s="133"/>
      <c r="F1" s="133"/>
      <c r="G1" s="133"/>
    </row>
    <row r="2" spans="1:8" s="25" customFormat="1" ht="21" customHeight="1" thickBot="1" x14ac:dyDescent="0.3">
      <c r="A2" s="45"/>
      <c r="B2" s="134" t="s">
        <v>28</v>
      </c>
      <c r="C2" s="135"/>
      <c r="D2" s="46">
        <f>D3*D4*D5*D6/1000000000</f>
        <v>252.48</v>
      </c>
      <c r="E2" s="47" t="s">
        <v>145</v>
      </c>
      <c r="F2" s="48"/>
      <c r="G2" s="48"/>
      <c r="H2" s="49"/>
    </row>
    <row r="3" spans="1:8" s="25" customFormat="1" ht="21" customHeight="1" x14ac:dyDescent="0.25">
      <c r="A3" s="45"/>
      <c r="B3" s="50"/>
      <c r="C3" s="50" t="s">
        <v>20</v>
      </c>
      <c r="D3" s="51">
        <v>2</v>
      </c>
      <c r="E3" s="48"/>
      <c r="F3" s="48" t="s">
        <v>29</v>
      </c>
      <c r="G3" s="48"/>
      <c r="H3" s="49"/>
    </row>
    <row r="4" spans="1:8" s="25" customFormat="1" ht="21" customHeight="1" x14ac:dyDescent="0.25">
      <c r="A4" s="45"/>
      <c r="B4" s="50"/>
      <c r="C4" s="50" t="s">
        <v>21</v>
      </c>
      <c r="D4" s="52">
        <v>52600000</v>
      </c>
      <c r="E4" s="48" t="s">
        <v>25</v>
      </c>
      <c r="F4" s="48" t="s">
        <v>29</v>
      </c>
      <c r="G4" s="48"/>
      <c r="H4" s="49"/>
    </row>
    <row r="5" spans="1:8" s="25" customFormat="1" ht="21" customHeight="1" x14ac:dyDescent="0.25">
      <c r="A5" s="45"/>
      <c r="B5" s="50"/>
      <c r="C5" s="50" t="s">
        <v>22</v>
      </c>
      <c r="D5" s="51">
        <v>100</v>
      </c>
      <c r="E5" s="48" t="s">
        <v>26</v>
      </c>
      <c r="F5" s="48"/>
      <c r="G5" s="48"/>
      <c r="H5" s="49"/>
    </row>
    <row r="6" spans="1:8" s="25" customFormat="1" ht="21" customHeight="1" x14ac:dyDescent="0.25">
      <c r="A6" s="45"/>
      <c r="B6" s="50"/>
      <c r="C6" s="50" t="s">
        <v>23</v>
      </c>
      <c r="D6" s="51">
        <v>24</v>
      </c>
      <c r="E6" s="48" t="s">
        <v>27</v>
      </c>
      <c r="F6" s="48"/>
      <c r="G6" s="48"/>
      <c r="H6" s="49"/>
    </row>
    <row r="7" spans="1:8" ht="21" customHeight="1" x14ac:dyDescent="0.25"/>
    <row r="8" spans="1:8" ht="21" customHeight="1" thickBot="1" x14ac:dyDescent="0.3">
      <c r="A8" s="44" t="s">
        <v>30</v>
      </c>
      <c r="B8" s="136" t="s">
        <v>31</v>
      </c>
      <c r="C8" s="136"/>
      <c r="D8" s="136"/>
      <c r="E8" s="136"/>
      <c r="F8" s="136"/>
      <c r="G8" s="136"/>
    </row>
    <row r="9" spans="1:8" s="25" customFormat="1" ht="21" customHeight="1" thickBot="1" x14ac:dyDescent="0.3">
      <c r="A9" s="45"/>
      <c r="B9" s="134" t="s">
        <v>33</v>
      </c>
      <c r="C9" s="135"/>
      <c r="D9" s="46">
        <f>((D10*1000000000/1000)*0.12)/1000000</f>
        <v>30.24</v>
      </c>
      <c r="E9" s="47" t="s">
        <v>34</v>
      </c>
      <c r="F9" s="48"/>
      <c r="G9" s="48"/>
      <c r="H9" s="49"/>
    </row>
    <row r="10" spans="1:8" s="25" customFormat="1" ht="21" customHeight="1" x14ac:dyDescent="0.25">
      <c r="A10" s="45"/>
      <c r="B10" s="48"/>
      <c r="C10" s="50" t="s">
        <v>32</v>
      </c>
      <c r="D10" s="51">
        <v>252</v>
      </c>
      <c r="E10" s="48" t="s">
        <v>24</v>
      </c>
      <c r="F10" s="48" t="s">
        <v>18</v>
      </c>
      <c r="G10" s="48"/>
      <c r="H10" s="49"/>
    </row>
    <row r="11" spans="1:8" s="25" customFormat="1" ht="21" customHeight="1" x14ac:dyDescent="0.25">
      <c r="A11" s="45"/>
      <c r="B11" s="48"/>
      <c r="C11" s="48"/>
      <c r="D11" s="48"/>
      <c r="E11" s="48"/>
      <c r="F11" s="48"/>
      <c r="G11" s="48"/>
      <c r="H11" s="49"/>
    </row>
  </sheetData>
  <mergeCells count="4">
    <mergeCell ref="B1:G1"/>
    <mergeCell ref="B2:C2"/>
    <mergeCell ref="B8:G8"/>
    <mergeCell ref="B9:C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topLeftCell="A97" zoomScale="85" zoomScaleNormal="85" workbookViewId="0">
      <selection activeCell="B2" sqref="B2:C2"/>
    </sheetView>
  </sheetViews>
  <sheetFormatPr baseColWidth="10" defaultRowHeight="23.25" x14ac:dyDescent="0.25"/>
  <cols>
    <col min="1" max="1" width="10.7109375" style="44" customWidth="1"/>
    <col min="2" max="7" width="20.7109375" style="16" customWidth="1"/>
    <col min="8" max="8" width="11.42578125" style="26"/>
  </cols>
  <sheetData>
    <row r="1" spans="1:8" ht="21" customHeight="1" thickTop="1" thickBot="1" x14ac:dyDescent="0.3">
      <c r="A1" s="53" t="s">
        <v>35</v>
      </c>
      <c r="B1" s="137" t="s">
        <v>36</v>
      </c>
      <c r="C1" s="137"/>
      <c r="D1" s="137"/>
      <c r="E1" s="137"/>
      <c r="F1" s="137"/>
      <c r="G1" s="54"/>
    </row>
    <row r="2" spans="1:8" s="25" customFormat="1" ht="21" customHeight="1" thickBot="1" x14ac:dyDescent="0.3">
      <c r="A2" s="45"/>
      <c r="B2" s="138" t="s">
        <v>37</v>
      </c>
      <c r="C2" s="138"/>
      <c r="D2" s="46">
        <f>((D3*1000)*D4)/1000</f>
        <v>268.79399999999998</v>
      </c>
      <c r="E2" s="47" t="s">
        <v>41</v>
      </c>
      <c r="F2" s="48"/>
      <c r="G2" s="48"/>
      <c r="H2" s="49"/>
    </row>
    <row r="3" spans="1:8" s="27" customFormat="1" ht="21" customHeight="1" x14ac:dyDescent="0.25">
      <c r="A3" s="55"/>
      <c r="B3" s="48"/>
      <c r="C3" s="50" t="s">
        <v>38</v>
      </c>
      <c r="D3" s="51">
        <v>27.4</v>
      </c>
      <c r="E3" s="48" t="s">
        <v>40</v>
      </c>
      <c r="F3" s="48" t="s">
        <v>42</v>
      </c>
      <c r="G3" s="48"/>
      <c r="H3" s="49"/>
    </row>
    <row r="4" spans="1:8" s="27" customFormat="1" ht="21" customHeight="1" x14ac:dyDescent="0.25">
      <c r="A4" s="55"/>
      <c r="B4" s="48"/>
      <c r="C4" s="50" t="s">
        <v>39</v>
      </c>
      <c r="D4" s="51">
        <v>9.81</v>
      </c>
      <c r="E4" s="48" t="s">
        <v>133</v>
      </c>
      <c r="F4" s="48"/>
      <c r="G4" s="48"/>
      <c r="H4" s="49"/>
    </row>
    <row r="5" spans="1:8" ht="21" customHeight="1" x14ac:dyDescent="0.25"/>
    <row r="6" spans="1:8" ht="21" customHeight="1" x14ac:dyDescent="0.25">
      <c r="A6" s="44" t="s">
        <v>43</v>
      </c>
      <c r="B6" s="133" t="s">
        <v>44</v>
      </c>
      <c r="C6" s="133"/>
      <c r="D6" s="133"/>
      <c r="E6" s="133"/>
      <c r="F6" s="133"/>
      <c r="G6" s="133"/>
    </row>
    <row r="7" spans="1:8" s="25" customFormat="1" ht="21" customHeight="1" x14ac:dyDescent="0.25">
      <c r="A7" s="45"/>
      <c r="B7" s="48" t="s">
        <v>140</v>
      </c>
      <c r="C7" s="48"/>
      <c r="D7" s="48"/>
      <c r="E7" s="48"/>
      <c r="F7" s="48"/>
      <c r="G7" s="48"/>
      <c r="H7" s="49"/>
    </row>
    <row r="8" spans="1:8" ht="21" customHeight="1" x14ac:dyDescent="0.25"/>
    <row r="9" spans="1:8" ht="21" customHeight="1" thickBot="1" x14ac:dyDescent="0.3">
      <c r="A9" s="44" t="s">
        <v>45</v>
      </c>
      <c r="B9" s="133" t="s">
        <v>46</v>
      </c>
      <c r="C9" s="133"/>
      <c r="D9" s="133"/>
      <c r="E9" s="133"/>
      <c r="F9" s="133"/>
      <c r="G9" s="133"/>
    </row>
    <row r="10" spans="1:8" s="25" customFormat="1" ht="21" customHeight="1" thickBot="1" x14ac:dyDescent="0.3">
      <c r="A10" s="45"/>
      <c r="B10" s="134" t="s">
        <v>51</v>
      </c>
      <c r="C10" s="135"/>
      <c r="D10" s="46">
        <f>((D11*1000)*(D12/60))/1000</f>
        <v>89.333333333333329</v>
      </c>
      <c r="E10" s="91" t="s">
        <v>49</v>
      </c>
      <c r="F10" s="29"/>
      <c r="G10" s="29"/>
      <c r="H10" s="49"/>
    </row>
    <row r="11" spans="1:8" s="27" customFormat="1" ht="21" customHeight="1" x14ac:dyDescent="0.25">
      <c r="A11" s="48"/>
      <c r="B11" s="49"/>
      <c r="C11" s="50" t="s">
        <v>47</v>
      </c>
      <c r="D11" s="51">
        <v>268</v>
      </c>
      <c r="E11" s="49" t="s">
        <v>41</v>
      </c>
      <c r="F11" s="49" t="s">
        <v>42</v>
      </c>
      <c r="G11" s="49"/>
      <c r="H11" s="49"/>
    </row>
    <row r="12" spans="1:8" s="27" customFormat="1" ht="21" customHeight="1" thickBot="1" x14ac:dyDescent="0.3">
      <c r="A12" s="48"/>
      <c r="B12" s="49"/>
      <c r="C12" s="50" t="s">
        <v>48</v>
      </c>
      <c r="D12" s="51">
        <v>20</v>
      </c>
      <c r="E12" s="49" t="s">
        <v>134</v>
      </c>
      <c r="F12" s="49" t="s">
        <v>42</v>
      </c>
      <c r="G12" s="49"/>
      <c r="H12" s="49"/>
    </row>
    <row r="13" spans="1:8" s="25" customFormat="1" ht="21" customHeight="1" thickBot="1" x14ac:dyDescent="0.3">
      <c r="A13" s="45"/>
      <c r="B13" s="134" t="s">
        <v>50</v>
      </c>
      <c r="C13" s="135"/>
      <c r="D13" s="46">
        <f>((D14*1000)*(D15/60))/1000</f>
        <v>71.666666666666671</v>
      </c>
      <c r="E13" s="47" t="s">
        <v>49</v>
      </c>
      <c r="F13" s="48"/>
      <c r="G13" s="48"/>
      <c r="H13" s="49"/>
    </row>
    <row r="14" spans="1:8" s="25" customFormat="1" ht="21" customHeight="1" x14ac:dyDescent="0.25">
      <c r="A14" s="45"/>
      <c r="B14" s="48"/>
      <c r="C14" s="50" t="s">
        <v>47</v>
      </c>
      <c r="D14" s="51">
        <v>172</v>
      </c>
      <c r="E14" s="48" t="s">
        <v>41</v>
      </c>
      <c r="F14" s="48" t="s">
        <v>42</v>
      </c>
      <c r="G14" s="48"/>
      <c r="H14" s="49"/>
    </row>
    <row r="15" spans="1:8" s="25" customFormat="1" ht="21" customHeight="1" x14ac:dyDescent="0.25">
      <c r="A15" s="45"/>
      <c r="B15" s="48"/>
      <c r="C15" s="50" t="s">
        <v>48</v>
      </c>
      <c r="D15" s="51">
        <v>25</v>
      </c>
      <c r="E15" s="48" t="s">
        <v>134</v>
      </c>
      <c r="F15" s="48" t="s">
        <v>42</v>
      </c>
      <c r="G15" s="48"/>
      <c r="H15" s="49"/>
    </row>
    <row r="16" spans="1:8" ht="21" customHeight="1" x14ac:dyDescent="0.25"/>
    <row r="17" spans="1:8" ht="21" customHeight="1" x14ac:dyDescent="0.25">
      <c r="A17" s="44" t="s">
        <v>52</v>
      </c>
      <c r="B17" s="133" t="s">
        <v>53</v>
      </c>
      <c r="C17" s="133"/>
      <c r="D17" s="133"/>
      <c r="E17" s="133"/>
      <c r="F17" s="133"/>
      <c r="G17" s="133"/>
    </row>
    <row r="18" spans="1:8" s="25" customFormat="1" ht="21" customHeight="1" x14ac:dyDescent="0.25">
      <c r="A18" s="45"/>
      <c r="B18" s="134" t="s">
        <v>132</v>
      </c>
      <c r="C18" s="135"/>
      <c r="D18" s="56">
        <f>D19/D20</f>
        <v>111.62499999999999</v>
      </c>
      <c r="E18" s="57" t="s">
        <v>49</v>
      </c>
      <c r="F18" s="48"/>
      <c r="G18" s="48"/>
      <c r="H18" s="49"/>
    </row>
    <row r="19" spans="1:8" s="25" customFormat="1" ht="21" customHeight="1" x14ac:dyDescent="0.25">
      <c r="A19" s="45"/>
      <c r="B19" s="48"/>
      <c r="C19" s="50" t="s">
        <v>54</v>
      </c>
      <c r="D19" s="51">
        <v>89.3</v>
      </c>
      <c r="E19" s="48" t="s">
        <v>49</v>
      </c>
      <c r="F19" s="48"/>
      <c r="G19" s="48"/>
      <c r="H19" s="49"/>
    </row>
    <row r="20" spans="1:8" s="25" customFormat="1" ht="21" customHeight="1" x14ac:dyDescent="0.25">
      <c r="A20" s="45"/>
      <c r="B20" s="48"/>
      <c r="C20" s="50" t="s">
        <v>55</v>
      </c>
      <c r="D20" s="51">
        <v>0.8</v>
      </c>
      <c r="E20" s="48"/>
      <c r="F20" s="48"/>
      <c r="G20" s="48"/>
      <c r="H20" s="49"/>
    </row>
    <row r="21" spans="1:8" ht="21" customHeight="1" x14ac:dyDescent="0.25"/>
    <row r="22" spans="1:8" ht="21" customHeight="1" thickBot="1" x14ac:dyDescent="0.3">
      <c r="A22" s="44" t="s">
        <v>56</v>
      </c>
      <c r="B22" s="133" t="s">
        <v>57</v>
      </c>
      <c r="C22" s="133"/>
      <c r="D22" s="133"/>
      <c r="E22" s="133"/>
      <c r="F22" s="133"/>
      <c r="G22" s="133"/>
    </row>
    <row r="23" spans="1:8" s="25" customFormat="1" ht="21" customHeight="1" thickBot="1" x14ac:dyDescent="0.3">
      <c r="A23" s="45"/>
      <c r="B23" s="134" t="s">
        <v>58</v>
      </c>
      <c r="C23" s="135"/>
      <c r="D23" s="46">
        <f>D25/D24</f>
        <v>1.8357487922705316</v>
      </c>
      <c r="E23" s="47" t="s">
        <v>135</v>
      </c>
      <c r="F23" s="48"/>
      <c r="G23" s="48"/>
      <c r="H23" s="49"/>
    </row>
    <row r="24" spans="1:8" s="25" customFormat="1" ht="21" customHeight="1" x14ac:dyDescent="0.25">
      <c r="A24" s="45"/>
      <c r="B24" s="48"/>
      <c r="C24" s="50" t="s">
        <v>59</v>
      </c>
      <c r="D24" s="51">
        <v>82.8</v>
      </c>
      <c r="E24" s="48" t="s">
        <v>136</v>
      </c>
      <c r="F24" s="48" t="s">
        <v>61</v>
      </c>
      <c r="G24" s="48"/>
      <c r="H24" s="49"/>
    </row>
    <row r="25" spans="1:8" s="25" customFormat="1" ht="21" customHeight="1" x14ac:dyDescent="0.25">
      <c r="A25" s="45"/>
      <c r="B25" s="48"/>
      <c r="C25" s="50" t="s">
        <v>60</v>
      </c>
      <c r="D25" s="51">
        <v>152</v>
      </c>
      <c r="E25" s="48" t="s">
        <v>62</v>
      </c>
      <c r="F25" s="48" t="s">
        <v>61</v>
      </c>
      <c r="G25" s="48"/>
      <c r="H25" s="49"/>
    </row>
    <row r="26" spans="1:8" ht="21" customHeight="1" x14ac:dyDescent="0.25"/>
    <row r="27" spans="1:8" ht="21" customHeight="1" thickBot="1" x14ac:dyDescent="0.3">
      <c r="A27" s="44" t="s">
        <v>63</v>
      </c>
      <c r="B27" s="133" t="s">
        <v>64</v>
      </c>
      <c r="C27" s="133"/>
      <c r="D27" s="133"/>
      <c r="E27" s="133"/>
      <c r="F27" s="133"/>
      <c r="G27" s="133"/>
    </row>
    <row r="28" spans="1:8" ht="21" customHeight="1" thickTop="1" x14ac:dyDescent="0.25">
      <c r="A28" s="10" t="s">
        <v>124</v>
      </c>
      <c r="B28" s="139" t="s">
        <v>65</v>
      </c>
      <c r="C28" s="31" t="s">
        <v>66</v>
      </c>
      <c r="D28" s="31" t="s">
        <v>68</v>
      </c>
      <c r="E28" s="31" t="s">
        <v>70</v>
      </c>
      <c r="F28" s="31" t="s">
        <v>72</v>
      </c>
      <c r="G28" s="33" t="s">
        <v>74</v>
      </c>
    </row>
    <row r="29" spans="1:8" ht="21" customHeight="1" thickBot="1" x14ac:dyDescent="0.3">
      <c r="B29" s="140"/>
      <c r="C29" s="32" t="s">
        <v>67</v>
      </c>
      <c r="D29" s="32" t="s">
        <v>69</v>
      </c>
      <c r="E29" s="32" t="s">
        <v>71</v>
      </c>
      <c r="F29" s="32" t="s">
        <v>73</v>
      </c>
      <c r="G29" s="34" t="s">
        <v>83</v>
      </c>
    </row>
    <row r="30" spans="1:8" s="19" customFormat="1" ht="21" customHeight="1" thickTop="1" thickBot="1" x14ac:dyDescent="0.3">
      <c r="A30" s="23"/>
      <c r="B30" s="61" t="s">
        <v>75</v>
      </c>
      <c r="C30" s="62">
        <v>18</v>
      </c>
      <c r="D30" s="63"/>
      <c r="E30" s="63"/>
      <c r="F30" s="62">
        <v>100</v>
      </c>
      <c r="G30" s="64" t="s">
        <v>85</v>
      </c>
      <c r="H30" s="26"/>
    </row>
    <row r="31" spans="1:8" s="19" customFormat="1" ht="21" customHeight="1" thickBot="1" x14ac:dyDescent="0.3">
      <c r="A31" s="23"/>
      <c r="B31" s="35" t="s">
        <v>76</v>
      </c>
      <c r="C31" s="62">
        <v>120</v>
      </c>
      <c r="D31" s="62">
        <v>172</v>
      </c>
      <c r="E31" s="62">
        <v>25</v>
      </c>
      <c r="F31" s="65">
        <v>71.7</v>
      </c>
      <c r="G31" s="64" t="s">
        <v>86</v>
      </c>
      <c r="H31" s="26" t="s">
        <v>45</v>
      </c>
    </row>
    <row r="32" spans="1:8" s="19" customFormat="1" ht="21" customHeight="1" thickBot="1" x14ac:dyDescent="0.3">
      <c r="A32" s="23"/>
      <c r="B32" s="35" t="s">
        <v>77</v>
      </c>
      <c r="C32" s="62">
        <v>6</v>
      </c>
      <c r="D32" s="62">
        <v>268</v>
      </c>
      <c r="E32" s="62">
        <v>20</v>
      </c>
      <c r="F32" s="65">
        <v>89.3</v>
      </c>
      <c r="G32" s="64" t="s">
        <v>87</v>
      </c>
      <c r="H32" s="26" t="s">
        <v>45</v>
      </c>
    </row>
    <row r="33" spans="1:8" s="19" customFormat="1" ht="21" customHeight="1" thickBot="1" x14ac:dyDescent="0.3">
      <c r="A33" s="23"/>
      <c r="B33" s="61" t="s">
        <v>78</v>
      </c>
      <c r="C33" s="62">
        <v>29</v>
      </c>
      <c r="D33" s="63"/>
      <c r="E33" s="63"/>
      <c r="F33" s="62">
        <v>20</v>
      </c>
      <c r="G33" s="64" t="s">
        <v>88</v>
      </c>
      <c r="H33" s="26"/>
    </row>
    <row r="34" spans="1:8" s="19" customFormat="1" ht="21" customHeight="1" thickBot="1" x14ac:dyDescent="0.3">
      <c r="A34" s="23"/>
      <c r="B34" s="35" t="s">
        <v>79</v>
      </c>
      <c r="C34" s="62">
        <v>6</v>
      </c>
      <c r="D34" s="63"/>
      <c r="E34" s="63"/>
      <c r="F34" s="63"/>
      <c r="G34" s="66"/>
      <c r="H34" s="26"/>
    </row>
    <row r="35" spans="1:8" s="19" customFormat="1" ht="21" customHeight="1" thickBot="1" x14ac:dyDescent="0.3">
      <c r="A35" s="23"/>
      <c r="B35" s="35" t="s">
        <v>80</v>
      </c>
      <c r="C35" s="62">
        <v>10</v>
      </c>
      <c r="D35" s="63"/>
      <c r="E35" s="63"/>
      <c r="F35" s="62">
        <v>100</v>
      </c>
      <c r="G35" s="64" t="s">
        <v>89</v>
      </c>
      <c r="H35" s="26"/>
    </row>
    <row r="36" spans="1:8" s="19" customFormat="1" ht="21" customHeight="1" thickBot="1" x14ac:dyDescent="0.3">
      <c r="A36" s="23"/>
      <c r="B36" s="35" t="s">
        <v>81</v>
      </c>
      <c r="C36" s="62">
        <v>6</v>
      </c>
      <c r="D36" s="65" t="s">
        <v>84</v>
      </c>
      <c r="E36" s="62">
        <v>20</v>
      </c>
      <c r="F36" s="71" t="s">
        <v>91</v>
      </c>
      <c r="G36" s="64" t="s">
        <v>90</v>
      </c>
      <c r="H36" s="26" t="s">
        <v>42</v>
      </c>
    </row>
    <row r="37" spans="1:8" s="19" customFormat="1" ht="21" customHeight="1" thickBot="1" x14ac:dyDescent="0.3">
      <c r="A37" s="23"/>
      <c r="B37" s="61" t="s">
        <v>78</v>
      </c>
      <c r="C37" s="62">
        <v>29</v>
      </c>
      <c r="D37" s="63"/>
      <c r="E37" s="63"/>
      <c r="F37" s="62">
        <v>20</v>
      </c>
      <c r="G37" s="64" t="s">
        <v>88</v>
      </c>
      <c r="H37" s="26"/>
    </row>
    <row r="38" spans="1:8" s="19" customFormat="1" ht="21" customHeight="1" thickBot="1" x14ac:dyDescent="0.3">
      <c r="A38" s="23"/>
      <c r="B38" s="35" t="s">
        <v>82</v>
      </c>
      <c r="C38" s="62">
        <v>90</v>
      </c>
      <c r="D38" s="63"/>
      <c r="E38" s="63"/>
      <c r="F38" s="63"/>
      <c r="G38" s="66"/>
      <c r="H38" s="26"/>
    </row>
    <row r="39" spans="1:8" s="19" customFormat="1" ht="21" customHeight="1" thickBot="1" x14ac:dyDescent="0.3">
      <c r="A39" s="23"/>
      <c r="B39" s="67" t="s">
        <v>130</v>
      </c>
      <c r="C39" s="68">
        <v>314</v>
      </c>
      <c r="D39" s="69"/>
      <c r="E39" s="69"/>
      <c r="F39" s="69"/>
      <c r="G39" s="70">
        <v>13282</v>
      </c>
      <c r="H39" s="26"/>
    </row>
    <row r="40" spans="1:8" ht="21" customHeight="1" thickTop="1" thickBot="1" x14ac:dyDescent="0.3">
      <c r="B40" s="141" t="s">
        <v>147</v>
      </c>
      <c r="C40" s="142"/>
      <c r="D40" s="142"/>
      <c r="E40" s="142"/>
      <c r="F40" s="143"/>
      <c r="G40" s="37" t="s">
        <v>92</v>
      </c>
    </row>
    <row r="41" spans="1:8" ht="21" customHeight="1" thickTop="1" thickBot="1" x14ac:dyDescent="0.3"/>
    <row r="42" spans="1:8" ht="21" customHeight="1" thickTop="1" thickBot="1" x14ac:dyDescent="0.3">
      <c r="A42" s="53" t="s">
        <v>93</v>
      </c>
      <c r="B42" s="137" t="s">
        <v>94</v>
      </c>
      <c r="C42" s="137"/>
      <c r="D42" s="137"/>
      <c r="E42" s="137"/>
      <c r="F42" s="137"/>
      <c r="G42" s="137"/>
    </row>
    <row r="43" spans="1:8" s="25" customFormat="1" ht="21" customHeight="1" thickBot="1" x14ac:dyDescent="0.3">
      <c r="A43" s="45"/>
      <c r="B43" s="134" t="s">
        <v>95</v>
      </c>
      <c r="C43" s="135"/>
      <c r="D43" s="46">
        <f>((D44+D45)*1000/D46)/1000</f>
        <v>249.41176470588235</v>
      </c>
      <c r="E43" s="47" t="s">
        <v>49</v>
      </c>
      <c r="F43" s="48"/>
      <c r="G43" s="48"/>
      <c r="H43" s="49"/>
    </row>
    <row r="44" spans="1:8" s="25" customFormat="1" ht="21" customHeight="1" x14ac:dyDescent="0.25">
      <c r="A44" s="45"/>
      <c r="B44" s="48"/>
      <c r="C44" s="50" t="s">
        <v>96</v>
      </c>
      <c r="D44" s="51">
        <v>112</v>
      </c>
      <c r="E44" s="48" t="s">
        <v>49</v>
      </c>
      <c r="F44" s="48" t="s">
        <v>100</v>
      </c>
      <c r="G44" s="48"/>
      <c r="H44" s="49"/>
    </row>
    <row r="45" spans="1:8" s="25" customFormat="1" ht="21" customHeight="1" x14ac:dyDescent="0.25">
      <c r="A45" s="45"/>
      <c r="B45" s="48"/>
      <c r="C45" s="50" t="s">
        <v>97</v>
      </c>
      <c r="D45" s="51">
        <v>100</v>
      </c>
      <c r="E45" s="48" t="s">
        <v>49</v>
      </c>
      <c r="F45" s="48" t="s">
        <v>100</v>
      </c>
      <c r="G45" s="48"/>
      <c r="H45" s="49"/>
    </row>
    <row r="46" spans="1:8" s="25" customFormat="1" ht="21" customHeight="1" x14ac:dyDescent="0.25">
      <c r="A46" s="45"/>
      <c r="B46" s="48"/>
      <c r="C46" s="50" t="s">
        <v>55</v>
      </c>
      <c r="D46" s="51">
        <v>0.85</v>
      </c>
      <c r="E46" s="48"/>
      <c r="F46" s="48"/>
      <c r="G46" s="48"/>
      <c r="H46" s="49"/>
    </row>
    <row r="47" spans="1:8" ht="21" customHeight="1" x14ac:dyDescent="0.25"/>
    <row r="48" spans="1:8" ht="21" customHeight="1" thickBot="1" x14ac:dyDescent="0.3">
      <c r="A48" s="44" t="s">
        <v>98</v>
      </c>
      <c r="B48" s="26" t="s">
        <v>99</v>
      </c>
      <c r="C48" s="26"/>
      <c r="D48" s="26"/>
      <c r="E48" s="26"/>
      <c r="F48" s="26"/>
      <c r="G48" s="26"/>
    </row>
    <row r="49" spans="1:8" ht="21" customHeight="1" thickTop="1" x14ac:dyDescent="0.25">
      <c r="A49" s="44" t="s">
        <v>125</v>
      </c>
      <c r="B49" s="146" t="s">
        <v>101</v>
      </c>
      <c r="C49" s="147"/>
      <c r="D49" s="150" t="s">
        <v>102</v>
      </c>
    </row>
    <row r="50" spans="1:8" ht="21" customHeight="1" x14ac:dyDescent="0.25">
      <c r="B50" s="148"/>
      <c r="C50" s="149"/>
      <c r="D50" s="151"/>
    </row>
    <row r="51" spans="1:8" ht="21" customHeight="1" x14ac:dyDescent="0.25">
      <c r="B51" s="144" t="s">
        <v>103</v>
      </c>
      <c r="C51" s="145"/>
      <c r="D51" s="40">
        <v>200</v>
      </c>
    </row>
    <row r="52" spans="1:8" ht="21" customHeight="1" x14ac:dyDescent="0.25">
      <c r="B52" s="144" t="s">
        <v>104</v>
      </c>
      <c r="C52" s="145"/>
      <c r="D52" s="41">
        <v>20</v>
      </c>
    </row>
    <row r="53" spans="1:8" ht="21" customHeight="1" x14ac:dyDescent="0.25">
      <c r="B53" s="144" t="s">
        <v>105</v>
      </c>
      <c r="C53" s="145"/>
      <c r="D53" s="41" t="s">
        <v>113</v>
      </c>
    </row>
    <row r="54" spans="1:8" ht="21" customHeight="1" x14ac:dyDescent="0.25">
      <c r="B54" s="144" t="s">
        <v>106</v>
      </c>
      <c r="C54" s="145"/>
      <c r="D54" s="41">
        <v>110</v>
      </c>
    </row>
    <row r="55" spans="1:8" ht="21" customHeight="1" x14ac:dyDescent="0.25">
      <c r="B55" s="144" t="s">
        <v>107</v>
      </c>
      <c r="C55" s="145"/>
      <c r="D55" s="41">
        <v>37</v>
      </c>
    </row>
    <row r="56" spans="1:8" ht="21" customHeight="1" x14ac:dyDescent="0.25">
      <c r="B56" s="144" t="s">
        <v>108</v>
      </c>
      <c r="C56" s="145"/>
      <c r="D56" s="41">
        <v>37</v>
      </c>
    </row>
    <row r="57" spans="1:8" ht="21" customHeight="1" x14ac:dyDescent="0.25">
      <c r="B57" s="144" t="s">
        <v>109</v>
      </c>
      <c r="C57" s="145"/>
      <c r="D57" s="41">
        <v>9</v>
      </c>
    </row>
    <row r="58" spans="1:8" ht="21" customHeight="1" x14ac:dyDescent="0.25">
      <c r="B58" s="144" t="s">
        <v>110</v>
      </c>
      <c r="C58" s="145"/>
      <c r="D58" s="41">
        <v>5.5</v>
      </c>
    </row>
    <row r="59" spans="1:8" ht="21" customHeight="1" x14ac:dyDescent="0.25">
      <c r="B59" s="144" t="s">
        <v>111</v>
      </c>
      <c r="C59" s="145"/>
      <c r="D59" s="41">
        <v>10</v>
      </c>
    </row>
    <row r="60" spans="1:8" ht="21" customHeight="1" thickBot="1" x14ac:dyDescent="0.3">
      <c r="B60" s="152" t="s">
        <v>112</v>
      </c>
      <c r="C60" s="153"/>
      <c r="D60" s="42">
        <f>D51+D52+24+D54+D55+D56+D57+D58+D59</f>
        <v>452.5</v>
      </c>
    </row>
    <row r="61" spans="1:8" ht="21" customHeight="1" thickTop="1" x14ac:dyDescent="0.25"/>
    <row r="62" spans="1:8" ht="24" thickBot="1" x14ac:dyDescent="0.3">
      <c r="A62" s="44" t="s">
        <v>114</v>
      </c>
      <c r="B62" s="136" t="s">
        <v>115</v>
      </c>
      <c r="C62" s="136"/>
      <c r="D62" s="136"/>
      <c r="E62" s="136"/>
      <c r="F62" s="136"/>
      <c r="G62" s="136"/>
    </row>
    <row r="63" spans="1:8" s="25" customFormat="1" ht="24" thickBot="1" x14ac:dyDescent="0.3">
      <c r="A63" s="45"/>
      <c r="B63" s="134" t="s">
        <v>159</v>
      </c>
      <c r="C63" s="135"/>
      <c r="D63" s="58">
        <f>D64/D65</f>
        <v>0.8</v>
      </c>
      <c r="E63" s="48"/>
      <c r="F63" s="48"/>
      <c r="G63" s="48"/>
      <c r="H63" s="49"/>
    </row>
    <row r="64" spans="1:8" s="25" customFormat="1" x14ac:dyDescent="0.25">
      <c r="A64" s="45"/>
      <c r="B64" s="48"/>
      <c r="C64" s="50" t="s">
        <v>116</v>
      </c>
      <c r="D64" s="51">
        <v>400</v>
      </c>
      <c r="E64" s="48" t="s">
        <v>49</v>
      </c>
      <c r="F64" s="48"/>
      <c r="G64" s="48"/>
      <c r="H64" s="49"/>
    </row>
    <row r="65" spans="1:8" s="25" customFormat="1" x14ac:dyDescent="0.25">
      <c r="A65" s="45"/>
      <c r="B65" s="48"/>
      <c r="C65" s="50" t="s">
        <v>117</v>
      </c>
      <c r="D65" s="51">
        <v>500</v>
      </c>
      <c r="E65" s="48" t="s">
        <v>118</v>
      </c>
      <c r="F65" s="48"/>
      <c r="G65" s="48"/>
      <c r="H65" s="49"/>
    </row>
    <row r="66" spans="1:8" ht="24" thickBot="1" x14ac:dyDescent="0.3"/>
    <row r="67" spans="1:8" ht="24.75" thickTop="1" thickBot="1" x14ac:dyDescent="0.3">
      <c r="A67" s="53" t="s">
        <v>119</v>
      </c>
      <c r="B67" s="137" t="s">
        <v>120</v>
      </c>
      <c r="C67" s="137"/>
      <c r="D67" s="137"/>
      <c r="E67" s="137"/>
      <c r="F67" s="137"/>
      <c r="G67" s="137"/>
    </row>
    <row r="68" spans="1:8" s="27" customFormat="1" ht="21.75" thickBot="1" x14ac:dyDescent="0.3">
      <c r="A68" s="55"/>
      <c r="B68" s="134" t="s">
        <v>154</v>
      </c>
      <c r="C68" s="135"/>
      <c r="D68" s="46">
        <f>((D70*1000)*96*0.9)/1000</f>
        <v>2592</v>
      </c>
      <c r="E68" s="47" t="s">
        <v>126</v>
      </c>
      <c r="F68" s="48"/>
      <c r="G68" s="48"/>
      <c r="H68" s="49"/>
    </row>
    <row r="69" spans="1:8" s="27" customFormat="1" ht="21.75" thickBot="1" x14ac:dyDescent="0.3">
      <c r="A69" s="55"/>
      <c r="B69" s="50"/>
      <c r="C69" s="76" t="s">
        <v>162</v>
      </c>
      <c r="D69" s="46">
        <f>((D68*1000)/3600)/1000</f>
        <v>0.72</v>
      </c>
      <c r="E69" s="47" t="s">
        <v>144</v>
      </c>
      <c r="F69" s="48"/>
      <c r="G69" s="48"/>
      <c r="H69" s="49"/>
    </row>
    <row r="70" spans="1:8" s="27" customFormat="1" ht="19.5" x14ac:dyDescent="0.25">
      <c r="A70" s="55"/>
      <c r="B70" s="48"/>
      <c r="C70" s="50" t="s">
        <v>138</v>
      </c>
      <c r="D70" s="51">
        <v>30</v>
      </c>
      <c r="E70" s="48" t="s">
        <v>49</v>
      </c>
      <c r="F70" s="48"/>
      <c r="G70" s="48"/>
      <c r="H70" s="49"/>
    </row>
    <row r="71" spans="1:8" s="27" customFormat="1" ht="15.75" x14ac:dyDescent="0.25">
      <c r="A71" s="55"/>
      <c r="B71" s="48"/>
      <c r="C71" s="50" t="s">
        <v>121</v>
      </c>
      <c r="D71" s="51" t="s">
        <v>122</v>
      </c>
      <c r="E71" s="48" t="s">
        <v>123</v>
      </c>
      <c r="F71" s="48" t="s">
        <v>124</v>
      </c>
      <c r="G71" s="48"/>
      <c r="H71" s="49"/>
    </row>
    <row r="72" spans="1:8" s="27" customFormat="1" ht="15.75" x14ac:dyDescent="0.25">
      <c r="A72" s="55"/>
      <c r="B72" s="48"/>
      <c r="C72" s="50" t="s">
        <v>55</v>
      </c>
      <c r="D72" s="51">
        <v>0.9</v>
      </c>
      <c r="E72" s="48"/>
      <c r="F72" s="48"/>
      <c r="G72" s="48"/>
      <c r="H72" s="49"/>
    </row>
    <row r="74" spans="1:8" ht="24" thickBot="1" x14ac:dyDescent="0.3">
      <c r="A74" s="44" t="s">
        <v>127</v>
      </c>
      <c r="B74" s="133" t="s">
        <v>131</v>
      </c>
      <c r="C74" s="133"/>
      <c r="D74" s="133"/>
      <c r="E74" s="133"/>
      <c r="F74" s="133"/>
      <c r="G74" s="133"/>
    </row>
    <row r="75" spans="1:8" s="25" customFormat="1" ht="24" thickBot="1" x14ac:dyDescent="0.3">
      <c r="A75" s="45"/>
      <c r="B75" s="134" t="s">
        <v>161</v>
      </c>
      <c r="C75" s="135"/>
      <c r="D75" s="59">
        <f>D76/(D77/D78)</f>
        <v>110.57692307692308</v>
      </c>
      <c r="E75" s="47" t="s">
        <v>143</v>
      </c>
      <c r="F75" s="60"/>
      <c r="G75" s="48"/>
      <c r="H75" s="49"/>
    </row>
    <row r="76" spans="1:8" s="25" customFormat="1" x14ac:dyDescent="0.25">
      <c r="A76" s="45"/>
      <c r="B76" s="138" t="s">
        <v>157</v>
      </c>
      <c r="C76" s="138"/>
      <c r="D76" s="48">
        <v>1000</v>
      </c>
      <c r="E76" s="48" t="s">
        <v>139</v>
      </c>
      <c r="F76" s="48"/>
      <c r="G76" s="48"/>
      <c r="H76" s="49"/>
    </row>
    <row r="77" spans="1:8" s="25" customFormat="1" x14ac:dyDescent="0.25">
      <c r="A77" s="45"/>
      <c r="B77" s="48"/>
      <c r="C77" s="50" t="s">
        <v>158</v>
      </c>
      <c r="D77" s="48">
        <v>104</v>
      </c>
      <c r="E77" s="48" t="s">
        <v>139</v>
      </c>
      <c r="F77" s="48" t="s">
        <v>61</v>
      </c>
      <c r="G77" s="48"/>
      <c r="H77" s="49"/>
    </row>
    <row r="78" spans="1:8" s="25" customFormat="1" x14ac:dyDescent="0.25">
      <c r="A78" s="45"/>
      <c r="B78" s="48"/>
      <c r="C78" s="50" t="s">
        <v>160</v>
      </c>
      <c r="D78" s="48">
        <v>11.5</v>
      </c>
      <c r="E78" s="48" t="s">
        <v>142</v>
      </c>
      <c r="F78" s="48" t="s">
        <v>61</v>
      </c>
      <c r="G78" s="48"/>
      <c r="H78" s="49"/>
    </row>
    <row r="80" spans="1:8" ht="24" thickBot="1" x14ac:dyDescent="0.3">
      <c r="A80" s="44" t="s">
        <v>128</v>
      </c>
      <c r="B80" s="133" t="s">
        <v>129</v>
      </c>
      <c r="C80" s="133"/>
      <c r="D80" s="133"/>
      <c r="E80" s="133"/>
      <c r="F80" s="133"/>
      <c r="G80" s="133"/>
    </row>
    <row r="81" spans="1:8" s="25" customFormat="1" ht="24" thickBot="1" x14ac:dyDescent="0.3">
      <c r="A81" s="45"/>
      <c r="B81" s="134" t="s">
        <v>155</v>
      </c>
      <c r="C81" s="135"/>
      <c r="D81" s="59">
        <f>D82*D83</f>
        <v>79.92</v>
      </c>
      <c r="E81" s="47" t="s">
        <v>144</v>
      </c>
      <c r="F81" s="48"/>
      <c r="G81" s="48"/>
      <c r="H81" s="49"/>
    </row>
    <row r="82" spans="1:8" s="25" customFormat="1" x14ac:dyDescent="0.25">
      <c r="A82" s="45"/>
      <c r="B82" s="48"/>
      <c r="C82" s="50" t="s">
        <v>137</v>
      </c>
      <c r="D82" s="48">
        <v>0.72</v>
      </c>
      <c r="E82" s="48" t="s">
        <v>144</v>
      </c>
      <c r="F82" s="48" t="s">
        <v>163</v>
      </c>
      <c r="G82" s="48"/>
      <c r="H82" s="49"/>
    </row>
    <row r="83" spans="1:8" s="25" customFormat="1" x14ac:dyDescent="0.25">
      <c r="A83" s="45"/>
      <c r="B83" s="48"/>
      <c r="C83" s="50" t="s">
        <v>156</v>
      </c>
      <c r="D83" s="48">
        <v>111</v>
      </c>
      <c r="E83" s="48" t="s">
        <v>141</v>
      </c>
      <c r="F83" s="48" t="s">
        <v>127</v>
      </c>
      <c r="G83" s="48"/>
      <c r="H83" s="49"/>
    </row>
    <row r="85" spans="1:8" x14ac:dyDescent="0.25">
      <c r="A85" s="44" t="s">
        <v>148</v>
      </c>
      <c r="B85" s="22" t="s">
        <v>149</v>
      </c>
    </row>
    <row r="86" spans="1:8" x14ac:dyDescent="0.25">
      <c r="A86" s="10" t="s">
        <v>150</v>
      </c>
    </row>
    <row r="93" spans="1:8" x14ac:dyDescent="0.25">
      <c r="A93" s="44" t="s">
        <v>151</v>
      </c>
      <c r="B93" s="133" t="s">
        <v>152</v>
      </c>
      <c r="C93" s="133"/>
      <c r="D93" s="133"/>
      <c r="E93" s="133"/>
      <c r="F93" s="133"/>
      <c r="G93" s="133"/>
    </row>
    <row r="94" spans="1:8" ht="24" thickBot="1" x14ac:dyDescent="0.3">
      <c r="B94" s="136" t="s">
        <v>153</v>
      </c>
      <c r="C94" s="136"/>
      <c r="D94" s="136"/>
      <c r="E94" s="136"/>
      <c r="F94" s="136"/>
      <c r="G94" s="136"/>
    </row>
    <row r="95" spans="1:8" s="78" customFormat="1" ht="19.5" thickBot="1" x14ac:dyDescent="0.35">
      <c r="A95" s="57"/>
      <c r="B95" s="134" t="s">
        <v>167</v>
      </c>
      <c r="C95" s="135"/>
      <c r="D95" s="46">
        <f>(D96*1000)/D99</f>
        <v>42.179999999999993</v>
      </c>
      <c r="E95" s="79" t="s">
        <v>169</v>
      </c>
      <c r="F95" s="75"/>
      <c r="G95" s="72"/>
      <c r="H95" s="77"/>
    </row>
    <row r="96" spans="1:8" s="25" customFormat="1" x14ac:dyDescent="0.25">
      <c r="A96" s="45"/>
      <c r="B96" s="48"/>
      <c r="C96" s="50" t="s">
        <v>168</v>
      </c>
      <c r="D96" s="51">
        <f>D97*D98</f>
        <v>75.923999999999992</v>
      </c>
      <c r="E96" s="48" t="s">
        <v>144</v>
      </c>
      <c r="F96" s="48"/>
      <c r="G96" s="48"/>
      <c r="H96" s="49"/>
    </row>
    <row r="97" spans="1:8" s="25" customFormat="1" x14ac:dyDescent="0.25">
      <c r="A97" s="45"/>
      <c r="B97" s="48"/>
      <c r="C97" s="50" t="s">
        <v>166</v>
      </c>
      <c r="D97" s="51">
        <v>79.92</v>
      </c>
      <c r="E97" s="48" t="s">
        <v>144</v>
      </c>
      <c r="F97" s="48"/>
      <c r="G97" s="48"/>
      <c r="H97" s="49"/>
    </row>
    <row r="98" spans="1:8" s="25" customFormat="1" x14ac:dyDescent="0.25">
      <c r="A98" s="45"/>
      <c r="B98" s="48"/>
      <c r="C98" s="50" t="s">
        <v>55</v>
      </c>
      <c r="D98" s="51">
        <v>0.95</v>
      </c>
      <c r="E98" s="48"/>
      <c r="F98" s="48"/>
      <c r="G98" s="48"/>
      <c r="H98" s="49"/>
    </row>
    <row r="99" spans="1:8" s="25" customFormat="1" x14ac:dyDescent="0.25">
      <c r="A99" s="45"/>
      <c r="B99" s="48"/>
      <c r="C99" s="50" t="s">
        <v>164</v>
      </c>
      <c r="D99" s="51">
        <f>12*150</f>
        <v>1800</v>
      </c>
      <c r="E99" s="48" t="s">
        <v>165</v>
      </c>
      <c r="F99" s="48"/>
      <c r="G99" s="48"/>
      <c r="H99" s="49"/>
    </row>
    <row r="101" spans="1:8" x14ac:dyDescent="0.25">
      <c r="A101" s="44" t="s">
        <v>170</v>
      </c>
      <c r="B101" s="22" t="s">
        <v>171</v>
      </c>
    </row>
    <row r="102" spans="1:8" s="25" customFormat="1" x14ac:dyDescent="0.25">
      <c r="A102" s="45"/>
      <c r="B102" s="57" t="s">
        <v>172</v>
      </c>
      <c r="C102" s="48"/>
      <c r="D102" s="48"/>
      <c r="E102" s="48"/>
      <c r="F102" s="48"/>
      <c r="G102" s="48"/>
      <c r="H102" s="49"/>
    </row>
    <row r="103" spans="1:8" s="25" customFormat="1" x14ac:dyDescent="0.25">
      <c r="A103" s="45"/>
      <c r="B103" s="57" t="s">
        <v>173</v>
      </c>
      <c r="C103" s="48"/>
      <c r="D103" s="48"/>
      <c r="E103" s="48"/>
      <c r="F103" s="48"/>
      <c r="G103" s="48"/>
      <c r="H103" s="49"/>
    </row>
  </sheetData>
  <mergeCells count="39">
    <mergeCell ref="B95:C95"/>
    <mergeCell ref="B76:C76"/>
    <mergeCell ref="B60:C60"/>
    <mergeCell ref="B62:G62"/>
    <mergeCell ref="B63:C63"/>
    <mergeCell ref="B67:G67"/>
    <mergeCell ref="B68:C68"/>
    <mergeCell ref="B74:G74"/>
    <mergeCell ref="B75:C75"/>
    <mergeCell ref="B80:G80"/>
    <mergeCell ref="B81:C81"/>
    <mergeCell ref="B93:G93"/>
    <mergeCell ref="B94:G94"/>
    <mergeCell ref="B59:C59"/>
    <mergeCell ref="B43:C43"/>
    <mergeCell ref="B49:C50"/>
    <mergeCell ref="D49:D50"/>
    <mergeCell ref="B51:C51"/>
    <mergeCell ref="B52:C52"/>
    <mergeCell ref="B53:C53"/>
    <mergeCell ref="B54:C54"/>
    <mergeCell ref="B55:C55"/>
    <mergeCell ref="B56:C56"/>
    <mergeCell ref="B57:C57"/>
    <mergeCell ref="B58:C58"/>
    <mergeCell ref="B1:F1"/>
    <mergeCell ref="B2:C2"/>
    <mergeCell ref="B42:G42"/>
    <mergeCell ref="B6:G6"/>
    <mergeCell ref="B9:G9"/>
    <mergeCell ref="B10:C10"/>
    <mergeCell ref="B13:C13"/>
    <mergeCell ref="B17:G17"/>
    <mergeCell ref="B18:C18"/>
    <mergeCell ref="B22:G22"/>
    <mergeCell ref="B23:C23"/>
    <mergeCell ref="B27:G27"/>
    <mergeCell ref="B28:B29"/>
    <mergeCell ref="B40:F4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85" zoomScaleNormal="85" workbookViewId="0">
      <selection activeCell="C98" sqref="C98"/>
    </sheetView>
  </sheetViews>
  <sheetFormatPr baseColWidth="10" defaultRowHeight="23.25" x14ac:dyDescent="0.35"/>
  <cols>
    <col min="1" max="1" width="10.7109375" style="80" customWidth="1"/>
    <col min="2" max="7" width="20.7109375" style="20" customWidth="1"/>
  </cols>
  <sheetData>
    <row r="1" spans="1:7" x14ac:dyDescent="0.25">
      <c r="A1" s="12" t="s">
        <v>174</v>
      </c>
      <c r="B1" s="133" t="s">
        <v>176</v>
      </c>
      <c r="C1" s="133"/>
      <c r="D1" s="133"/>
      <c r="E1" s="133"/>
      <c r="F1" s="133"/>
      <c r="G1" s="133"/>
    </row>
    <row r="2" spans="1:7" ht="24" thickBot="1" x14ac:dyDescent="0.4">
      <c r="B2" s="26" t="s">
        <v>175</v>
      </c>
    </row>
    <row r="3" spans="1:7" s="25" customFormat="1" ht="21.75" thickBot="1" x14ac:dyDescent="0.3">
      <c r="A3" s="134" t="s">
        <v>177</v>
      </c>
      <c r="B3" s="134"/>
      <c r="C3" s="134"/>
      <c r="D3" s="134"/>
      <c r="E3" s="46">
        <f>0.57*(0.79*D4+0.16*D5+0.05*D6)+0.43*D7</f>
        <v>1823.9349999999999</v>
      </c>
      <c r="F3" s="91" t="s">
        <v>178</v>
      </c>
      <c r="G3" s="82"/>
    </row>
    <row r="4" spans="1:7" s="25" customFormat="1" x14ac:dyDescent="0.35">
      <c r="A4" s="83"/>
      <c r="B4" s="84"/>
      <c r="C4" s="50" t="s">
        <v>179</v>
      </c>
      <c r="D4" s="85">
        <v>2650</v>
      </c>
      <c r="E4" s="84" t="s">
        <v>180</v>
      </c>
      <c r="F4" s="84"/>
      <c r="G4" s="84"/>
    </row>
    <row r="5" spans="1:7" s="25" customFormat="1" x14ac:dyDescent="0.35">
      <c r="A5" s="83"/>
      <c r="B5" s="84"/>
      <c r="C5" s="86" t="s">
        <v>181</v>
      </c>
      <c r="D5" s="85">
        <v>1700</v>
      </c>
      <c r="E5" s="84" t="s">
        <v>180</v>
      </c>
      <c r="F5" s="84"/>
      <c r="G5" s="84"/>
    </row>
    <row r="6" spans="1:7" s="25" customFormat="1" x14ac:dyDescent="0.35">
      <c r="A6" s="83"/>
      <c r="B6" s="84"/>
      <c r="C6" s="86" t="s">
        <v>182</v>
      </c>
      <c r="D6" s="85">
        <v>1600</v>
      </c>
      <c r="E6" s="84" t="s">
        <v>180</v>
      </c>
      <c r="F6" s="84"/>
      <c r="G6" s="84"/>
    </row>
    <row r="7" spans="1:7" s="25" customFormat="1" x14ac:dyDescent="0.35">
      <c r="A7" s="83"/>
      <c r="B7" s="84"/>
      <c r="C7" s="86" t="s">
        <v>213</v>
      </c>
      <c r="D7" s="85">
        <v>1000</v>
      </c>
      <c r="E7" s="84" t="s">
        <v>180</v>
      </c>
      <c r="F7" s="84"/>
      <c r="G7" s="84"/>
    </row>
    <row r="8" spans="1:7" x14ac:dyDescent="0.35">
      <c r="C8" s="16"/>
    </row>
    <row r="9" spans="1:7" ht="24" thickBot="1" x14ac:dyDescent="0.3">
      <c r="A9" s="12" t="s">
        <v>183</v>
      </c>
      <c r="B9" s="133" t="s">
        <v>184</v>
      </c>
      <c r="C9" s="133"/>
      <c r="D9" s="133"/>
      <c r="E9" s="133"/>
      <c r="F9" s="133"/>
      <c r="G9" s="133"/>
    </row>
    <row r="10" spans="1:7" s="88" customFormat="1" ht="24" thickBot="1" x14ac:dyDescent="0.4">
      <c r="A10" s="90"/>
      <c r="B10" s="134" t="s">
        <v>188</v>
      </c>
      <c r="C10" s="134"/>
      <c r="D10" s="46">
        <f>D11*D12</f>
        <v>9</v>
      </c>
      <c r="E10" s="91" t="s">
        <v>185</v>
      </c>
      <c r="F10" s="86"/>
      <c r="G10" s="86"/>
    </row>
    <row r="11" spans="1:7" s="88" customFormat="1" x14ac:dyDescent="0.35">
      <c r="A11" s="87"/>
      <c r="B11" s="86"/>
      <c r="C11" s="86" t="s">
        <v>189</v>
      </c>
      <c r="D11" s="85">
        <v>12</v>
      </c>
      <c r="E11" s="89" t="s">
        <v>185</v>
      </c>
      <c r="F11" s="86"/>
      <c r="G11" s="86"/>
    </row>
    <row r="12" spans="1:7" s="88" customFormat="1" x14ac:dyDescent="0.35">
      <c r="A12" s="87"/>
      <c r="B12" s="86"/>
      <c r="C12" s="86" t="s">
        <v>55</v>
      </c>
      <c r="D12" s="85">
        <v>0.75</v>
      </c>
      <c r="E12" s="86"/>
      <c r="F12" s="86"/>
      <c r="G12" s="86"/>
    </row>
    <row r="14" spans="1:7" ht="24" thickBot="1" x14ac:dyDescent="0.3">
      <c r="A14" s="12" t="s">
        <v>186</v>
      </c>
      <c r="B14" s="154" t="s">
        <v>187</v>
      </c>
      <c r="C14" s="154"/>
      <c r="D14" s="154"/>
      <c r="E14" s="154"/>
      <c r="F14" s="154"/>
      <c r="G14" s="154"/>
    </row>
    <row r="15" spans="1:7" s="25" customFormat="1" ht="24" thickBot="1" x14ac:dyDescent="0.4">
      <c r="A15" s="83"/>
      <c r="B15" s="134" t="s">
        <v>197</v>
      </c>
      <c r="C15" s="134"/>
      <c r="D15" s="46">
        <f>(D16/D17)/3600</f>
        <v>3.0864197530864199E-2</v>
      </c>
      <c r="E15" s="93" t="s">
        <v>191</v>
      </c>
      <c r="F15" s="84"/>
      <c r="G15" s="84"/>
    </row>
    <row r="16" spans="1:7" s="25" customFormat="1" x14ac:dyDescent="0.35">
      <c r="A16" s="83"/>
      <c r="B16" s="138" t="s">
        <v>157</v>
      </c>
      <c r="C16" s="138"/>
      <c r="D16" s="51">
        <v>1000</v>
      </c>
      <c r="E16" s="49" t="s">
        <v>139</v>
      </c>
      <c r="F16" s="84"/>
      <c r="G16" s="84"/>
    </row>
    <row r="17" spans="1:7" s="25" customFormat="1" x14ac:dyDescent="0.35">
      <c r="A17" s="83"/>
      <c r="B17" s="84"/>
      <c r="C17" s="50" t="s">
        <v>190</v>
      </c>
      <c r="D17" s="51">
        <v>9</v>
      </c>
      <c r="E17" s="84" t="s">
        <v>185</v>
      </c>
      <c r="F17" s="84" t="s">
        <v>183</v>
      </c>
      <c r="G17" s="84"/>
    </row>
    <row r="19" spans="1:7" ht="24" thickBot="1" x14ac:dyDescent="0.3">
      <c r="A19" s="12" t="s">
        <v>192</v>
      </c>
      <c r="B19" s="133" t="s">
        <v>193</v>
      </c>
      <c r="C19" s="133"/>
      <c r="D19" s="133"/>
      <c r="E19" s="133"/>
      <c r="F19" s="133"/>
      <c r="G19" s="133"/>
    </row>
    <row r="20" spans="1:7" s="25" customFormat="1" ht="24" thickBot="1" x14ac:dyDescent="0.4">
      <c r="A20" s="83"/>
      <c r="B20" s="134" t="s">
        <v>198</v>
      </c>
      <c r="C20" s="134"/>
      <c r="D20" s="46">
        <f>D22/D21</f>
        <v>0.18176470588235294</v>
      </c>
      <c r="E20" s="93" t="s">
        <v>191</v>
      </c>
      <c r="F20" s="84"/>
      <c r="G20" s="84"/>
    </row>
    <row r="21" spans="1:7" s="25" customFormat="1" x14ac:dyDescent="0.35">
      <c r="A21" s="83"/>
      <c r="B21" s="84"/>
      <c r="C21" s="50" t="s">
        <v>200</v>
      </c>
      <c r="D21" s="51">
        <v>0.17</v>
      </c>
      <c r="E21" s="84"/>
      <c r="F21" s="84"/>
      <c r="G21" s="84"/>
    </row>
    <row r="22" spans="1:7" s="25" customFormat="1" x14ac:dyDescent="0.35">
      <c r="A22" s="83"/>
      <c r="B22" s="84"/>
      <c r="C22" s="50" t="s">
        <v>199</v>
      </c>
      <c r="D22" s="51">
        <v>3.09E-2</v>
      </c>
      <c r="E22" s="84" t="s">
        <v>194</v>
      </c>
      <c r="F22" s="84" t="s">
        <v>186</v>
      </c>
      <c r="G22" s="84"/>
    </row>
    <row r="23" spans="1:7" x14ac:dyDescent="0.35">
      <c r="D23" s="43"/>
    </row>
    <row r="24" spans="1:7" ht="24" thickBot="1" x14ac:dyDescent="0.3">
      <c r="A24" s="12" t="s">
        <v>195</v>
      </c>
      <c r="B24" s="133" t="s">
        <v>196</v>
      </c>
      <c r="C24" s="133"/>
      <c r="D24" s="133"/>
      <c r="E24" s="133"/>
      <c r="F24" s="133"/>
      <c r="G24" s="133"/>
    </row>
    <row r="25" spans="1:7" s="25" customFormat="1" ht="24" thickBot="1" x14ac:dyDescent="0.4">
      <c r="A25" s="83"/>
      <c r="B25" s="134" t="s">
        <v>201</v>
      </c>
      <c r="C25" s="134"/>
      <c r="D25" s="94">
        <f>D26/D27</f>
        <v>3.7076735542687937</v>
      </c>
      <c r="E25" s="93" t="s">
        <v>205</v>
      </c>
      <c r="F25" s="84"/>
      <c r="G25" s="84"/>
    </row>
    <row r="26" spans="1:7" s="25" customFormat="1" x14ac:dyDescent="0.35">
      <c r="A26" s="83"/>
      <c r="B26" s="84"/>
      <c r="C26" s="50" t="s">
        <v>202</v>
      </c>
      <c r="D26" s="51">
        <v>0.182</v>
      </c>
      <c r="E26" s="84" t="s">
        <v>194</v>
      </c>
      <c r="F26" s="84"/>
      <c r="G26" s="84"/>
    </row>
    <row r="27" spans="1:7" s="25" customFormat="1" x14ac:dyDescent="0.35">
      <c r="A27" s="83"/>
      <c r="B27" s="84"/>
      <c r="C27" s="50" t="s">
        <v>203</v>
      </c>
      <c r="D27" s="85">
        <f>PI()*(D28/1000)^2/4</f>
        <v>4.9087385212340517E-2</v>
      </c>
      <c r="E27" s="84" t="s">
        <v>206</v>
      </c>
      <c r="F27" s="84"/>
      <c r="G27" s="84"/>
    </row>
    <row r="28" spans="1:7" s="25" customFormat="1" x14ac:dyDescent="0.35">
      <c r="A28" s="83"/>
      <c r="B28" s="84"/>
      <c r="C28" s="50" t="s">
        <v>207</v>
      </c>
      <c r="D28" s="85">
        <v>250</v>
      </c>
      <c r="E28" s="84" t="s">
        <v>204</v>
      </c>
      <c r="F28" s="84"/>
      <c r="G28" s="84"/>
    </row>
    <row r="30" spans="1:7" ht="24" thickBot="1" x14ac:dyDescent="0.3">
      <c r="A30" s="12" t="s">
        <v>208</v>
      </c>
      <c r="B30" s="133" t="s">
        <v>209</v>
      </c>
      <c r="C30" s="133"/>
      <c r="D30" s="133"/>
      <c r="E30" s="133"/>
      <c r="F30" s="133"/>
      <c r="G30" s="133"/>
    </row>
    <row r="31" spans="1:7" s="95" customFormat="1" ht="21.75" thickBot="1" x14ac:dyDescent="0.35">
      <c r="A31" s="92"/>
      <c r="B31" s="92"/>
      <c r="C31" s="76" t="s">
        <v>217</v>
      </c>
      <c r="D31" s="46">
        <f>(D33*D36*D37)/1000</f>
        <v>782.89293599999996</v>
      </c>
      <c r="E31" s="93" t="s">
        <v>216</v>
      </c>
      <c r="F31" s="92"/>
      <c r="G31" s="92"/>
    </row>
    <row r="32" spans="1:7" s="95" customFormat="1" ht="23.25" customHeight="1" x14ac:dyDescent="0.3">
      <c r="A32" s="92"/>
      <c r="B32" s="92"/>
      <c r="C32" s="76" t="s">
        <v>218</v>
      </c>
      <c r="D32" s="96">
        <v>7.82</v>
      </c>
      <c r="E32" s="97" t="s">
        <v>219</v>
      </c>
      <c r="F32" s="92"/>
      <c r="G32" s="92"/>
    </row>
    <row r="33" spans="1:7" x14ac:dyDescent="0.35">
      <c r="B33" s="138" t="s">
        <v>210</v>
      </c>
      <c r="C33" s="138"/>
      <c r="D33" s="51">
        <f>0.17*D34+0.83*D35</f>
        <v>1140.08</v>
      </c>
      <c r="E33" s="84" t="s">
        <v>180</v>
      </c>
    </row>
    <row r="34" spans="1:7" x14ac:dyDescent="0.35">
      <c r="C34" s="50" t="s">
        <v>211</v>
      </c>
      <c r="D34" s="51">
        <v>1824</v>
      </c>
      <c r="E34" s="84" t="s">
        <v>180</v>
      </c>
    </row>
    <row r="35" spans="1:7" x14ac:dyDescent="0.35">
      <c r="C35" s="50" t="s">
        <v>212</v>
      </c>
      <c r="D35" s="51">
        <v>1000</v>
      </c>
      <c r="E35" s="84" t="s">
        <v>180</v>
      </c>
    </row>
    <row r="36" spans="1:7" s="25" customFormat="1" x14ac:dyDescent="0.35">
      <c r="A36" s="83"/>
      <c r="B36" s="84"/>
      <c r="C36" s="50" t="s">
        <v>215</v>
      </c>
      <c r="D36" s="51">
        <v>70</v>
      </c>
      <c r="E36" s="84" t="s">
        <v>214</v>
      </c>
      <c r="F36" s="84"/>
      <c r="G36" s="84"/>
    </row>
    <row r="37" spans="1:7" s="25" customFormat="1" x14ac:dyDescent="0.35">
      <c r="A37" s="83"/>
      <c r="B37" s="84"/>
      <c r="C37" s="50" t="s">
        <v>39</v>
      </c>
      <c r="D37" s="51">
        <v>9.81</v>
      </c>
      <c r="E37" s="84" t="s">
        <v>133</v>
      </c>
      <c r="F37" s="84"/>
      <c r="G37" s="84"/>
    </row>
    <row r="38" spans="1:7" s="25" customFormat="1" x14ac:dyDescent="0.35">
      <c r="A38" s="83"/>
      <c r="B38" s="84"/>
      <c r="C38" s="155" t="s">
        <v>223</v>
      </c>
      <c r="D38" s="155"/>
      <c r="E38" s="155"/>
      <c r="F38" s="84"/>
      <c r="G38" s="84"/>
    </row>
    <row r="40" spans="1:7" x14ac:dyDescent="0.25">
      <c r="A40" s="12" t="s">
        <v>220</v>
      </c>
      <c r="B40" s="133" t="s">
        <v>221</v>
      </c>
      <c r="C40" s="133"/>
      <c r="D40" s="133"/>
      <c r="E40" s="133"/>
      <c r="F40" s="133"/>
      <c r="G40" s="133"/>
    </row>
    <row r="41" spans="1:7" x14ac:dyDescent="0.35">
      <c r="B41" s="136" t="s">
        <v>222</v>
      </c>
      <c r="C41" s="136"/>
      <c r="D41" s="136"/>
    </row>
    <row r="42" spans="1:7" s="107" customFormat="1" ht="24" thickBot="1" x14ac:dyDescent="0.3">
      <c r="A42" s="10"/>
      <c r="B42" s="134" t="s">
        <v>239</v>
      </c>
      <c r="C42" s="134"/>
      <c r="D42" s="73"/>
      <c r="E42" s="73"/>
      <c r="F42" s="73"/>
      <c r="G42" s="73"/>
    </row>
    <row r="43" spans="1:7" s="1" customFormat="1" ht="24" thickTop="1" x14ac:dyDescent="0.25">
      <c r="A43" s="10" t="s">
        <v>245</v>
      </c>
      <c r="B43" s="156" t="s">
        <v>238</v>
      </c>
      <c r="C43" s="157"/>
      <c r="D43" s="104"/>
      <c r="E43" s="102" t="s">
        <v>224</v>
      </c>
      <c r="F43" s="98" t="s">
        <v>225</v>
      </c>
      <c r="G43" s="99" t="s">
        <v>226</v>
      </c>
    </row>
    <row r="44" spans="1:7" s="1" customFormat="1" x14ac:dyDescent="0.25">
      <c r="A44" s="11"/>
      <c r="B44" s="158" t="s">
        <v>227</v>
      </c>
      <c r="C44" s="159"/>
      <c r="D44" s="105" t="s">
        <v>228</v>
      </c>
      <c r="E44" s="103" t="s">
        <v>229</v>
      </c>
      <c r="F44" s="100" t="s">
        <v>230</v>
      </c>
      <c r="G44" s="101" t="s">
        <v>231</v>
      </c>
    </row>
    <row r="45" spans="1:7" s="1" customFormat="1" x14ac:dyDescent="0.25">
      <c r="A45" s="11"/>
      <c r="B45" s="158" t="s">
        <v>232</v>
      </c>
      <c r="C45" s="159"/>
      <c r="D45" s="105" t="s">
        <v>233</v>
      </c>
      <c r="E45" s="103" t="s">
        <v>234</v>
      </c>
      <c r="F45" s="100" t="s">
        <v>235</v>
      </c>
      <c r="G45" s="101" t="s">
        <v>236</v>
      </c>
    </row>
    <row r="46" spans="1:7" s="1" customFormat="1" ht="24" customHeight="1" x14ac:dyDescent="0.25">
      <c r="A46" s="11"/>
      <c r="B46" s="158" t="s">
        <v>243</v>
      </c>
      <c r="C46" s="159"/>
      <c r="D46" s="165" t="s">
        <v>237</v>
      </c>
      <c r="E46" s="160">
        <f>(D49*5.5*770000)/1000</f>
        <v>133.04644887952773</v>
      </c>
      <c r="F46" s="160">
        <f>(D50*3.5*618000)/1000</f>
        <v>106.17601421429254</v>
      </c>
      <c r="G46" s="160">
        <f>(D51*2.5*599000)/1000</f>
        <v>105.85203747189109</v>
      </c>
    </row>
    <row r="47" spans="1:7" s="1" customFormat="1" ht="24" thickBot="1" x14ac:dyDescent="0.3">
      <c r="A47" s="11"/>
      <c r="B47" s="163"/>
      <c r="C47" s="164"/>
      <c r="D47" s="166"/>
      <c r="E47" s="161"/>
      <c r="F47" s="161"/>
      <c r="G47" s="161"/>
    </row>
    <row r="48" spans="1:7" ht="24" thickTop="1" x14ac:dyDescent="0.35"/>
    <row r="49" spans="1:7" s="25" customFormat="1" x14ac:dyDescent="0.35">
      <c r="A49" s="83"/>
      <c r="B49" s="84"/>
      <c r="C49" s="50" t="s">
        <v>240</v>
      </c>
      <c r="D49" s="51">
        <f>PI()*((200/1000)/2)^2</f>
        <v>3.1415926535897934E-2</v>
      </c>
      <c r="E49" s="49" t="s">
        <v>206</v>
      </c>
      <c r="F49" s="84"/>
      <c r="G49" s="84"/>
    </row>
    <row r="50" spans="1:7" s="25" customFormat="1" x14ac:dyDescent="0.35">
      <c r="A50" s="83"/>
      <c r="B50" s="84"/>
      <c r="C50" s="50" t="s">
        <v>241</v>
      </c>
      <c r="D50" s="51">
        <f>PI()*((250/1000)/2)^2</f>
        <v>4.9087385212340517E-2</v>
      </c>
      <c r="E50" s="49" t="s">
        <v>206</v>
      </c>
      <c r="F50" s="84"/>
      <c r="G50" s="84"/>
    </row>
    <row r="51" spans="1:7" s="25" customFormat="1" x14ac:dyDescent="0.35">
      <c r="A51" s="83"/>
      <c r="B51" s="84"/>
      <c r="C51" s="50" t="s">
        <v>242</v>
      </c>
      <c r="D51" s="51">
        <f>PI()*((300/1000)/2)^2</f>
        <v>7.0685834705770348E-2</v>
      </c>
      <c r="E51" s="49" t="s">
        <v>206</v>
      </c>
      <c r="F51" s="84"/>
      <c r="G51" s="84"/>
    </row>
    <row r="53" spans="1:7" x14ac:dyDescent="0.25">
      <c r="A53" s="12" t="s">
        <v>244</v>
      </c>
      <c r="B53" s="133" t="s">
        <v>246</v>
      </c>
      <c r="C53" s="133"/>
      <c r="D53" s="133"/>
      <c r="E53" s="133"/>
      <c r="F53" s="133"/>
      <c r="G53" s="133"/>
    </row>
    <row r="54" spans="1:7" x14ac:dyDescent="0.35">
      <c r="B54" s="136" t="s">
        <v>247</v>
      </c>
      <c r="C54" s="136"/>
      <c r="D54" s="136"/>
      <c r="E54" s="136"/>
      <c r="F54" s="136"/>
      <c r="G54" s="136"/>
    </row>
    <row r="55" spans="1:7" s="25" customFormat="1" x14ac:dyDescent="0.35">
      <c r="A55" s="83"/>
      <c r="B55" s="84"/>
      <c r="C55" s="84" t="s">
        <v>250</v>
      </c>
      <c r="D55" s="84"/>
      <c r="E55" s="84" t="s">
        <v>248</v>
      </c>
      <c r="F55" s="84"/>
      <c r="G55" s="84" t="s">
        <v>249</v>
      </c>
    </row>
    <row r="57" spans="1:7" x14ac:dyDescent="0.25">
      <c r="A57" s="10" t="s">
        <v>254</v>
      </c>
    </row>
    <row r="74" spans="1:8" s="38" customFormat="1" x14ac:dyDescent="0.25">
      <c r="A74" s="12"/>
      <c r="B74" s="134" t="s">
        <v>251</v>
      </c>
      <c r="C74" s="134"/>
      <c r="D74" s="134"/>
      <c r="E74" s="162" t="s">
        <v>252</v>
      </c>
      <c r="F74" s="162"/>
      <c r="G74" s="162"/>
      <c r="H74" s="162"/>
    </row>
    <row r="76" spans="1:8" x14ac:dyDescent="0.35">
      <c r="A76" s="80" t="s">
        <v>253</v>
      </c>
      <c r="B76" s="18" t="s">
        <v>255</v>
      </c>
    </row>
    <row r="78" spans="1:8" x14ac:dyDescent="0.25">
      <c r="A78" s="10" t="s">
        <v>256</v>
      </c>
    </row>
    <row r="84" spans="1:7" x14ac:dyDescent="0.35">
      <c r="A84" s="80" t="s">
        <v>257</v>
      </c>
      <c r="B84" s="133" t="s">
        <v>258</v>
      </c>
      <c r="C84" s="133"/>
      <c r="D84" s="133"/>
      <c r="E84" s="133"/>
      <c r="F84" s="133"/>
      <c r="G84" s="133"/>
    </row>
    <row r="85" spans="1:7" x14ac:dyDescent="0.35">
      <c r="B85" s="168" t="s">
        <v>259</v>
      </c>
      <c r="C85" s="168"/>
      <c r="D85" s="168"/>
      <c r="E85" s="168"/>
      <c r="F85" s="168"/>
      <c r="G85" s="168"/>
    </row>
    <row r="87" spans="1:7" x14ac:dyDescent="0.35">
      <c r="A87" s="80" t="s">
        <v>260</v>
      </c>
      <c r="B87" s="133" t="s">
        <v>261</v>
      </c>
      <c r="C87" s="133"/>
      <c r="D87" s="133"/>
      <c r="E87" s="133"/>
      <c r="F87" s="133"/>
      <c r="G87" s="133"/>
    </row>
    <row r="88" spans="1:7" x14ac:dyDescent="0.35">
      <c r="B88" s="136" t="s">
        <v>262</v>
      </c>
      <c r="C88" s="136"/>
      <c r="D88" s="136"/>
    </row>
    <row r="89" spans="1:7" s="25" customFormat="1" x14ac:dyDescent="0.35">
      <c r="A89" s="83"/>
      <c r="B89" s="168" t="s">
        <v>266</v>
      </c>
      <c r="C89" s="168"/>
      <c r="D89" s="168"/>
      <c r="E89" s="168"/>
      <c r="F89" s="168"/>
      <c r="G89" s="168"/>
    </row>
    <row r="91" spans="1:7" x14ac:dyDescent="0.35">
      <c r="A91" s="80" t="s">
        <v>263</v>
      </c>
      <c r="B91" s="18" t="s">
        <v>264</v>
      </c>
    </row>
    <row r="92" spans="1:7" s="25" customFormat="1" x14ac:dyDescent="0.35">
      <c r="A92" s="83"/>
      <c r="B92" s="167" t="s">
        <v>267</v>
      </c>
      <c r="C92" s="168"/>
      <c r="D92" s="168"/>
      <c r="E92" s="168"/>
      <c r="F92" s="168"/>
      <c r="G92" s="168"/>
    </row>
    <row r="93" spans="1:7" s="25" customFormat="1" x14ac:dyDescent="0.35">
      <c r="A93" s="83"/>
      <c r="B93" s="168" t="s">
        <v>265</v>
      </c>
      <c r="C93" s="168"/>
      <c r="D93" s="168"/>
      <c r="E93" s="168"/>
      <c r="F93" s="168"/>
      <c r="G93" s="168"/>
    </row>
  </sheetData>
  <mergeCells count="36">
    <mergeCell ref="B92:G92"/>
    <mergeCell ref="B93:G93"/>
    <mergeCell ref="B84:G84"/>
    <mergeCell ref="B85:G85"/>
    <mergeCell ref="B87:G87"/>
    <mergeCell ref="B88:D88"/>
    <mergeCell ref="B89:G89"/>
    <mergeCell ref="F46:F47"/>
    <mergeCell ref="G46:G47"/>
    <mergeCell ref="B53:G53"/>
    <mergeCell ref="B54:G54"/>
    <mergeCell ref="E74:H74"/>
    <mergeCell ref="B74:D74"/>
    <mergeCell ref="B46:C47"/>
    <mergeCell ref="D46:D47"/>
    <mergeCell ref="E46:E47"/>
    <mergeCell ref="B42:C42"/>
    <mergeCell ref="C38:E38"/>
    <mergeCell ref="B43:C43"/>
    <mergeCell ref="B44:C44"/>
    <mergeCell ref="B45:C45"/>
    <mergeCell ref="B25:C25"/>
    <mergeCell ref="B30:G30"/>
    <mergeCell ref="B33:C33"/>
    <mergeCell ref="B40:G40"/>
    <mergeCell ref="B41:D41"/>
    <mergeCell ref="B16:C16"/>
    <mergeCell ref="B20:C20"/>
    <mergeCell ref="B24:G24"/>
    <mergeCell ref="B19:G19"/>
    <mergeCell ref="B14:G14"/>
    <mergeCell ref="B9:G9"/>
    <mergeCell ref="B1:G1"/>
    <mergeCell ref="A3:D3"/>
    <mergeCell ref="B10:C10"/>
    <mergeCell ref="B15:C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40" zoomScaleNormal="100" workbookViewId="0">
      <selection activeCell="A45" sqref="A45:XFD167"/>
    </sheetView>
  </sheetViews>
  <sheetFormatPr baseColWidth="10" defaultRowHeight="23.25" x14ac:dyDescent="0.25"/>
  <cols>
    <col min="1" max="1" width="10.7109375" style="12" customWidth="1"/>
    <col min="2" max="7" width="20.7109375" style="111" customWidth="1"/>
  </cols>
  <sheetData>
    <row r="1" spans="1:7" s="106" customFormat="1" ht="24" thickBot="1" x14ac:dyDescent="0.3">
      <c r="A1" s="12" t="s">
        <v>313</v>
      </c>
      <c r="B1" s="26" t="s">
        <v>314</v>
      </c>
      <c r="C1" s="111"/>
      <c r="D1" s="111"/>
      <c r="E1" s="111"/>
      <c r="F1" s="111"/>
      <c r="G1" s="111"/>
    </row>
    <row r="2" spans="1:7" s="21" customFormat="1" ht="32.25" thickBot="1" x14ac:dyDescent="0.3">
      <c r="A2" s="10" t="s">
        <v>348</v>
      </c>
      <c r="B2" s="114"/>
      <c r="C2" s="115" t="s">
        <v>347</v>
      </c>
      <c r="D2" s="115" t="s">
        <v>346</v>
      </c>
      <c r="E2" s="115" t="s">
        <v>379</v>
      </c>
      <c r="G2" s="26"/>
    </row>
    <row r="3" spans="1:7" s="106" customFormat="1" ht="24" thickBot="1" x14ac:dyDescent="0.3">
      <c r="A3" s="12"/>
      <c r="B3" s="113" t="s">
        <v>344</v>
      </c>
      <c r="C3" s="65" t="s">
        <v>375</v>
      </c>
      <c r="D3" s="65"/>
      <c r="E3" s="65"/>
      <c r="G3" s="111"/>
    </row>
    <row r="4" spans="1:7" ht="24" thickBot="1" x14ac:dyDescent="0.3">
      <c r="B4" s="113" t="s">
        <v>345</v>
      </c>
      <c r="C4" s="65" t="s">
        <v>376</v>
      </c>
      <c r="D4" s="65"/>
      <c r="E4" s="65"/>
    </row>
    <row r="6" spans="1:7" ht="24" thickBot="1" x14ac:dyDescent="0.3">
      <c r="A6" s="12" t="s">
        <v>315</v>
      </c>
      <c r="B6" s="26" t="s">
        <v>329</v>
      </c>
    </row>
    <row r="7" spans="1:7" s="21" customFormat="1" ht="32.25" thickBot="1" x14ac:dyDescent="0.3">
      <c r="A7" s="10" t="s">
        <v>348</v>
      </c>
      <c r="B7" s="114"/>
      <c r="C7" s="115" t="s">
        <v>347</v>
      </c>
      <c r="D7" s="115" t="s">
        <v>381</v>
      </c>
      <c r="E7" s="115" t="s">
        <v>343</v>
      </c>
      <c r="G7" s="26"/>
    </row>
    <row r="8" spans="1:7" s="106" customFormat="1" ht="24" thickBot="1" x14ac:dyDescent="0.3">
      <c r="A8" s="12"/>
      <c r="B8" s="113" t="s">
        <v>344</v>
      </c>
      <c r="C8" s="65"/>
      <c r="D8" s="65" t="s">
        <v>377</v>
      </c>
      <c r="E8" s="65" t="s">
        <v>382</v>
      </c>
      <c r="G8" s="111"/>
    </row>
    <row r="9" spans="1:7" ht="24" thickBot="1" x14ac:dyDescent="0.3">
      <c r="B9" s="113" t="s">
        <v>345</v>
      </c>
      <c r="C9" s="65"/>
      <c r="D9" s="65" t="s">
        <v>378</v>
      </c>
      <c r="E9" s="65" t="s">
        <v>380</v>
      </c>
    </row>
    <row r="11" spans="1:7" x14ac:dyDescent="0.25">
      <c r="A11" s="12" t="s">
        <v>316</v>
      </c>
      <c r="B11" s="22" t="s">
        <v>328</v>
      </c>
    </row>
    <row r="15" spans="1:7" x14ac:dyDescent="0.25">
      <c r="E15" s="49" t="s">
        <v>383</v>
      </c>
      <c r="F15" s="49" t="s">
        <v>384</v>
      </c>
    </row>
    <row r="16" spans="1:7" x14ac:dyDescent="0.25">
      <c r="E16" s="49" t="s">
        <v>385</v>
      </c>
      <c r="F16" s="26"/>
    </row>
    <row r="17" spans="1:7" x14ac:dyDescent="0.25">
      <c r="E17" s="49" t="s">
        <v>386</v>
      </c>
      <c r="F17" s="26"/>
    </row>
    <row r="22" spans="1:7" ht="24" thickBot="1" x14ac:dyDescent="0.3">
      <c r="A22" s="12" t="s">
        <v>317</v>
      </c>
      <c r="B22" s="26" t="s">
        <v>330</v>
      </c>
    </row>
    <row r="23" spans="1:7" s="27" customFormat="1" ht="18.75" thickBot="1" x14ac:dyDescent="0.3">
      <c r="A23" s="29"/>
      <c r="B23" s="138" t="s">
        <v>387</v>
      </c>
      <c r="C23" s="138"/>
      <c r="D23" s="169" t="s">
        <v>388</v>
      </c>
      <c r="E23" s="170"/>
      <c r="F23" s="49"/>
      <c r="G23" s="49"/>
    </row>
    <row r="25" spans="1:7" x14ac:dyDescent="0.25">
      <c r="A25" s="12" t="s">
        <v>318</v>
      </c>
      <c r="B25" s="22" t="s">
        <v>331</v>
      </c>
    </row>
    <row r="26" spans="1:7" x14ac:dyDescent="0.25">
      <c r="B26" s="22"/>
    </row>
    <row r="27" spans="1:7" x14ac:dyDescent="0.25">
      <c r="B27" s="22"/>
    </row>
    <row r="28" spans="1:7" x14ac:dyDescent="0.25">
      <c r="B28" s="22"/>
    </row>
    <row r="29" spans="1:7" x14ac:dyDescent="0.25">
      <c r="B29" s="22"/>
    </row>
    <row r="30" spans="1:7" x14ac:dyDescent="0.25">
      <c r="B30" s="22"/>
    </row>
    <row r="33" spans="1:2" x14ac:dyDescent="0.25">
      <c r="A33" s="12" t="s">
        <v>319</v>
      </c>
      <c r="B33" s="22" t="s">
        <v>332</v>
      </c>
    </row>
    <row r="34" spans="1:2" x14ac:dyDescent="0.25">
      <c r="B34" s="26" t="s">
        <v>333</v>
      </c>
    </row>
  </sheetData>
  <mergeCells count="2">
    <mergeCell ref="B23:C23"/>
    <mergeCell ref="D23:E23"/>
  </mergeCells>
  <pageMargins left="0.7" right="0.7" top="0.75" bottom="0.75" header="0.3" footer="0.3"/>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22" zoomScale="85" zoomScaleNormal="85" workbookViewId="0">
      <selection activeCell="B3" sqref="B3:G3"/>
    </sheetView>
  </sheetViews>
  <sheetFormatPr baseColWidth="10" defaultRowHeight="23.25" x14ac:dyDescent="0.25"/>
  <cols>
    <col min="1" max="1" width="10.7109375" style="12" customWidth="1"/>
    <col min="2" max="7" width="20.7109375" style="111" customWidth="1"/>
  </cols>
  <sheetData>
    <row r="1" spans="1:7" s="106" customFormat="1" ht="24" thickBot="1" x14ac:dyDescent="0.3">
      <c r="A1" s="12" t="s">
        <v>320</v>
      </c>
      <c r="B1" s="26" t="s">
        <v>334</v>
      </c>
      <c r="C1" s="111"/>
      <c r="D1" s="111"/>
      <c r="E1" s="111"/>
      <c r="F1" s="111"/>
      <c r="G1" s="111"/>
    </row>
    <row r="2" spans="1:7" s="25" customFormat="1" ht="24" thickBot="1" x14ac:dyDescent="0.3">
      <c r="A2" s="109"/>
      <c r="B2" s="178" t="s">
        <v>372</v>
      </c>
      <c r="C2" s="179"/>
      <c r="D2" s="176"/>
      <c r="E2" s="177" t="s">
        <v>373</v>
      </c>
      <c r="F2" s="177"/>
      <c r="G2" s="177"/>
    </row>
    <row r="3" spans="1:7" s="25" customFormat="1" x14ac:dyDescent="0.25">
      <c r="A3" s="109"/>
      <c r="B3" s="177" t="s">
        <v>374</v>
      </c>
      <c r="C3" s="177"/>
      <c r="D3" s="177"/>
      <c r="E3" s="177"/>
      <c r="F3" s="177"/>
      <c r="G3" s="177"/>
    </row>
    <row r="5" spans="1:7" ht="24" thickBot="1" x14ac:dyDescent="0.3">
      <c r="A5" s="12" t="s">
        <v>321</v>
      </c>
      <c r="B5" s="22" t="s">
        <v>335</v>
      </c>
    </row>
    <row r="6" spans="1:7" s="78" customFormat="1" ht="19.5" thickBot="1" x14ac:dyDescent="0.35">
      <c r="A6" s="81"/>
      <c r="B6" s="138" t="s">
        <v>350</v>
      </c>
      <c r="C6" s="138"/>
      <c r="D6" s="117">
        <v>16777216</v>
      </c>
      <c r="E6" s="116" t="s">
        <v>349</v>
      </c>
      <c r="F6" s="77"/>
      <c r="G6" s="77"/>
    </row>
    <row r="7" spans="1:7" s="27" customFormat="1" ht="22.5" customHeight="1" x14ac:dyDescent="0.25">
      <c r="A7" s="29"/>
      <c r="B7" s="173" t="s">
        <v>361</v>
      </c>
      <c r="C7" s="173"/>
      <c r="D7" s="173"/>
      <c r="E7" s="173"/>
      <c r="F7" s="173"/>
      <c r="G7" s="49"/>
    </row>
    <row r="8" spans="1:7" s="27" customFormat="1" ht="22.5" customHeight="1" x14ac:dyDescent="0.25">
      <c r="A8" s="29"/>
      <c r="B8" s="174" t="s">
        <v>362</v>
      </c>
      <c r="C8" s="173"/>
      <c r="D8" s="173"/>
      <c r="E8" s="173"/>
      <c r="F8" s="173"/>
      <c r="G8" s="49"/>
    </row>
    <row r="9" spans="1:7" s="27" customFormat="1" ht="22.5" customHeight="1" x14ac:dyDescent="0.25">
      <c r="A9" s="29"/>
      <c r="B9" s="174" t="s">
        <v>363</v>
      </c>
      <c r="C9" s="173"/>
      <c r="D9" s="173"/>
      <c r="E9" s="173"/>
      <c r="F9" s="173"/>
      <c r="G9" s="49"/>
    </row>
    <row r="10" spans="1:7" s="27" customFormat="1" ht="22.5" customHeight="1" x14ac:dyDescent="0.25">
      <c r="A10" s="29"/>
      <c r="B10" s="49"/>
      <c r="C10" s="49"/>
      <c r="D10" s="49"/>
      <c r="E10" s="49"/>
      <c r="F10" s="49"/>
      <c r="G10" s="49"/>
    </row>
    <row r="11" spans="1:7" ht="24" thickBot="1" x14ac:dyDescent="0.3">
      <c r="A11" s="12" t="s">
        <v>322</v>
      </c>
      <c r="B11" s="22" t="s">
        <v>336</v>
      </c>
    </row>
    <row r="12" spans="1:7" s="27" customFormat="1" ht="22.5" customHeight="1" thickBot="1" x14ac:dyDescent="0.3">
      <c r="A12" s="29"/>
      <c r="B12" s="180" t="s">
        <v>351</v>
      </c>
      <c r="C12" s="138"/>
      <c r="D12" s="169" t="s">
        <v>352</v>
      </c>
      <c r="E12" s="171"/>
      <c r="F12" s="170"/>
      <c r="G12" s="49"/>
    </row>
    <row r="13" spans="1:7" s="27" customFormat="1" ht="22.5" customHeight="1" x14ac:dyDescent="0.25">
      <c r="A13" s="29"/>
      <c r="B13" s="119" t="s">
        <v>366</v>
      </c>
      <c r="C13" s="50"/>
      <c r="D13" s="96"/>
      <c r="E13" s="96"/>
      <c r="F13" s="96"/>
      <c r="G13" s="49"/>
    </row>
    <row r="15" spans="1:7" ht="24" thickBot="1" x14ac:dyDescent="0.3">
      <c r="A15" s="12" t="s">
        <v>323</v>
      </c>
      <c r="B15" s="22" t="s">
        <v>337</v>
      </c>
    </row>
    <row r="16" spans="1:7" s="27" customFormat="1" ht="18.75" thickBot="1" x14ac:dyDescent="0.3">
      <c r="A16" s="29"/>
      <c r="B16" s="180" t="s">
        <v>353</v>
      </c>
      <c r="C16" s="138"/>
      <c r="D16" s="169" t="s">
        <v>354</v>
      </c>
      <c r="E16" s="171"/>
      <c r="F16" s="170"/>
      <c r="G16" s="49"/>
    </row>
    <row r="18" spans="1:7" x14ac:dyDescent="0.25">
      <c r="A18" s="12" t="s">
        <v>324</v>
      </c>
      <c r="B18" s="22" t="s">
        <v>338</v>
      </c>
    </row>
    <row r="19" spans="1:7" x14ac:dyDescent="0.25">
      <c r="D19" s="172" t="s">
        <v>352</v>
      </c>
      <c r="E19" s="172"/>
      <c r="F19" s="172"/>
    </row>
    <row r="20" spans="1:7" ht="24" thickBot="1" x14ac:dyDescent="0.3">
      <c r="C20" s="50" t="s">
        <v>355</v>
      </c>
      <c r="D20" s="172" t="s">
        <v>354</v>
      </c>
      <c r="E20" s="172"/>
      <c r="F20" s="172"/>
    </row>
    <row r="21" spans="1:7" ht="24" thickBot="1" x14ac:dyDescent="0.3">
      <c r="C21" s="118" t="s">
        <v>357</v>
      </c>
      <c r="D21" s="169" t="s">
        <v>356</v>
      </c>
      <c r="E21" s="171"/>
      <c r="F21" s="170"/>
    </row>
    <row r="23" spans="1:7" ht="24" thickBot="1" x14ac:dyDescent="0.3">
      <c r="A23" s="12" t="s">
        <v>325</v>
      </c>
      <c r="B23" s="22" t="s">
        <v>339</v>
      </c>
    </row>
    <row r="24" spans="1:7" ht="24" thickBot="1" x14ac:dyDescent="0.3">
      <c r="C24" s="118" t="s">
        <v>357</v>
      </c>
      <c r="D24" s="169" t="s">
        <v>358</v>
      </c>
      <c r="E24" s="171"/>
      <c r="F24" s="170"/>
    </row>
    <row r="25" spans="1:7" s="27" customFormat="1" ht="22.5" customHeight="1" x14ac:dyDescent="0.25">
      <c r="A25" s="29"/>
      <c r="B25" s="174" t="s">
        <v>365</v>
      </c>
      <c r="C25" s="174"/>
      <c r="D25" s="28"/>
      <c r="E25" s="28"/>
      <c r="F25" s="28"/>
      <c r="G25" s="49"/>
    </row>
    <row r="27" spans="1:7" x14ac:dyDescent="0.25">
      <c r="A27" s="12" t="s">
        <v>326</v>
      </c>
      <c r="B27" s="22" t="s">
        <v>340</v>
      </c>
    </row>
    <row r="28" spans="1:7" x14ac:dyDescent="0.25">
      <c r="B28" s="175" t="s">
        <v>367</v>
      </c>
      <c r="C28" s="175"/>
      <c r="D28" s="175"/>
      <c r="E28" s="175"/>
      <c r="F28" s="175"/>
      <c r="G28" s="175"/>
    </row>
    <row r="29" spans="1:7" x14ac:dyDescent="0.25">
      <c r="B29" s="175" t="s">
        <v>368</v>
      </c>
      <c r="C29" s="175"/>
      <c r="D29" s="175"/>
    </row>
    <row r="31" spans="1:7" x14ac:dyDescent="0.25">
      <c r="A31" s="12" t="s">
        <v>327</v>
      </c>
      <c r="B31" s="23" t="s">
        <v>341</v>
      </c>
    </row>
    <row r="32" spans="1:7" ht="24" thickBot="1" x14ac:dyDescent="0.3">
      <c r="B32" s="26" t="s">
        <v>342</v>
      </c>
    </row>
    <row r="33" spans="1:8" ht="24" thickBot="1" x14ac:dyDescent="0.3">
      <c r="B33" s="138" t="s">
        <v>359</v>
      </c>
      <c r="C33" s="138"/>
      <c r="D33" s="46">
        <v>16384</v>
      </c>
      <c r="E33" s="91" t="s">
        <v>360</v>
      </c>
    </row>
    <row r="34" spans="1:8" s="27" customFormat="1" ht="22.5" customHeight="1" thickBot="1" x14ac:dyDescent="0.3">
      <c r="A34" s="29"/>
      <c r="B34" s="169" t="s">
        <v>371</v>
      </c>
      <c r="C34" s="176"/>
      <c r="D34" s="177" t="s">
        <v>370</v>
      </c>
      <c r="E34" s="177"/>
      <c r="F34" s="177"/>
      <c r="G34" s="177"/>
      <c r="H34" s="30" t="s">
        <v>364</v>
      </c>
    </row>
    <row r="35" spans="1:8" x14ac:dyDescent="0.25">
      <c r="B35" s="77" t="s">
        <v>369</v>
      </c>
    </row>
  </sheetData>
  <mergeCells count="21">
    <mergeCell ref="B29:D29"/>
    <mergeCell ref="B34:C34"/>
    <mergeCell ref="D34:G34"/>
    <mergeCell ref="B3:G3"/>
    <mergeCell ref="B2:D2"/>
    <mergeCell ref="E2:G2"/>
    <mergeCell ref="D20:F20"/>
    <mergeCell ref="D21:F21"/>
    <mergeCell ref="D24:F24"/>
    <mergeCell ref="B28:G28"/>
    <mergeCell ref="B25:C25"/>
    <mergeCell ref="B33:C33"/>
    <mergeCell ref="B6:C6"/>
    <mergeCell ref="B12:C12"/>
    <mergeCell ref="D12:F12"/>
    <mergeCell ref="B16:C16"/>
    <mergeCell ref="D16:F16"/>
    <mergeCell ref="D19:F19"/>
    <mergeCell ref="B7:F7"/>
    <mergeCell ref="B8:F8"/>
    <mergeCell ref="B9:F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85" zoomScaleNormal="85" workbookViewId="0">
      <selection activeCell="B7" sqref="B7"/>
    </sheetView>
  </sheetViews>
  <sheetFormatPr baseColWidth="10" defaultRowHeight="23.25" x14ac:dyDescent="0.25"/>
  <cols>
    <col min="1" max="1" width="10.7109375" style="12" customWidth="1"/>
    <col min="2" max="7" width="20.7109375" style="36" customWidth="1"/>
  </cols>
  <sheetData>
    <row r="1" spans="1:7" x14ac:dyDescent="0.25">
      <c r="A1" s="12" t="s">
        <v>272</v>
      </c>
      <c r="B1" s="136" t="s">
        <v>283</v>
      </c>
      <c r="C1" s="136"/>
      <c r="D1" s="136"/>
      <c r="E1" s="136"/>
      <c r="F1" s="136"/>
      <c r="G1" s="136"/>
    </row>
    <row r="2" spans="1:7" x14ac:dyDescent="0.25">
      <c r="B2" s="136" t="s">
        <v>284</v>
      </c>
      <c r="C2" s="136"/>
      <c r="D2" s="136"/>
      <c r="E2" s="136"/>
      <c r="F2" s="136"/>
      <c r="G2" s="136"/>
    </row>
    <row r="3" spans="1:7" s="27" customFormat="1" ht="22.5" customHeight="1" x14ac:dyDescent="0.25">
      <c r="A3" s="29"/>
      <c r="B3" s="181" t="s">
        <v>290</v>
      </c>
      <c r="C3" s="181"/>
      <c r="D3" s="181"/>
      <c r="E3" s="181"/>
      <c r="F3" s="181"/>
      <c r="G3" s="181"/>
    </row>
    <row r="4" spans="1:7" s="27" customFormat="1" ht="22.5" customHeight="1" x14ac:dyDescent="0.25">
      <c r="A4" s="29"/>
      <c r="B4" s="182" t="s">
        <v>285</v>
      </c>
      <c r="C4" s="182"/>
      <c r="D4" s="182"/>
      <c r="E4" s="182"/>
      <c r="F4" s="182"/>
      <c r="G4" s="182"/>
    </row>
    <row r="5" spans="1:7" s="27" customFormat="1" ht="22.5" customHeight="1" x14ac:dyDescent="0.25">
      <c r="A5" s="29"/>
      <c r="B5" s="182" t="s">
        <v>291</v>
      </c>
      <c r="C5" s="182"/>
      <c r="D5" s="182"/>
      <c r="E5" s="182"/>
      <c r="F5" s="182"/>
      <c r="G5" s="182"/>
    </row>
    <row r="6" spans="1:7" ht="22.5" customHeight="1" x14ac:dyDescent="0.25">
      <c r="A6" s="12" t="s">
        <v>273</v>
      </c>
      <c r="B6" s="136" t="s">
        <v>286</v>
      </c>
      <c r="C6" s="136"/>
      <c r="D6" s="136"/>
      <c r="E6" s="136"/>
      <c r="F6" s="136"/>
      <c r="G6" s="136"/>
    </row>
    <row r="7" spans="1:7" ht="23.25" customHeight="1" x14ac:dyDescent="0.25">
      <c r="B7" s="26" t="s">
        <v>287</v>
      </c>
      <c r="C7" s="26"/>
      <c r="D7" s="26"/>
      <c r="E7" s="26"/>
      <c r="F7" s="26"/>
      <c r="G7" s="26"/>
    </row>
    <row r="8" spans="1:7" s="30" customFormat="1" ht="23.25" customHeight="1" x14ac:dyDescent="0.25">
      <c r="A8" s="49"/>
      <c r="B8" s="182" t="s">
        <v>268</v>
      </c>
      <c r="C8" s="182"/>
      <c r="D8" s="182"/>
      <c r="E8" s="182"/>
      <c r="F8" s="182"/>
      <c r="G8" s="182"/>
    </row>
    <row r="9" spans="1:7" s="39" customFormat="1" ht="23.25" customHeight="1" x14ac:dyDescent="0.25">
      <c r="A9" s="12" t="s">
        <v>274</v>
      </c>
      <c r="B9" s="183" t="s">
        <v>296</v>
      </c>
      <c r="C9" s="183"/>
      <c r="D9" s="183"/>
      <c r="E9" s="183"/>
      <c r="F9" s="183"/>
      <c r="G9" s="183"/>
    </row>
    <row r="10" spans="1:7" s="39" customFormat="1" ht="23.25" customHeight="1" x14ac:dyDescent="0.25">
      <c r="A10" s="12"/>
      <c r="B10" s="183" t="s">
        <v>297</v>
      </c>
      <c r="C10" s="183"/>
      <c r="D10" s="183"/>
      <c r="E10" s="183"/>
      <c r="F10" s="183"/>
      <c r="G10" s="183"/>
    </row>
    <row r="11" spans="1:7" s="24" customFormat="1" ht="23.25" customHeight="1" x14ac:dyDescent="0.25">
      <c r="A11" s="48"/>
      <c r="B11" s="182" t="s">
        <v>269</v>
      </c>
      <c r="C11" s="182"/>
      <c r="D11" s="182"/>
      <c r="E11" s="182"/>
      <c r="F11" s="182"/>
      <c r="G11" s="182"/>
    </row>
    <row r="12" spans="1:7" s="108" customFormat="1" ht="23.25" customHeight="1" x14ac:dyDescent="0.25">
      <c r="A12" s="12" t="s">
        <v>275</v>
      </c>
      <c r="B12" s="133" t="s">
        <v>288</v>
      </c>
      <c r="C12" s="133"/>
      <c r="D12" s="133"/>
      <c r="E12" s="133"/>
      <c r="F12" s="133"/>
      <c r="G12" s="133"/>
    </row>
    <row r="13" spans="1:7" s="108" customFormat="1" ht="23.25" customHeight="1" x14ac:dyDescent="0.25">
      <c r="A13" s="12"/>
      <c r="B13" s="136" t="s">
        <v>289</v>
      </c>
      <c r="C13" s="136"/>
      <c r="D13" s="136"/>
      <c r="E13" s="22"/>
      <c r="F13" s="22"/>
      <c r="G13" s="22"/>
    </row>
    <row r="14" spans="1:7" s="27" customFormat="1" ht="22.5" customHeight="1" x14ac:dyDescent="0.25">
      <c r="A14" s="29"/>
      <c r="B14" s="182" t="s">
        <v>295</v>
      </c>
      <c r="C14" s="182"/>
      <c r="D14" s="182"/>
      <c r="E14" s="182"/>
      <c r="F14" s="182"/>
      <c r="G14" s="182"/>
    </row>
    <row r="15" spans="1:7" s="25" customFormat="1" ht="22.5" customHeight="1" x14ac:dyDescent="0.25">
      <c r="A15" s="12" t="s">
        <v>276</v>
      </c>
      <c r="B15" s="136" t="s">
        <v>298</v>
      </c>
      <c r="C15" s="136"/>
      <c r="D15" s="136"/>
      <c r="E15" s="136"/>
      <c r="F15" s="136"/>
      <c r="G15" s="136"/>
    </row>
    <row r="16" spans="1:7" s="25" customFormat="1" ht="22.5" customHeight="1" x14ac:dyDescent="0.25">
      <c r="A16" s="12"/>
      <c r="B16" s="26" t="s">
        <v>299</v>
      </c>
      <c r="C16" s="26"/>
      <c r="D16" s="26"/>
      <c r="E16" s="26"/>
      <c r="F16" s="26"/>
      <c r="G16" s="26"/>
    </row>
    <row r="17" spans="1:7" s="19" customFormat="1" ht="23.25" customHeight="1" x14ac:dyDescent="0.25">
      <c r="A17" s="22"/>
      <c r="B17" s="182" t="s">
        <v>292</v>
      </c>
      <c r="C17" s="182"/>
      <c r="D17" s="182"/>
      <c r="E17" s="182"/>
      <c r="F17" s="182"/>
      <c r="G17" s="182"/>
    </row>
    <row r="18" spans="1:7" s="19" customFormat="1" ht="23.25" customHeight="1" x14ac:dyDescent="0.25">
      <c r="A18" s="22"/>
      <c r="B18" s="182" t="s">
        <v>293</v>
      </c>
      <c r="C18" s="182"/>
      <c r="D18" s="182"/>
      <c r="E18" s="182"/>
      <c r="F18" s="182"/>
      <c r="G18" s="182"/>
    </row>
    <row r="19" spans="1:7" s="19" customFormat="1" ht="23.25" customHeight="1" x14ac:dyDescent="0.25">
      <c r="A19" s="12" t="s">
        <v>277</v>
      </c>
      <c r="B19" s="133" t="s">
        <v>294</v>
      </c>
      <c r="C19" s="133"/>
      <c r="D19" s="133"/>
      <c r="E19" s="133"/>
      <c r="F19" s="133"/>
      <c r="G19" s="133"/>
    </row>
    <row r="20" spans="1:7" s="106" customFormat="1" ht="22.5" customHeight="1" x14ac:dyDescent="0.25">
      <c r="B20" s="182" t="s">
        <v>270</v>
      </c>
      <c r="C20" s="182"/>
      <c r="D20" s="182"/>
      <c r="E20" s="182"/>
      <c r="F20" s="182"/>
      <c r="G20" s="182"/>
    </row>
    <row r="21" spans="1:7" x14ac:dyDescent="0.25">
      <c r="B21" s="110"/>
    </row>
    <row r="22" spans="1:7" x14ac:dyDescent="0.25">
      <c r="B22" s="110"/>
    </row>
    <row r="23" spans="1:7" x14ac:dyDescent="0.25">
      <c r="B23" s="110"/>
    </row>
    <row r="24" spans="1:7" x14ac:dyDescent="0.25">
      <c r="B24" s="110"/>
    </row>
    <row r="25" spans="1:7" x14ac:dyDescent="0.25">
      <c r="B25" s="110"/>
    </row>
    <row r="26" spans="1:7" x14ac:dyDescent="0.25">
      <c r="B26" s="110"/>
    </row>
    <row r="27" spans="1:7" x14ac:dyDescent="0.25">
      <c r="B27" s="110"/>
    </row>
    <row r="28" spans="1:7" x14ac:dyDescent="0.25">
      <c r="B28" s="110"/>
    </row>
    <row r="29" spans="1:7" x14ac:dyDescent="0.25">
      <c r="B29" s="110"/>
    </row>
    <row r="30" spans="1:7" x14ac:dyDescent="0.25">
      <c r="B30" s="110"/>
    </row>
    <row r="31" spans="1:7" x14ac:dyDescent="0.25">
      <c r="A31" s="12" t="s">
        <v>278</v>
      </c>
      <c r="B31" s="123" t="s">
        <v>304</v>
      </c>
      <c r="C31" s="123"/>
      <c r="D31" s="123"/>
      <c r="E31" s="123"/>
      <c r="F31" s="123"/>
      <c r="G31" s="123"/>
    </row>
    <row r="32" spans="1:7" ht="23.25" customHeight="1" x14ac:dyDescent="0.25">
      <c r="B32" s="123" t="s">
        <v>305</v>
      </c>
      <c r="C32" s="123"/>
      <c r="D32" s="123"/>
      <c r="E32" s="123"/>
      <c r="F32" s="123"/>
      <c r="G32" s="123"/>
    </row>
    <row r="33" spans="1:7" ht="22.5" customHeight="1" x14ac:dyDescent="0.25">
      <c r="B33" s="182" t="s">
        <v>300</v>
      </c>
      <c r="C33" s="182"/>
      <c r="D33" s="182"/>
      <c r="E33" s="182"/>
      <c r="F33" s="182"/>
      <c r="G33" s="182"/>
    </row>
    <row r="34" spans="1:7" x14ac:dyDescent="0.25">
      <c r="A34" s="12" t="s">
        <v>279</v>
      </c>
      <c r="B34" s="123" t="s">
        <v>306</v>
      </c>
      <c r="C34" s="123"/>
      <c r="D34" s="123"/>
      <c r="E34" s="123"/>
      <c r="F34" s="123"/>
      <c r="G34" s="123"/>
    </row>
    <row r="35" spans="1:7" x14ac:dyDescent="0.25">
      <c r="B35" s="123" t="s">
        <v>307</v>
      </c>
      <c r="C35" s="123"/>
      <c r="D35" s="123"/>
      <c r="E35" s="123"/>
      <c r="F35" s="123"/>
      <c r="G35" s="123"/>
    </row>
    <row r="36" spans="1:7" ht="22.5" customHeight="1" x14ac:dyDescent="0.25">
      <c r="B36" s="182" t="s">
        <v>301</v>
      </c>
      <c r="C36" s="182"/>
      <c r="D36" s="182"/>
      <c r="E36" s="182"/>
      <c r="F36" s="182"/>
      <c r="G36" s="182"/>
    </row>
    <row r="37" spans="1:7" ht="22.5" customHeight="1" x14ac:dyDescent="0.25">
      <c r="A37" s="12" t="s">
        <v>280</v>
      </c>
      <c r="B37" s="123" t="s">
        <v>308</v>
      </c>
      <c r="C37" s="123"/>
      <c r="D37" s="123"/>
      <c r="E37" s="123"/>
      <c r="F37" s="123"/>
      <c r="G37" s="123"/>
    </row>
    <row r="38" spans="1:7" ht="22.5" customHeight="1" x14ac:dyDescent="0.25">
      <c r="B38" s="123" t="s">
        <v>309</v>
      </c>
      <c r="C38" s="123"/>
      <c r="D38" s="123"/>
      <c r="E38" s="123"/>
      <c r="F38" s="123"/>
      <c r="G38" s="123"/>
    </row>
    <row r="39" spans="1:7" s="27" customFormat="1" ht="23.25" customHeight="1" x14ac:dyDescent="0.25">
      <c r="A39" s="29"/>
      <c r="B39" s="182" t="s">
        <v>302</v>
      </c>
      <c r="C39" s="182"/>
      <c r="D39" s="182"/>
      <c r="E39" s="182"/>
      <c r="F39" s="182"/>
      <c r="G39" s="182"/>
    </row>
    <row r="40" spans="1:7" x14ac:dyDescent="0.25">
      <c r="A40" s="12" t="s">
        <v>281</v>
      </c>
      <c r="B40" s="123" t="s">
        <v>310</v>
      </c>
      <c r="C40" s="123"/>
      <c r="D40" s="123"/>
      <c r="E40" s="123"/>
      <c r="F40" s="123"/>
      <c r="G40" s="123"/>
    </row>
    <row r="41" spans="1:7" x14ac:dyDescent="0.25">
      <c r="B41" s="123" t="s">
        <v>311</v>
      </c>
      <c r="C41" s="123"/>
      <c r="D41" s="123"/>
      <c r="E41" s="123"/>
      <c r="F41" s="123"/>
      <c r="G41" s="123"/>
    </row>
    <row r="42" spans="1:7" ht="22.5" customHeight="1" x14ac:dyDescent="0.25">
      <c r="B42" s="182" t="s">
        <v>303</v>
      </c>
      <c r="C42" s="182"/>
      <c r="D42" s="182"/>
      <c r="E42" s="182"/>
      <c r="F42" s="182"/>
      <c r="G42" s="182"/>
    </row>
    <row r="43" spans="1:7" x14ac:dyDescent="0.25">
      <c r="A43" s="12" t="s">
        <v>282</v>
      </c>
      <c r="B43" s="123" t="s">
        <v>312</v>
      </c>
      <c r="C43" s="123"/>
      <c r="D43" s="123"/>
      <c r="E43" s="123"/>
      <c r="F43" s="123"/>
      <c r="G43" s="123"/>
    </row>
    <row r="44" spans="1:7" s="112" customFormat="1" ht="23.25" customHeight="1" x14ac:dyDescent="0.25">
      <c r="B44" s="182" t="s">
        <v>271</v>
      </c>
      <c r="C44" s="182"/>
      <c r="D44" s="182"/>
      <c r="E44" s="182"/>
      <c r="F44" s="182"/>
      <c r="G44" s="182"/>
    </row>
  </sheetData>
  <mergeCells count="32">
    <mergeCell ref="B44:G44"/>
    <mergeCell ref="B32:G32"/>
    <mergeCell ref="B35:G35"/>
    <mergeCell ref="B37:G37"/>
    <mergeCell ref="B38:G38"/>
    <mergeCell ref="B40:G40"/>
    <mergeCell ref="B41:G41"/>
    <mergeCell ref="B43:G43"/>
    <mergeCell ref="B42:G42"/>
    <mergeCell ref="B31:G31"/>
    <mergeCell ref="B33:G33"/>
    <mergeCell ref="B34:G34"/>
    <mergeCell ref="B36:G36"/>
    <mergeCell ref="B39:G39"/>
    <mergeCell ref="B20:G20"/>
    <mergeCell ref="B8:G8"/>
    <mergeCell ref="B9:G9"/>
    <mergeCell ref="B10:G10"/>
    <mergeCell ref="B11:G11"/>
    <mergeCell ref="B12:G12"/>
    <mergeCell ref="B13:D13"/>
    <mergeCell ref="B14:G14"/>
    <mergeCell ref="B15:G15"/>
    <mergeCell ref="B17:G17"/>
    <mergeCell ref="B18:G18"/>
    <mergeCell ref="B19:G19"/>
    <mergeCell ref="B6:G6"/>
    <mergeCell ref="B1:G1"/>
    <mergeCell ref="B2:G2"/>
    <mergeCell ref="B3:G3"/>
    <mergeCell ref="B4:G4"/>
    <mergeCell ref="B5:G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4"/>
  <sheetViews>
    <sheetView tabSelected="1" workbookViewId="0">
      <selection activeCell="A2" sqref="A2"/>
    </sheetView>
  </sheetViews>
  <sheetFormatPr baseColWidth="10" defaultRowHeight="15" x14ac:dyDescent="0.25"/>
  <cols>
    <col min="1" max="1" width="10.7109375" customWidth="1"/>
    <col min="2" max="7" width="20.7109375" customWidth="1"/>
  </cols>
  <sheetData>
    <row r="2" spans="1:7" ht="23.25" x14ac:dyDescent="0.25">
      <c r="A2" s="12" t="s">
        <v>389</v>
      </c>
      <c r="B2" s="26" t="s">
        <v>390</v>
      </c>
      <c r="C2" s="111"/>
      <c r="D2" s="111"/>
      <c r="E2" s="111"/>
      <c r="F2" s="111"/>
      <c r="G2" s="111"/>
    </row>
    <row r="3" spans="1:7" ht="23.25" x14ac:dyDescent="0.25">
      <c r="A3" s="12"/>
      <c r="B3" s="120" t="s">
        <v>393</v>
      </c>
      <c r="C3" s="120"/>
      <c r="D3" s="120"/>
      <c r="E3" s="120"/>
      <c r="F3" s="111"/>
      <c r="G3" s="111"/>
    </row>
    <row r="4" spans="1:7" ht="23.25" x14ac:dyDescent="0.25">
      <c r="A4" s="12"/>
      <c r="B4" s="120" t="s">
        <v>394</v>
      </c>
      <c r="C4" s="120"/>
      <c r="D4" s="120"/>
      <c r="E4" s="120"/>
      <c r="F4" s="111"/>
      <c r="G4" s="111"/>
    </row>
    <row r="5" spans="1:7" ht="23.25" x14ac:dyDescent="0.25">
      <c r="A5" s="12"/>
      <c r="B5" s="111"/>
      <c r="C5" s="111"/>
      <c r="D5" s="111"/>
      <c r="E5" s="111"/>
      <c r="F5" s="111"/>
      <c r="G5" s="111"/>
    </row>
    <row r="6" spans="1:7" ht="23.25" x14ac:dyDescent="0.25">
      <c r="A6" s="12" t="s">
        <v>391</v>
      </c>
      <c r="B6" s="26" t="s">
        <v>392</v>
      </c>
      <c r="C6" s="111"/>
      <c r="D6" s="111"/>
      <c r="E6" s="111"/>
      <c r="F6" s="111"/>
      <c r="G6" s="111"/>
    </row>
    <row r="7" spans="1:7" ht="23.25" x14ac:dyDescent="0.25">
      <c r="A7" s="12"/>
      <c r="B7" s="120" t="s">
        <v>397</v>
      </c>
      <c r="C7" s="111"/>
      <c r="D7" s="111"/>
      <c r="E7" s="111"/>
      <c r="F7" s="111"/>
      <c r="G7" s="111"/>
    </row>
    <row r="8" spans="1:7" ht="23.25" x14ac:dyDescent="0.25">
      <c r="A8" s="12"/>
      <c r="B8" s="111"/>
      <c r="C8" s="111"/>
      <c r="D8" s="111"/>
      <c r="E8" s="111"/>
      <c r="F8" s="111"/>
      <c r="G8" s="111"/>
    </row>
    <row r="9" spans="1:7" ht="23.25" x14ac:dyDescent="0.25">
      <c r="A9" s="12" t="s">
        <v>395</v>
      </c>
      <c r="B9" s="20" t="s">
        <v>396</v>
      </c>
      <c r="C9" s="111"/>
      <c r="D9" s="111"/>
      <c r="E9" s="111"/>
      <c r="F9" s="111"/>
      <c r="G9" s="111"/>
    </row>
    <row r="10" spans="1:7" ht="23.25" x14ac:dyDescent="0.25">
      <c r="A10" s="12"/>
      <c r="B10" s="120" t="s">
        <v>400</v>
      </c>
      <c r="C10" s="120"/>
      <c r="D10" s="120"/>
      <c r="E10" s="111"/>
      <c r="F10" s="111"/>
      <c r="G10" s="111"/>
    </row>
    <row r="11" spans="1:7" ht="23.25" x14ac:dyDescent="0.25">
      <c r="A11" s="12"/>
      <c r="B11" s="120" t="s">
        <v>401</v>
      </c>
      <c r="C11" s="120"/>
      <c r="D11" s="120"/>
      <c r="E11" s="111"/>
      <c r="F11" s="111"/>
      <c r="G11" s="111"/>
    </row>
    <row r="12" spans="1:7" ht="23.25" x14ac:dyDescent="0.25">
      <c r="A12" s="12"/>
      <c r="B12" s="120" t="s">
        <v>398</v>
      </c>
      <c r="C12" s="120"/>
      <c r="D12" s="120"/>
      <c r="E12" s="111"/>
      <c r="F12" s="111"/>
      <c r="G12" s="111"/>
    </row>
    <row r="13" spans="1:7" ht="23.25" x14ac:dyDescent="0.25">
      <c r="A13" s="12"/>
      <c r="B13" s="111"/>
      <c r="C13" s="111"/>
      <c r="D13" s="111"/>
      <c r="E13" s="111"/>
      <c r="F13" s="111"/>
      <c r="G13" s="111"/>
    </row>
    <row r="14" spans="1:7" ht="23.25" x14ac:dyDescent="0.25">
      <c r="A14" s="12" t="s">
        <v>399</v>
      </c>
      <c r="B14" s="18" t="s">
        <v>403</v>
      </c>
      <c r="C14" s="111"/>
      <c r="D14" s="111"/>
      <c r="E14" s="111"/>
      <c r="F14" s="111"/>
      <c r="G14" s="111"/>
    </row>
    <row r="15" spans="1:7" ht="23.25" x14ac:dyDescent="0.25">
      <c r="A15" s="12"/>
      <c r="B15" s="120" t="s">
        <v>402</v>
      </c>
      <c r="C15" s="120"/>
      <c r="D15" s="120"/>
      <c r="E15" s="120"/>
      <c r="F15" s="120"/>
      <c r="G15" s="111"/>
    </row>
    <row r="16" spans="1:7" ht="23.25" x14ac:dyDescent="0.25">
      <c r="A16" s="12"/>
      <c r="B16" s="111"/>
      <c r="C16" s="111"/>
      <c r="D16" s="111"/>
      <c r="E16" s="111"/>
      <c r="F16" s="111"/>
      <c r="G16" s="111"/>
    </row>
    <row r="17" spans="1:11" ht="23.25" x14ac:dyDescent="0.25">
      <c r="A17" s="12" t="s">
        <v>404</v>
      </c>
      <c r="B17" s="20" t="s">
        <v>405</v>
      </c>
      <c r="C17" s="111"/>
      <c r="D17" s="111"/>
      <c r="E17" s="111"/>
      <c r="F17" s="111"/>
      <c r="G17" s="111"/>
    </row>
    <row r="18" spans="1:11" ht="23.25" x14ac:dyDescent="0.25">
      <c r="A18" s="12"/>
      <c r="B18" s="120" t="s">
        <v>406</v>
      </c>
      <c r="C18" s="120"/>
      <c r="D18" s="120"/>
      <c r="E18" s="120"/>
      <c r="F18" s="120"/>
      <c r="G18" s="120"/>
      <c r="H18" s="25"/>
      <c r="I18" s="25"/>
      <c r="J18" s="25"/>
    </row>
    <row r="19" spans="1:11" ht="23.25" x14ac:dyDescent="0.25">
      <c r="A19" s="12"/>
      <c r="B19" s="120" t="s">
        <v>407</v>
      </c>
      <c r="C19" s="120"/>
      <c r="D19" s="120"/>
      <c r="E19" s="120"/>
      <c r="F19" s="120"/>
      <c r="G19" s="120"/>
      <c r="H19" s="25"/>
      <c r="I19" s="25"/>
      <c r="J19" s="25"/>
    </row>
    <row r="20" spans="1:11" ht="23.25" x14ac:dyDescent="0.25">
      <c r="A20" s="12"/>
      <c r="B20" s="111"/>
      <c r="C20" s="111"/>
      <c r="D20" s="111"/>
      <c r="E20" s="111"/>
      <c r="F20" s="111"/>
      <c r="G20" s="111"/>
    </row>
    <row r="21" spans="1:11" ht="23.25" x14ac:dyDescent="0.25">
      <c r="A21" s="12" t="s">
        <v>408</v>
      </c>
      <c r="B21" s="111" t="s">
        <v>409</v>
      </c>
      <c r="C21" s="111"/>
      <c r="D21" s="111"/>
      <c r="E21" s="111"/>
      <c r="F21" s="111"/>
      <c r="G21" s="111"/>
    </row>
    <row r="22" spans="1:11" ht="23.25" x14ac:dyDescent="0.25">
      <c r="A22" s="12"/>
      <c r="B22" s="120" t="s">
        <v>413</v>
      </c>
      <c r="C22" s="120"/>
      <c r="D22" s="120"/>
      <c r="E22" s="120"/>
      <c r="F22" s="120"/>
      <c r="G22" s="120"/>
      <c r="H22" s="25"/>
      <c r="I22" s="25"/>
      <c r="J22" s="25"/>
      <c r="K22" s="25"/>
    </row>
    <row r="23" spans="1:11" ht="23.25" x14ac:dyDescent="0.25">
      <c r="A23" s="12"/>
      <c r="B23" s="120" t="s">
        <v>410</v>
      </c>
      <c r="C23" s="120"/>
      <c r="D23" s="120"/>
      <c r="E23" s="120"/>
      <c r="F23" s="120"/>
      <c r="G23" s="120"/>
      <c r="H23" s="25"/>
      <c r="I23" s="25"/>
      <c r="J23" s="25"/>
      <c r="K23" s="25"/>
    </row>
    <row r="24" spans="1:11" ht="23.25" x14ac:dyDescent="0.25">
      <c r="A24" s="12"/>
      <c r="B24" s="120" t="s">
        <v>411</v>
      </c>
      <c r="C24" s="120"/>
      <c r="D24" s="120"/>
      <c r="E24" s="120"/>
      <c r="F24" s="120"/>
      <c r="G24" s="120"/>
      <c r="H24" s="25"/>
      <c r="I24" s="25"/>
      <c r="J24" s="25"/>
      <c r="K24" s="25"/>
    </row>
    <row r="25" spans="1:11" ht="23.25" x14ac:dyDescent="0.25">
      <c r="A25" s="12"/>
      <c r="B25" s="120" t="s">
        <v>412</v>
      </c>
      <c r="C25" s="120"/>
      <c r="D25" s="120"/>
      <c r="E25" s="120"/>
      <c r="F25" s="120"/>
      <c r="G25" s="120"/>
      <c r="H25" s="25"/>
      <c r="I25" s="25"/>
      <c r="J25" s="25"/>
      <c r="K25" s="25"/>
    </row>
    <row r="26" spans="1:11" ht="23.25" x14ac:dyDescent="0.25">
      <c r="A26" s="12"/>
      <c r="B26" s="111"/>
      <c r="C26" s="111"/>
      <c r="D26" s="111"/>
      <c r="E26" s="111"/>
      <c r="F26" s="111"/>
      <c r="G26" s="111"/>
    </row>
    <row r="27" spans="1:11" ht="23.25" x14ac:dyDescent="0.25">
      <c r="A27" s="12" t="s">
        <v>414</v>
      </c>
      <c r="B27" s="111" t="s">
        <v>415</v>
      </c>
      <c r="C27" s="111"/>
      <c r="D27" s="111"/>
      <c r="E27" s="111"/>
      <c r="F27" s="111"/>
      <c r="G27" s="111"/>
    </row>
    <row r="28" spans="1:11" ht="23.25" x14ac:dyDescent="0.25">
      <c r="A28" s="12"/>
      <c r="B28" s="111"/>
      <c r="C28" s="111"/>
      <c r="D28" s="111"/>
      <c r="E28" s="111"/>
      <c r="F28" s="111"/>
      <c r="G28" s="111"/>
    </row>
    <row r="29" spans="1:11" ht="23.25" x14ac:dyDescent="0.25">
      <c r="A29" s="12"/>
      <c r="B29" s="111"/>
      <c r="C29" s="111"/>
      <c r="D29" s="111"/>
      <c r="E29" s="111"/>
      <c r="F29" s="111"/>
      <c r="G29" s="111"/>
    </row>
    <row r="30" spans="1:11" ht="23.25" x14ac:dyDescent="0.25">
      <c r="A30" s="12"/>
      <c r="B30" s="111"/>
      <c r="C30" s="111"/>
      <c r="D30" s="111"/>
      <c r="E30" s="111"/>
      <c r="F30" s="111"/>
      <c r="G30" s="111"/>
    </row>
    <row r="31" spans="1:11" ht="23.25" x14ac:dyDescent="0.25">
      <c r="A31" s="12"/>
      <c r="B31" s="111"/>
      <c r="C31" s="111"/>
      <c r="D31" s="111"/>
      <c r="E31" s="111"/>
      <c r="F31" s="111"/>
      <c r="G31" s="111"/>
    </row>
    <row r="32" spans="1:11" ht="23.25" x14ac:dyDescent="0.25">
      <c r="A32" s="12"/>
      <c r="B32" s="111"/>
      <c r="C32" s="111"/>
      <c r="D32" s="111"/>
      <c r="E32" s="111"/>
      <c r="F32" s="111"/>
      <c r="G32" s="111"/>
    </row>
    <row r="33" spans="1:7" ht="23.25" x14ac:dyDescent="0.25">
      <c r="A33" s="12"/>
      <c r="B33" s="111"/>
      <c r="C33" s="111"/>
      <c r="D33" s="111"/>
      <c r="E33" s="111"/>
      <c r="F33" s="111"/>
      <c r="G33" s="111"/>
    </row>
    <row r="34" spans="1:7" ht="23.25" x14ac:dyDescent="0.25">
      <c r="A34" s="12"/>
      <c r="B34" s="111"/>
      <c r="C34" s="111"/>
      <c r="D34" s="111"/>
      <c r="E34" s="111"/>
      <c r="F34" s="111"/>
      <c r="G34" s="111"/>
    </row>
    <row r="35" spans="1:7" ht="23.25" x14ac:dyDescent="0.25">
      <c r="A35" s="12"/>
      <c r="B35" s="111"/>
      <c r="C35" s="111"/>
      <c r="D35" s="111"/>
      <c r="E35" s="111"/>
      <c r="F35" s="111"/>
      <c r="G35" s="111"/>
    </row>
    <row r="36" spans="1:7" ht="23.25" x14ac:dyDescent="0.25">
      <c r="A36" s="12"/>
      <c r="B36" s="111"/>
      <c r="C36" s="111"/>
      <c r="D36" s="111"/>
      <c r="E36" s="111"/>
      <c r="F36" s="111"/>
      <c r="G36" s="111"/>
    </row>
    <row r="37" spans="1:7" ht="23.25" x14ac:dyDescent="0.25">
      <c r="A37" s="12"/>
      <c r="B37" s="111"/>
      <c r="C37" s="111"/>
      <c r="D37" s="111"/>
      <c r="E37" s="111"/>
      <c r="F37" s="111"/>
      <c r="G37" s="111"/>
    </row>
    <row r="38" spans="1:7" ht="23.25" x14ac:dyDescent="0.25">
      <c r="A38" s="12"/>
      <c r="B38" s="111"/>
      <c r="C38" s="111"/>
      <c r="D38" s="111"/>
      <c r="E38" s="111"/>
      <c r="F38" s="111"/>
      <c r="G38" s="111"/>
    </row>
    <row r="39" spans="1:7" ht="23.25" x14ac:dyDescent="0.25">
      <c r="A39" s="12"/>
      <c r="B39" s="111"/>
      <c r="C39" s="111"/>
      <c r="D39" s="111"/>
      <c r="E39" s="111"/>
      <c r="F39" s="111"/>
      <c r="G39" s="111"/>
    </row>
    <row r="40" spans="1:7" ht="23.25" x14ac:dyDescent="0.25">
      <c r="A40" s="12"/>
      <c r="B40" s="111"/>
      <c r="C40" s="111"/>
      <c r="D40" s="111"/>
      <c r="E40" s="111"/>
      <c r="F40" s="111"/>
      <c r="G40" s="111"/>
    </row>
    <row r="41" spans="1:7" ht="23.25" x14ac:dyDescent="0.25">
      <c r="A41" s="12"/>
      <c r="B41" s="111"/>
      <c r="C41" s="111"/>
      <c r="D41" s="111"/>
      <c r="E41" s="111"/>
      <c r="F41" s="111"/>
      <c r="G41" s="111"/>
    </row>
    <row r="42" spans="1:7" ht="23.25" x14ac:dyDescent="0.25">
      <c r="A42" s="12"/>
      <c r="B42" s="111"/>
      <c r="C42" s="111"/>
      <c r="D42" s="111"/>
      <c r="E42" s="111"/>
      <c r="F42" s="111"/>
      <c r="G42" s="111"/>
    </row>
    <row r="43" spans="1:7" ht="23.25" x14ac:dyDescent="0.25">
      <c r="A43" s="12"/>
      <c r="B43" s="111"/>
      <c r="C43" s="111"/>
      <c r="D43" s="111"/>
      <c r="E43" s="111"/>
      <c r="F43" s="111"/>
      <c r="G43" s="111"/>
    </row>
    <row r="44" spans="1:7" ht="23.25" x14ac:dyDescent="0.25">
      <c r="A44" s="12"/>
      <c r="B44" s="111"/>
      <c r="C44" s="111"/>
      <c r="D44" s="111"/>
      <c r="E44" s="111"/>
      <c r="F44" s="111"/>
      <c r="G44" s="111"/>
    </row>
    <row r="45" spans="1:7" ht="23.25" x14ac:dyDescent="0.25">
      <c r="A45" s="12"/>
      <c r="B45" s="111"/>
      <c r="C45" s="111"/>
      <c r="D45" s="111"/>
      <c r="E45" s="111"/>
      <c r="F45" s="111"/>
      <c r="G45" s="111"/>
    </row>
    <row r="46" spans="1:7" ht="23.25" x14ac:dyDescent="0.25">
      <c r="A46" s="12"/>
      <c r="B46" s="111"/>
      <c r="C46" s="111"/>
      <c r="D46" s="111"/>
      <c r="E46" s="111"/>
      <c r="F46" s="111"/>
      <c r="G46" s="111"/>
    </row>
    <row r="47" spans="1:7" ht="23.25" x14ac:dyDescent="0.25">
      <c r="A47" s="12"/>
      <c r="B47" s="111"/>
      <c r="C47" s="111"/>
      <c r="D47" s="111"/>
      <c r="E47" s="111"/>
      <c r="F47" s="111"/>
      <c r="G47" s="111"/>
    </row>
    <row r="48" spans="1:7" ht="23.25" x14ac:dyDescent="0.25">
      <c r="A48" s="12"/>
      <c r="B48" s="111"/>
      <c r="C48" s="111"/>
      <c r="D48" s="111"/>
      <c r="E48" s="111"/>
      <c r="F48" s="111"/>
      <c r="G48" s="111"/>
    </row>
    <row r="49" spans="1:7" ht="23.25" x14ac:dyDescent="0.25">
      <c r="A49" s="12" t="s">
        <v>416</v>
      </c>
      <c r="B49" s="18" t="s">
        <v>417</v>
      </c>
      <c r="C49" s="111"/>
      <c r="D49" s="111"/>
      <c r="E49" s="111"/>
      <c r="F49" s="111"/>
      <c r="G49" s="111"/>
    </row>
    <row r="50" spans="1:7" ht="23.25" x14ac:dyDescent="0.25">
      <c r="A50" s="12"/>
      <c r="B50" s="111"/>
      <c r="C50" s="111"/>
      <c r="D50" s="111"/>
      <c r="E50" s="111"/>
      <c r="F50" s="111"/>
      <c r="G50" s="111"/>
    </row>
    <row r="51" spans="1:7" ht="23.25" x14ac:dyDescent="0.25">
      <c r="A51" s="12"/>
      <c r="B51" s="111"/>
      <c r="C51" s="111"/>
      <c r="D51" s="111"/>
      <c r="E51" s="111"/>
      <c r="F51" s="111"/>
      <c r="G51" s="111"/>
    </row>
    <row r="52" spans="1:7" ht="23.25" x14ac:dyDescent="0.25">
      <c r="A52" s="12"/>
      <c r="B52" s="111"/>
      <c r="C52" s="111"/>
      <c r="D52" s="111"/>
      <c r="E52" s="111"/>
      <c r="F52" s="111"/>
      <c r="G52" s="111"/>
    </row>
    <row r="53" spans="1:7" ht="23.25" x14ac:dyDescent="0.25">
      <c r="A53" s="12"/>
      <c r="B53" s="111"/>
      <c r="C53" s="111"/>
      <c r="D53" s="111"/>
      <c r="E53" s="111"/>
      <c r="F53" s="111"/>
      <c r="G53" s="111"/>
    </row>
    <row r="54" spans="1:7" ht="23.25" x14ac:dyDescent="0.25">
      <c r="A54" s="12"/>
      <c r="B54" s="111"/>
      <c r="C54" s="111"/>
      <c r="D54" s="111"/>
      <c r="E54" s="111"/>
      <c r="F54" s="111"/>
      <c r="G54" s="111"/>
    </row>
    <row r="55" spans="1:7" ht="23.25" x14ac:dyDescent="0.25">
      <c r="A55" s="12"/>
      <c r="B55" s="111"/>
      <c r="C55" s="111"/>
      <c r="D55" s="111"/>
      <c r="E55" s="111"/>
      <c r="F55" s="111"/>
      <c r="G55" s="111"/>
    </row>
    <row r="56" spans="1:7" ht="23.25" x14ac:dyDescent="0.25">
      <c r="A56" s="12"/>
      <c r="B56" s="111"/>
      <c r="C56" s="111"/>
      <c r="D56" s="111"/>
      <c r="E56" s="111"/>
      <c r="F56" s="111"/>
      <c r="G56" s="111"/>
    </row>
    <row r="57" spans="1:7" ht="23.25" x14ac:dyDescent="0.25">
      <c r="A57" s="12"/>
      <c r="B57" s="111"/>
      <c r="C57" s="111"/>
      <c r="D57" s="111"/>
      <c r="E57" s="111"/>
      <c r="F57" s="111"/>
      <c r="G57" s="111"/>
    </row>
    <row r="58" spans="1:7" ht="23.25" x14ac:dyDescent="0.25">
      <c r="A58" s="12"/>
      <c r="B58" s="111"/>
      <c r="C58" s="111"/>
      <c r="D58" s="111"/>
      <c r="E58" s="111"/>
      <c r="F58" s="111"/>
      <c r="G58" s="111"/>
    </row>
    <row r="59" spans="1:7" ht="23.25" x14ac:dyDescent="0.25">
      <c r="A59" s="12"/>
      <c r="B59" s="111"/>
      <c r="C59" s="111"/>
      <c r="D59" s="111"/>
      <c r="E59" s="111"/>
      <c r="F59" s="111"/>
      <c r="G59" s="111"/>
    </row>
    <row r="60" spans="1:7" ht="23.25" x14ac:dyDescent="0.25">
      <c r="A60" s="12"/>
      <c r="B60" s="111"/>
      <c r="C60" s="111"/>
      <c r="D60" s="111"/>
      <c r="E60" s="111"/>
      <c r="F60" s="111"/>
      <c r="G60" s="111"/>
    </row>
    <row r="61" spans="1:7" ht="23.25" x14ac:dyDescent="0.25">
      <c r="A61" s="12"/>
      <c r="B61" s="111"/>
      <c r="C61" s="111"/>
      <c r="D61" s="111"/>
      <c r="E61" s="111"/>
      <c r="F61" s="111"/>
      <c r="G61" s="111"/>
    </row>
    <row r="62" spans="1:7" ht="23.25" x14ac:dyDescent="0.25">
      <c r="A62" s="12"/>
      <c r="B62" s="111"/>
      <c r="C62" s="111"/>
      <c r="D62" s="111"/>
      <c r="E62" s="111"/>
      <c r="F62" s="111"/>
      <c r="G62" s="111"/>
    </row>
    <row r="63" spans="1:7" ht="23.25" x14ac:dyDescent="0.25">
      <c r="A63" s="12"/>
      <c r="B63" s="111"/>
      <c r="C63" s="111"/>
      <c r="D63" s="111"/>
      <c r="E63" s="111"/>
      <c r="F63" s="111"/>
      <c r="G63" s="111"/>
    </row>
    <row r="64" spans="1:7" ht="23.25" x14ac:dyDescent="0.25">
      <c r="A64" s="12"/>
      <c r="B64" s="111"/>
      <c r="C64" s="111"/>
      <c r="D64" s="111"/>
      <c r="E64" s="111"/>
      <c r="F64" s="111"/>
      <c r="G64" s="111"/>
    </row>
    <row r="65" spans="1:7" ht="23.25" x14ac:dyDescent="0.25">
      <c r="A65" s="12"/>
      <c r="B65" s="111"/>
      <c r="C65" s="111"/>
      <c r="D65" s="111"/>
      <c r="E65" s="111"/>
      <c r="F65" s="111"/>
      <c r="G65" s="111"/>
    </row>
    <row r="66" spans="1:7" ht="23.25" x14ac:dyDescent="0.25">
      <c r="A66" s="12" t="s">
        <v>418</v>
      </c>
      <c r="B66" s="18" t="s">
        <v>419</v>
      </c>
      <c r="C66" s="111"/>
      <c r="D66" s="111"/>
      <c r="E66" s="111"/>
      <c r="F66" s="111"/>
      <c r="G66" s="111"/>
    </row>
    <row r="67" spans="1:7" ht="23.25" x14ac:dyDescent="0.25">
      <c r="A67" s="12"/>
      <c r="B67" s="111" t="s">
        <v>420</v>
      </c>
      <c r="C67" s="111"/>
      <c r="D67" s="111"/>
      <c r="E67" s="111"/>
      <c r="F67" s="111"/>
      <c r="G67" s="111"/>
    </row>
    <row r="68" spans="1:7" ht="23.25" x14ac:dyDescent="0.25">
      <c r="A68" s="12"/>
      <c r="B68" s="111"/>
      <c r="C68" s="111"/>
      <c r="D68" s="111"/>
      <c r="E68" s="111"/>
      <c r="F68" s="111"/>
      <c r="G68" s="111"/>
    </row>
    <row r="69" spans="1:7" ht="23.25" x14ac:dyDescent="0.25">
      <c r="A69" s="12"/>
      <c r="B69" s="111"/>
      <c r="C69" s="111"/>
      <c r="D69" s="111"/>
      <c r="E69" s="111"/>
      <c r="F69" s="111"/>
      <c r="G69" s="111"/>
    </row>
    <row r="70" spans="1:7" ht="23.25" x14ac:dyDescent="0.25">
      <c r="A70" s="12"/>
      <c r="B70" s="111"/>
      <c r="C70" s="111"/>
      <c r="D70" s="111"/>
      <c r="E70" s="111"/>
      <c r="F70" s="111"/>
      <c r="G70" s="111"/>
    </row>
    <row r="71" spans="1:7" ht="23.25" x14ac:dyDescent="0.25">
      <c r="A71" s="12" t="s">
        <v>424</v>
      </c>
      <c r="B71" s="18" t="s">
        <v>421</v>
      </c>
      <c r="C71" s="111"/>
      <c r="D71" s="111"/>
      <c r="E71" s="111"/>
      <c r="F71" s="111"/>
      <c r="G71" s="111"/>
    </row>
    <row r="72" spans="1:7" ht="23.25" x14ac:dyDescent="0.25">
      <c r="A72" s="12"/>
      <c r="B72" s="111" t="s">
        <v>423</v>
      </c>
      <c r="C72" s="111"/>
      <c r="D72" s="111"/>
      <c r="E72" s="111"/>
      <c r="F72" s="111"/>
      <c r="G72" s="111"/>
    </row>
    <row r="73" spans="1:7" ht="23.25" x14ac:dyDescent="0.25">
      <c r="A73" s="12"/>
      <c r="B73" s="111" t="s">
        <v>422</v>
      </c>
      <c r="C73" s="111"/>
      <c r="D73" s="111"/>
      <c r="E73" s="111"/>
      <c r="F73" s="111"/>
      <c r="G73" s="111"/>
    </row>
    <row r="74" spans="1:7" ht="23.25" x14ac:dyDescent="0.25">
      <c r="A74" s="12"/>
      <c r="B74" s="111"/>
      <c r="C74" s="111"/>
      <c r="D74" s="111"/>
      <c r="E74" s="111"/>
      <c r="F74" s="111"/>
      <c r="G74" s="111"/>
    </row>
    <row r="75" spans="1:7" ht="23.25" x14ac:dyDescent="0.25">
      <c r="A75" s="12"/>
      <c r="B75" s="111"/>
      <c r="C75" s="111"/>
      <c r="D75" s="111"/>
      <c r="E75" s="111"/>
      <c r="F75" s="111"/>
      <c r="G75" s="111"/>
    </row>
    <row r="76" spans="1:7" ht="23.25" x14ac:dyDescent="0.25">
      <c r="A76" s="12"/>
      <c r="B76" s="111"/>
      <c r="C76" s="111"/>
      <c r="D76" s="111"/>
      <c r="E76" s="111"/>
      <c r="F76" s="111"/>
      <c r="G76" s="111"/>
    </row>
    <row r="77" spans="1:7" ht="23.25" x14ac:dyDescent="0.25">
      <c r="A77" s="12"/>
      <c r="B77" s="111"/>
      <c r="C77" s="111"/>
      <c r="D77" s="111"/>
      <c r="E77" s="111"/>
      <c r="F77" s="111"/>
      <c r="G77" s="111"/>
    </row>
    <row r="78" spans="1:7" ht="23.25" x14ac:dyDescent="0.25">
      <c r="A78" s="12"/>
      <c r="B78" s="111"/>
      <c r="C78" s="111"/>
      <c r="D78" s="111"/>
      <c r="E78" s="111"/>
      <c r="F78" s="111"/>
      <c r="G78" s="111"/>
    </row>
    <row r="79" spans="1:7" ht="23.25" x14ac:dyDescent="0.25">
      <c r="A79" s="12"/>
      <c r="B79" s="111"/>
      <c r="C79" s="111"/>
      <c r="D79" s="111"/>
      <c r="E79" s="111"/>
      <c r="F79" s="111"/>
      <c r="G79" s="111"/>
    </row>
    <row r="80" spans="1:7" ht="23.25" x14ac:dyDescent="0.25">
      <c r="A80" s="12" t="s">
        <v>425</v>
      </c>
      <c r="B80" s="18" t="s">
        <v>426</v>
      </c>
      <c r="C80" s="111"/>
      <c r="D80" s="111"/>
      <c r="E80" s="111"/>
      <c r="F80" s="111"/>
      <c r="G80" s="111"/>
    </row>
    <row r="81" spans="1:9" ht="23.25" x14ac:dyDescent="0.25">
      <c r="A81" s="12"/>
      <c r="B81" s="120" t="s">
        <v>427</v>
      </c>
      <c r="C81" s="120"/>
      <c r="D81" s="120"/>
      <c r="E81" s="120"/>
      <c r="F81" s="120"/>
      <c r="G81" s="120"/>
    </row>
    <row r="82" spans="1:9" ht="23.25" x14ac:dyDescent="0.25">
      <c r="A82" s="12"/>
      <c r="B82" s="111"/>
      <c r="C82" s="111"/>
      <c r="D82" s="111"/>
      <c r="E82" s="111"/>
      <c r="F82" s="111"/>
      <c r="G82" s="111"/>
    </row>
    <row r="83" spans="1:9" ht="23.25" x14ac:dyDescent="0.25">
      <c r="A83" s="12" t="s">
        <v>428</v>
      </c>
      <c r="B83" s="20" t="s">
        <v>429</v>
      </c>
      <c r="C83" s="111"/>
      <c r="D83" s="111"/>
      <c r="E83" s="111"/>
      <c r="F83" s="111"/>
      <c r="G83" s="111"/>
    </row>
    <row r="84" spans="1:9" ht="23.25" x14ac:dyDescent="0.25">
      <c r="A84" s="12"/>
      <c r="B84" s="111"/>
      <c r="C84" s="111"/>
      <c r="D84" s="111"/>
      <c r="E84" s="111"/>
      <c r="F84" s="111"/>
      <c r="G84" s="111"/>
    </row>
    <row r="85" spans="1:9" ht="23.25" x14ac:dyDescent="0.25">
      <c r="A85" s="12"/>
      <c r="B85" s="111"/>
      <c r="C85" s="111"/>
      <c r="D85" s="111"/>
      <c r="E85" s="111"/>
      <c r="F85" s="111"/>
      <c r="G85" s="111"/>
    </row>
    <row r="86" spans="1:9" ht="23.25" x14ac:dyDescent="0.25">
      <c r="A86" s="12"/>
      <c r="B86" s="111"/>
      <c r="C86" s="111"/>
      <c r="D86" s="111"/>
      <c r="E86" s="111"/>
      <c r="F86" s="111"/>
      <c r="G86" s="111"/>
    </row>
    <row r="87" spans="1:9" ht="23.25" x14ac:dyDescent="0.25">
      <c r="A87" s="12"/>
      <c r="B87" s="111"/>
      <c r="C87" s="111"/>
      <c r="D87" s="111"/>
      <c r="E87" s="111"/>
      <c r="F87" s="111"/>
      <c r="G87" s="111"/>
    </row>
    <row r="88" spans="1:9" ht="23.25" x14ac:dyDescent="0.25">
      <c r="A88" s="12"/>
      <c r="B88" s="111"/>
      <c r="C88" s="111"/>
      <c r="D88" s="111"/>
      <c r="E88" s="111"/>
      <c r="F88" s="111"/>
      <c r="G88" s="111"/>
    </row>
    <row r="89" spans="1:9" ht="23.25" x14ac:dyDescent="0.25">
      <c r="A89" s="12"/>
      <c r="B89" s="111"/>
      <c r="C89" s="111"/>
      <c r="D89" s="120" t="s">
        <v>430</v>
      </c>
      <c r="E89" s="111"/>
      <c r="F89" s="111"/>
      <c r="G89" s="111"/>
    </row>
    <row r="90" spans="1:9" ht="23.25" x14ac:dyDescent="0.25">
      <c r="A90" s="12"/>
      <c r="B90" s="111"/>
      <c r="C90" s="111"/>
      <c r="D90" s="111"/>
      <c r="E90" s="111"/>
      <c r="F90" s="111"/>
      <c r="G90" s="111"/>
    </row>
    <row r="91" spans="1:9" ht="23.25" x14ac:dyDescent="0.25">
      <c r="A91" s="12"/>
      <c r="B91" s="111"/>
      <c r="C91" s="111"/>
      <c r="D91" s="111"/>
      <c r="E91" s="111"/>
      <c r="F91" s="111"/>
      <c r="G91" s="111"/>
    </row>
    <row r="92" spans="1:9" ht="23.25" x14ac:dyDescent="0.25">
      <c r="A92" s="12"/>
      <c r="B92" s="111"/>
      <c r="C92" s="111"/>
      <c r="D92" s="111"/>
      <c r="E92" s="111"/>
      <c r="F92" s="111"/>
      <c r="G92" s="111"/>
    </row>
    <row r="93" spans="1:9" ht="23.25" x14ac:dyDescent="0.25">
      <c r="A93" s="12" t="s">
        <v>436</v>
      </c>
      <c r="B93" s="18" t="s">
        <v>431</v>
      </c>
      <c r="C93" s="111"/>
      <c r="D93" s="111"/>
      <c r="E93" s="111"/>
      <c r="F93" s="111"/>
      <c r="G93" s="111"/>
    </row>
    <row r="94" spans="1:9" ht="23.25" x14ac:dyDescent="0.25">
      <c r="A94" s="12"/>
      <c r="B94" s="120" t="s">
        <v>434</v>
      </c>
      <c r="C94" s="120"/>
      <c r="D94" s="120"/>
      <c r="E94" s="120"/>
      <c r="F94" s="120"/>
      <c r="G94" s="120"/>
      <c r="H94" s="25"/>
      <c r="I94" s="25"/>
    </row>
    <row r="95" spans="1:9" ht="23.25" x14ac:dyDescent="0.25">
      <c r="A95" s="12"/>
      <c r="B95" s="120" t="s">
        <v>432</v>
      </c>
      <c r="C95" s="120"/>
      <c r="D95" s="120"/>
      <c r="E95" s="120"/>
      <c r="F95" s="120"/>
      <c r="G95" s="120"/>
      <c r="H95" s="25"/>
      <c r="I95" s="25"/>
    </row>
    <row r="96" spans="1:9" ht="23.25" x14ac:dyDescent="0.25">
      <c r="A96" s="12"/>
      <c r="B96" s="120" t="s">
        <v>433</v>
      </c>
      <c r="C96" s="120"/>
      <c r="D96" s="120"/>
      <c r="E96" s="120"/>
      <c r="F96" s="120"/>
      <c r="G96" s="120"/>
      <c r="H96" s="25"/>
      <c r="I96" s="25"/>
    </row>
    <row r="97" spans="1:17" ht="23.25" x14ac:dyDescent="0.25">
      <c r="A97" s="12"/>
      <c r="B97" s="120" t="s">
        <v>435</v>
      </c>
      <c r="C97" s="120"/>
      <c r="D97" s="120"/>
      <c r="E97" s="120"/>
      <c r="F97" s="120"/>
      <c r="G97" s="120"/>
      <c r="H97" s="25"/>
      <c r="I97" s="25"/>
    </row>
    <row r="98" spans="1:17" ht="23.25" x14ac:dyDescent="0.25">
      <c r="A98" s="12"/>
      <c r="B98" s="111"/>
      <c r="C98" s="111"/>
      <c r="D98" s="111"/>
      <c r="E98" s="111"/>
      <c r="F98" s="111"/>
      <c r="G98" s="111"/>
    </row>
    <row r="99" spans="1:17" ht="23.25" x14ac:dyDescent="0.25">
      <c r="A99" s="12" t="s">
        <v>439</v>
      </c>
      <c r="B99" s="18" t="s">
        <v>437</v>
      </c>
      <c r="C99" s="111"/>
      <c r="D99" s="111"/>
      <c r="E99" s="111"/>
      <c r="F99" s="111"/>
      <c r="G99" s="111"/>
    </row>
    <row r="100" spans="1:17" ht="23.25" x14ac:dyDescent="0.25">
      <c r="A100" s="12"/>
      <c r="B100" s="120" t="s">
        <v>438</v>
      </c>
      <c r="C100" s="120"/>
      <c r="D100" s="120"/>
      <c r="E100" s="120"/>
      <c r="F100" s="120"/>
      <c r="G100" s="120"/>
      <c r="H100" s="25"/>
      <c r="I100" s="25"/>
      <c r="J100" s="25"/>
      <c r="K100" s="25"/>
      <c r="L100" s="25"/>
      <c r="M100" s="25"/>
      <c r="N100" s="25"/>
      <c r="O100" s="25"/>
      <c r="P100" s="25"/>
      <c r="Q100" s="25"/>
    </row>
    <row r="101" spans="1:17" ht="23.25" x14ac:dyDescent="0.25">
      <c r="A101" s="12"/>
      <c r="B101" s="120" t="s">
        <v>441</v>
      </c>
      <c r="C101" s="120"/>
      <c r="D101" s="120"/>
      <c r="E101" s="120"/>
      <c r="F101" s="120"/>
      <c r="G101" s="120"/>
      <c r="H101" s="25"/>
      <c r="I101" s="25"/>
      <c r="J101" s="25"/>
      <c r="K101" s="25"/>
      <c r="L101" s="25"/>
      <c r="M101" s="25"/>
      <c r="N101" s="25"/>
      <c r="O101" s="25"/>
      <c r="P101" s="25"/>
      <c r="Q101" s="25"/>
    </row>
    <row r="102" spans="1:17" ht="23.25" x14ac:dyDescent="0.25">
      <c r="A102" s="12"/>
      <c r="B102" s="120" t="s">
        <v>440</v>
      </c>
      <c r="C102" s="120"/>
      <c r="D102" s="120"/>
      <c r="E102" s="120"/>
      <c r="F102" s="120"/>
      <c r="G102" s="120"/>
      <c r="H102" s="25"/>
      <c r="I102" s="25"/>
      <c r="J102" s="25"/>
      <c r="K102" s="25"/>
      <c r="L102" s="25"/>
      <c r="M102" s="25"/>
      <c r="N102" s="25"/>
      <c r="O102" s="25"/>
      <c r="P102" s="25"/>
      <c r="Q102" s="25"/>
    </row>
    <row r="103" spans="1:17" ht="23.25" x14ac:dyDescent="0.25">
      <c r="A103" s="12"/>
      <c r="B103" s="111"/>
      <c r="C103" s="111"/>
      <c r="D103" s="111"/>
      <c r="E103" s="111"/>
      <c r="F103" s="111"/>
      <c r="G103" s="111"/>
    </row>
    <row r="104" spans="1:17" ht="23.25" x14ac:dyDescent="0.25">
      <c r="A104" s="12" t="s">
        <v>442</v>
      </c>
      <c r="B104" s="18" t="s">
        <v>443</v>
      </c>
      <c r="C104" s="111"/>
      <c r="D104" s="111"/>
      <c r="E104" s="111"/>
      <c r="F104" s="111"/>
      <c r="G104" s="111"/>
    </row>
    <row r="105" spans="1:17" ht="23.25" x14ac:dyDescent="0.25">
      <c r="A105" s="12"/>
      <c r="B105" s="121" t="s">
        <v>445</v>
      </c>
      <c r="C105" s="120"/>
      <c r="D105" s="120"/>
      <c r="E105" s="120"/>
      <c r="F105" s="120"/>
      <c r="G105" s="120"/>
      <c r="H105" s="25"/>
      <c r="I105" s="25"/>
    </row>
    <row r="106" spans="1:17" ht="23.25" x14ac:dyDescent="0.25">
      <c r="A106" s="12"/>
      <c r="B106" s="120" t="s">
        <v>444</v>
      </c>
      <c r="C106" s="120"/>
      <c r="D106" s="120"/>
      <c r="E106" s="120"/>
      <c r="F106" s="120"/>
      <c r="G106" s="120"/>
      <c r="H106" s="25"/>
      <c r="I106" s="25"/>
    </row>
    <row r="107" spans="1:17" ht="23.25" x14ac:dyDescent="0.25">
      <c r="A107" s="12"/>
      <c r="B107" s="120" t="s">
        <v>446</v>
      </c>
      <c r="C107" s="120"/>
      <c r="D107" s="120"/>
      <c r="E107" s="120"/>
      <c r="F107" s="120"/>
      <c r="G107" s="120"/>
      <c r="H107" s="25"/>
      <c r="I107" s="25"/>
    </row>
    <row r="108" spans="1:17" ht="23.25" x14ac:dyDescent="0.25">
      <c r="A108" s="12"/>
      <c r="B108" s="121" t="s">
        <v>447</v>
      </c>
      <c r="C108" s="120"/>
      <c r="D108" s="120"/>
      <c r="E108" s="120"/>
      <c r="F108" s="120"/>
      <c r="G108" s="120"/>
      <c r="H108" s="25"/>
      <c r="I108" s="25"/>
    </row>
    <row r="109" spans="1:17" ht="23.25" x14ac:dyDescent="0.25">
      <c r="A109" s="12"/>
      <c r="B109" s="120" t="s">
        <v>448</v>
      </c>
      <c r="C109" s="120"/>
      <c r="D109" s="120"/>
      <c r="E109" s="120"/>
      <c r="F109" s="120"/>
      <c r="G109" s="120"/>
      <c r="H109" s="25"/>
      <c r="I109" s="25"/>
    </row>
    <row r="110" spans="1:17" ht="23.25" x14ac:dyDescent="0.25">
      <c r="A110" s="12"/>
      <c r="B110" s="120" t="s">
        <v>449</v>
      </c>
      <c r="C110" s="120"/>
      <c r="D110" s="120"/>
      <c r="E110" s="120"/>
      <c r="F110" s="120"/>
      <c r="G110" s="120"/>
      <c r="H110" s="25"/>
      <c r="I110" s="25"/>
    </row>
    <row r="111" spans="1:17" ht="23.25" x14ac:dyDescent="0.25">
      <c r="A111" s="12"/>
      <c r="B111" s="120" t="s">
        <v>456</v>
      </c>
      <c r="C111" s="120"/>
      <c r="D111" s="120"/>
      <c r="E111" s="120"/>
      <c r="F111" s="120"/>
      <c r="G111" s="120"/>
      <c r="H111" s="25"/>
      <c r="I111" s="25"/>
    </row>
    <row r="112" spans="1:17" ht="23.25" x14ac:dyDescent="0.25">
      <c r="A112" s="12"/>
      <c r="B112" s="120"/>
      <c r="C112" s="120"/>
      <c r="D112" s="120"/>
      <c r="E112" s="120"/>
      <c r="F112" s="120"/>
      <c r="G112" s="120"/>
      <c r="H112" s="25"/>
      <c r="I112" s="25"/>
    </row>
    <row r="113" spans="1:9" ht="23.25" x14ac:dyDescent="0.25">
      <c r="A113" s="12"/>
      <c r="B113" s="121" t="s">
        <v>450</v>
      </c>
      <c r="C113" s="120"/>
      <c r="D113" s="120"/>
      <c r="E113" s="120"/>
      <c r="F113" s="120"/>
      <c r="G113" s="120"/>
      <c r="H113" s="25"/>
      <c r="I113" s="25"/>
    </row>
    <row r="114" spans="1:9" ht="23.25" x14ac:dyDescent="0.25">
      <c r="A114" s="12"/>
      <c r="B114" s="120" t="s">
        <v>451</v>
      </c>
      <c r="C114" s="120"/>
      <c r="D114" s="120"/>
      <c r="E114" s="120"/>
      <c r="F114" s="120"/>
      <c r="G114" s="120"/>
      <c r="H114" s="25"/>
      <c r="I114" s="25"/>
    </row>
    <row r="115" spans="1:9" ht="23.25" x14ac:dyDescent="0.25">
      <c r="A115" s="12"/>
      <c r="B115" s="120" t="s">
        <v>452</v>
      </c>
      <c r="C115" s="120"/>
      <c r="D115" s="120"/>
      <c r="E115" s="120"/>
      <c r="F115" s="120"/>
      <c r="G115" s="120"/>
      <c r="H115" s="25"/>
      <c r="I115" s="25"/>
    </row>
    <row r="116" spans="1:9" ht="23.25" x14ac:dyDescent="0.25">
      <c r="A116" s="12"/>
      <c r="B116" s="120" t="s">
        <v>457</v>
      </c>
      <c r="C116" s="120"/>
      <c r="D116" s="120"/>
      <c r="E116" s="120"/>
      <c r="F116" s="120"/>
      <c r="G116" s="120"/>
      <c r="H116" s="25"/>
      <c r="I116" s="25"/>
    </row>
    <row r="117" spans="1:9" ht="23.25" x14ac:dyDescent="0.25">
      <c r="A117" s="12"/>
      <c r="B117" s="121" t="s">
        <v>453</v>
      </c>
      <c r="C117" s="120"/>
      <c r="D117" s="120"/>
      <c r="E117" s="120"/>
      <c r="F117" s="120"/>
      <c r="G117" s="120"/>
      <c r="H117" s="25"/>
      <c r="I117" s="25"/>
    </row>
    <row r="118" spans="1:9" ht="23.25" x14ac:dyDescent="0.25">
      <c r="A118" s="12"/>
      <c r="B118" s="120" t="s">
        <v>454</v>
      </c>
      <c r="C118" s="120"/>
      <c r="D118" s="120"/>
      <c r="E118" s="120"/>
      <c r="F118" s="120"/>
      <c r="G118" s="120"/>
      <c r="H118" s="25"/>
      <c r="I118" s="25"/>
    </row>
    <row r="119" spans="1:9" ht="23.25" x14ac:dyDescent="0.25">
      <c r="A119" s="12"/>
      <c r="B119" s="120" t="s">
        <v>455</v>
      </c>
      <c r="C119" s="120"/>
      <c r="D119" s="120"/>
      <c r="E119" s="120"/>
      <c r="F119" s="120"/>
      <c r="G119" s="120"/>
      <c r="H119" s="25"/>
      <c r="I119" s="25"/>
    </row>
    <row r="120" spans="1:9" ht="23.25" x14ac:dyDescent="0.25">
      <c r="A120" s="12"/>
      <c r="B120" s="120" t="s">
        <v>458</v>
      </c>
      <c r="C120" s="120"/>
      <c r="D120" s="120"/>
      <c r="E120" s="120"/>
      <c r="F120" s="120"/>
      <c r="G120" s="120"/>
      <c r="H120" s="25"/>
      <c r="I120" s="25"/>
    </row>
    <row r="121" spans="1:9" ht="23.25" x14ac:dyDescent="0.25">
      <c r="A121" s="12"/>
      <c r="B121" s="120"/>
      <c r="C121" s="120"/>
      <c r="D121" s="120"/>
      <c r="E121" s="120"/>
      <c r="F121" s="120"/>
      <c r="G121" s="120"/>
      <c r="H121" s="25"/>
      <c r="I121" s="25"/>
    </row>
    <row r="122" spans="1:9" ht="23.25" x14ac:dyDescent="0.25">
      <c r="A122" s="12"/>
      <c r="B122" s="121" t="s">
        <v>459</v>
      </c>
      <c r="C122" s="120"/>
      <c r="D122" s="120"/>
      <c r="E122" s="120"/>
      <c r="F122" s="120"/>
      <c r="G122" s="120"/>
      <c r="H122" s="25"/>
      <c r="I122" s="25"/>
    </row>
    <row r="123" spans="1:9" ht="23.25" x14ac:dyDescent="0.25">
      <c r="A123" s="12"/>
      <c r="B123" s="120" t="s">
        <v>460</v>
      </c>
      <c r="C123" s="120"/>
      <c r="D123" s="120"/>
      <c r="E123" s="120"/>
      <c r="F123" s="120"/>
      <c r="G123" s="120"/>
      <c r="H123" s="25"/>
      <c r="I123" s="25"/>
    </row>
    <row r="124" spans="1:9" ht="23.25" x14ac:dyDescent="0.25">
      <c r="A124" s="12"/>
      <c r="B124" s="111"/>
      <c r="C124" s="111"/>
      <c r="D124" s="111"/>
      <c r="E124" s="111"/>
      <c r="F124" s="111"/>
      <c r="G124" s="11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1048576"/>
    </sheetView>
  </sheetViews>
  <sheetFormatPr baseColWidth="10" defaultRowHeight="23.25" x14ac:dyDescent="0.35"/>
  <cols>
    <col min="1" max="1" width="10.7109375" style="17" customWidth="1"/>
    <col min="2" max="7" width="20.7109375" customWidth="1"/>
  </cols>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Partie 1</vt:lpstr>
      <vt:lpstr>Partie 2 - Solution 1</vt:lpstr>
      <vt:lpstr>Partie 2 - Solution 2</vt:lpstr>
      <vt:lpstr>Partie 2 - Solution 3</vt:lpstr>
      <vt:lpstr>Partie 3.1</vt:lpstr>
      <vt:lpstr>Partie 3.2</vt:lpstr>
      <vt:lpstr>Partie 3.3</vt:lpstr>
      <vt:lpstr>Partie 4</vt:lpstr>
      <vt:lpstr>Partie 5</vt:lpstr>
    </vt:vector>
  </TitlesOfParts>
  <Company>Lycée Monge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bonnaudf</dc:creator>
  <cp:lastModifiedBy>PROPRIETAIRE</cp:lastModifiedBy>
  <dcterms:created xsi:type="dcterms:W3CDTF">2018-10-17T12:08:30Z</dcterms:created>
  <dcterms:modified xsi:type="dcterms:W3CDTF">2019-06-03T16:42:05Z</dcterms:modified>
</cp:coreProperties>
</file>